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4294935165" windowHeight="10605" tabRatio="974"/>
  </bookViews>
  <sheets>
    <sheet name="大項目" sheetId="2" r:id="rId1"/>
    <sheet name="経費率計算表2" sheetId="36" state="hidden" r:id="rId2"/>
    <sheet name="種目別" sheetId="3" r:id="rId3"/>
    <sheet name="①校舎棟" sheetId="1" r:id="rId4"/>
    <sheet name="②体育館棟" sheetId="28" r:id="rId5"/>
    <sheet name="③屋外倉庫" sheetId="9" r:id="rId6"/>
    <sheet name="④車寄せ" sheetId="10" r:id="rId7"/>
    <sheet name="⑤屋外トイレ" sheetId="11" r:id="rId8"/>
    <sheet name="⑥駐輪場" sheetId="12" r:id="rId9"/>
    <sheet name="⑦駐車場" sheetId="13" r:id="rId10"/>
    <sheet name="⑧受水槽棟" sheetId="6" r:id="rId11"/>
    <sheet name="⑨外構" sheetId="16" r:id="rId12"/>
    <sheet name="⑩土木" sheetId="32" r:id="rId13"/>
    <sheet name="⑪解体" sheetId="42" r:id="rId14"/>
    <sheet name="別紙" sheetId="17" r:id="rId15"/>
    <sheet name="共通仮設" sheetId="5" r:id="rId16"/>
    <sheet name="産廃処分" sheetId="7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_FilterDatabase" localSheetId="6" hidden="1">'④車寄せ'!$C$1:$C$681</definedName>
    <definedName name="_xlnm._FilterDatabase" localSheetId="7" hidden="1">'⑤屋外トイレ'!$C$1:$C$881</definedName>
    <definedName name="__C370320">[1]資材単価!$I$80</definedName>
    <definedName name="__C371625">[1]資材単価!$I$88</definedName>
    <definedName name="__C371100">[1]資材単価!$I$85</definedName>
    <definedName name="__C370800">[1]資材単価!$I$84</definedName>
    <definedName name="__C371640">[1]資材単価!$I$90</definedName>
    <definedName name="__C371200">[1]資材単価!$I$86</definedName>
    <definedName name="_C300200">[1]資材単価!$I$11</definedName>
    <definedName name="__C371650">[1]資材単価!$I$91</definedName>
    <definedName name="__C371300">[1]資材単価!$I$87</definedName>
    <definedName name="_Sort" hidden="1">#REF!</definedName>
    <definedName name="__C371725">[1]資材単価!$I$92</definedName>
    <definedName name="諸経費">[5]細目!$G$47</definedName>
    <definedName name="_A">[2]種目!$BS$2</definedName>
    <definedName name="__C480900">[1]資材単価!$I$135</definedName>
    <definedName name="__C371740">[1]資材単価!$I$94</definedName>
    <definedName name="_C370400">[1]資材単価!$I$81</definedName>
    <definedName name="_C303800">[1]資材単価!$I$28</definedName>
    <definedName name="__C371750">[1]資材単価!$I$95</definedName>
    <definedName name="__C481000">[1]資材単価!$I$136</definedName>
    <definedName name="_C370135">[1]資材単価!$I$78</definedName>
    <definedName name="_C370240">[1]資材単価!$I$79</definedName>
    <definedName name="_C370320">[1]資材単価!$I$80</definedName>
    <definedName name="_C370500">[1]資材単価!$I$82</definedName>
    <definedName name="_C370600">[1]資材単価!$I$83</definedName>
    <definedName name="_W">[2]種目!$BS$45</definedName>
    <definedName name="_Order1" hidden="1">255</definedName>
    <definedName name="_C371100">[1]資材単価!$I$85</definedName>
    <definedName name="_C371625">[1]資材単価!$I$88</definedName>
    <definedName name="_C371200">[1]資材単価!$I$86</definedName>
    <definedName name="_C371300">[1]資材単価!$I$87</definedName>
    <definedName name="_C371630">[1]資材単価!$I$89</definedName>
    <definedName name="_C371640">[1]資材単価!$I$90</definedName>
    <definedName name="_C371650">[1]資材単価!$I$91</definedName>
    <definedName name="_C371725">[1]資材単価!$I$92</definedName>
    <definedName name="_Key1" hidden="1">#REF!</definedName>
    <definedName name="_C480900">[1]資材単価!$I$135</definedName>
    <definedName name="_C371730">[1]資材単価!$I$93</definedName>
    <definedName name="_C371740">[1]資材単価!$I$94</definedName>
    <definedName name="_C371750">[1]資材単価!$I$95</definedName>
    <definedName name="_C481000">[1]資材単価!$I$136</definedName>
    <definedName name="_Fill" hidden="1">#REF!</definedName>
    <definedName name="_Order2" hidden="1">0</definedName>
    <definedName name="たく">[3]種目!$A$2:$K$17</definedName>
    <definedName name="と">[4]種目!$AD$12:$BO$1236</definedName>
    <definedName name="なか">[3]種目!$A$740:$H$740</definedName>
    <definedName name="工事価格">[5]算出!$G$54</definedName>
    <definedName name="工事名称">[5]細目!$B$2</definedName>
    <definedName name="消費税相当額">[5]算出!$G$61</definedName>
    <definedName name="積算価格">[5]算出!$G$63</definedName>
    <definedName name="総合仮設費">[5]算出!$H$29</definedName>
    <definedName name="単価表１">[6]種目!$AD$12:$BO$1230</definedName>
    <definedName name="直接工事費">[5]細目!$H$2</definedName>
    <definedName name="__C303800">[1]資材単価!$I$28</definedName>
    <definedName name="__C460211">[1]資材単価!$I$129</definedName>
    <definedName name="_C370003">[1]資材単価!$I$77</definedName>
    <definedName name="特定工事一覧２">[3]種目!$AD$12:$BO$1236</definedName>
    <definedName name="付加安全費２">[3]種目!$W$6:$AB$50</definedName>
    <definedName name="__C371730">[1]資材単価!$I$93</definedName>
    <definedName name="__C300200">[1]資材単価!$I$11</definedName>
    <definedName name="__C370500">[1]資材単価!$I$82</definedName>
    <definedName name="__C370400">[1]資材単価!$I$81</definedName>
    <definedName name="__C371630">[1]資材単価!$I$89</definedName>
    <definedName name="_C460211">[1]資材単価!$I$129</definedName>
    <definedName name="__C370003">[1]資材単価!$I$77</definedName>
    <definedName name="__C370135">[1]資材単価!$I$78</definedName>
    <definedName name="_C370800">[1]資材単価!$I$84</definedName>
    <definedName name="__C370600">[1]資材単価!$I$83</definedName>
    <definedName name="__C370240">[1]資材単価!$I$79</definedName>
    <definedName name="_xlnm.Print_Titles" localSheetId="3">'①校舎棟'!$1:$1</definedName>
    <definedName name="_xlnm.Print_Area" localSheetId="0">大項目!$A$1:$I$56</definedName>
    <definedName name="_xlnm.Print_Area" localSheetId="2">種目別!$A$1:$H$41</definedName>
    <definedName name="_xlnm.Print_Titles" localSheetId="2">種目別!$1:$1</definedName>
    <definedName name="_xlnm.Print_Area" localSheetId="15">共通仮設!$A$1:$H$41</definedName>
    <definedName name="_xlnm.Print_Titles" localSheetId="15">共通仮設!$1:$1</definedName>
    <definedName name="_xlnm.Print_Titles" localSheetId="10">'⑧受水槽棟'!$1:$1</definedName>
    <definedName name="_xlnm.Print_Titles" localSheetId="16">産廃処分!$1:$1</definedName>
    <definedName name="_xlnm._FilterDatabase" localSheetId="5" hidden="1">'③屋外倉庫'!$C$1:$C$761</definedName>
    <definedName name="_xlnm.Print_Titles" localSheetId="5">'③屋外倉庫'!$1:$1</definedName>
    <definedName name="_xlnm.Print_Area" localSheetId="6">'④車寄せ'!$A$1:$H$441</definedName>
    <definedName name="_xlnm.Print_Titles" localSheetId="6">'④車寄せ'!$1:$1</definedName>
    <definedName name="_xlnm.Print_Area" localSheetId="7">'⑤屋外トイレ'!$A$1:$H$881</definedName>
    <definedName name="_xlnm.Print_Titles" localSheetId="7">'⑤屋外トイレ'!$1:$1</definedName>
    <definedName name="_xlnm.Print_Area" localSheetId="8">'⑥駐輪場'!$A$1:$H$441</definedName>
    <definedName name="_xlnm.Print_Titles" localSheetId="8">'⑥駐輪場'!$1:$1</definedName>
    <definedName name="_xlnm.Print_Titles" localSheetId="9">'⑦駐車場'!$1:$1</definedName>
    <definedName name="_xlnm.Print_Area" localSheetId="11">'⑨外構'!$A$1:$H$761</definedName>
    <definedName name="_xlnm.Print_Titles" localSheetId="11">'⑨外構'!$1:$1</definedName>
    <definedName name="_xlnm._FilterDatabase" localSheetId="14" hidden="1">別紙!$A$1:$A$1681</definedName>
    <definedName name="_xlnm.Print_Titles" localSheetId="14">別紙!$1:$1</definedName>
    <definedName name="_xlnm._FilterDatabase" localSheetId="4" hidden="1">'②体育館棟'!$B$1:$B$3605</definedName>
    <definedName name="_xlnm.Print_Titles" localSheetId="4">'②体育館棟'!$1:$1</definedName>
    <definedName name="_xlnm.Print_Titles" localSheetId="12">'⑩土木'!$1:$1</definedName>
    <definedName name="_xlnm.Print_Area" localSheetId="13">'⑪解体'!$A$1:$H$2041</definedName>
    <definedName name="_xlnm.Print_Titles" localSheetId="13">'⑪解体'!$1:$1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三島 則人</author>
  </authors>
  <commentList>
    <comment ref="D371" authorId="0">
      <text>
        <r>
          <rPr>
            <b/>
            <sz val="9"/>
            <color indexed="81"/>
            <rFont val="MS P ゴシック"/>
          </rPr>
          <t xml:space="preserve">中詰コン1.4m3
</t>
        </r>
      </text>
    </comment>
  </commentList>
</comments>
</file>

<file path=xl/comments2.xml><?xml version="1.0" encoding="utf-8"?>
<comments xmlns="http://schemas.openxmlformats.org/spreadsheetml/2006/main">
  <authors>
    <author>三島 則人</author>
  </authors>
  <commentList>
    <comment ref="D2533" authorId="0">
      <text>
        <r>
          <rPr>
            <b/>
            <sz val="9"/>
            <color indexed="81"/>
            <rFont val="MS P ゴシック"/>
          </rPr>
          <t>16*1.15+22.8*1.15</t>
        </r>
      </text>
    </comment>
    <comment ref="D2535" authorId="0">
      <text>
        <r>
          <rPr>
            <b/>
            <sz val="9"/>
            <color indexed="81"/>
            <rFont val="MS P ゴシック"/>
          </rPr>
          <t>(16+1.15）*2*2+（22.8+1.15）*2*2</t>
        </r>
      </text>
    </comment>
  </commentList>
</comments>
</file>

<file path=xl/comments3.xml><?xml version="1.0" encoding="utf-8"?>
<comments xmlns="http://schemas.openxmlformats.org/spreadsheetml/2006/main">
  <authors>
    <author>三島 則人</author>
  </authors>
  <commentList>
    <comment ref="D57" authorId="0">
      <text>
        <r>
          <rPr>
            <b/>
            <sz val="9"/>
            <color indexed="81"/>
            <rFont val="MS P ゴシック"/>
          </rPr>
          <t>500ｘ1200ｘ1
600ｘ1200ｘ2
910ｘ910ｘ69</t>
        </r>
      </text>
    </comment>
    <comment ref="D59" authorId="0">
      <text>
        <r>
          <rPr>
            <b/>
            <sz val="9"/>
            <color indexed="81"/>
            <rFont val="MS P ゴシック"/>
          </rPr>
          <t>1000ｘ100ｘ4
1000ｘ150ｘ6
1000ｘ300ｘ1
1500ｘ100ｘ8
1500ｘ150ｘ4
150ｘ1235ｘ81
220ｘ1235ｘ405</t>
        </r>
      </text>
    </comment>
    <comment ref="D53" authorId="0">
      <text>
        <r>
          <rPr>
            <b/>
            <sz val="9"/>
            <color indexed="81"/>
            <rFont val="MS P ゴシック"/>
          </rPr>
          <t xml:space="preserve">
600x600x11
610ｘ560ｘ6
700ｘ625ｘ1
600ｘ600ｘ18
600ｘ600ｘ2点検
600ｘ600ｘ5点検</t>
        </r>
      </text>
    </comment>
    <comment ref="D63" authorId="0">
      <text>
        <r>
          <rPr>
            <b/>
            <sz val="9"/>
            <color indexed="81"/>
            <rFont val="MS P ゴシック"/>
          </rPr>
          <t>1800ｘ300ｘ1</t>
        </r>
      </text>
    </comment>
    <comment ref="D65" authorId="0">
      <text>
        <r>
          <rPr>
            <b/>
            <sz val="9"/>
            <color indexed="81"/>
            <rFont val="MS P ゴシック"/>
          </rPr>
          <t>1040ｘ670ｘ13
1210ｘ670ｘ1</t>
        </r>
      </text>
    </comment>
    <comment ref="D51" authorId="0">
      <text>
        <r>
          <rPr>
            <b/>
            <sz val="9"/>
            <color indexed="81"/>
            <rFont val="MS P ゴシック"/>
          </rPr>
          <t>450ｘ450ｘ474点検</t>
        </r>
      </text>
    </comment>
    <comment ref="D67" authorId="0">
      <text>
        <r>
          <rPr>
            <b/>
            <sz val="9"/>
            <color indexed="81"/>
            <rFont val="MS P ゴシック"/>
          </rPr>
          <t>3100ｘ900</t>
        </r>
      </text>
    </comment>
    <comment ref="D169" authorId="0">
      <text>
        <r>
          <rPr>
            <b/>
            <sz val="9"/>
            <color indexed="81"/>
            <rFont val="MS P ゴシック"/>
          </rPr>
          <t>200ｘ200：116
250ｘ250：21
300ｘ300：19</t>
        </r>
      </text>
    </comment>
    <comment ref="D171" authorId="0">
      <text>
        <r>
          <rPr>
            <b/>
            <sz val="9"/>
            <color indexed="81"/>
            <rFont val="MS P ゴシック"/>
          </rPr>
          <t>350ｘ350：12
400ｘ400：9
450ｘ450：２点検</t>
        </r>
      </text>
    </comment>
    <comment ref="D173" authorId="0">
      <text>
        <r>
          <rPr>
            <b/>
            <sz val="9"/>
            <color indexed="81"/>
            <rFont val="MS P ゴシック"/>
          </rPr>
          <t>610ｘ560：3
600ｘ600：28
600ｘ600：166点検</t>
        </r>
      </text>
    </comment>
    <comment ref="D175" authorId="0">
      <text>
        <r>
          <rPr>
            <b/>
            <sz val="9"/>
            <color indexed="81"/>
            <rFont val="MS P ゴシック"/>
          </rPr>
          <t>1000ｘ700：1
910ｘ910：28</t>
        </r>
      </text>
    </comment>
    <comment ref="D177" authorId="0">
      <text>
        <r>
          <rPr>
            <b/>
            <sz val="9"/>
            <color indexed="81"/>
            <rFont val="MS P ゴシック"/>
          </rPr>
          <t>100ｘ1500：2
150ｘ1235：17
220ｘ1235：6</t>
        </r>
      </text>
    </comment>
    <comment ref="D179" authorId="0">
      <text>
        <r>
          <rPr>
            <b/>
            <sz val="9"/>
            <color indexed="81"/>
            <rFont val="MS P ゴシック"/>
          </rPr>
          <t>1040ｘ670：2
1210ｘ670：1</t>
        </r>
      </text>
    </comment>
    <comment ref="D33" authorId="0">
      <text>
        <r>
          <rPr>
            <b/>
            <sz val="9"/>
            <color indexed="81"/>
            <rFont val="MS P ゴシック"/>
          </rPr>
          <t>800ｘ600：1</t>
        </r>
      </text>
    </comment>
    <comment ref="D103" authorId="0">
      <text>
        <r>
          <rPr>
            <b/>
            <sz val="9"/>
            <color indexed="81"/>
            <rFont val="MS P ゴシック"/>
          </rPr>
          <t>300ｘ500：10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<sst xmlns="http://schemas.openxmlformats.org/spreadsheetml/2006/main" xmlns:r="http://schemas.openxmlformats.org/officeDocument/2006/relationships" count="5103" uniqueCount="5103">
  <si>
    <t>（外　部）</t>
  </si>
  <si>
    <t>硬質ポリ塩化ビニル管(VP)φ100　 L=400</t>
    <rPh sb="0" eb="2">
      <t>コウシツ</t>
    </rPh>
    <rPh sb="4" eb="6">
      <t>エンカ</t>
    </rPh>
    <rPh sb="9" eb="10">
      <t>カン</t>
    </rPh>
    <phoneticPr fontId="9"/>
  </si>
  <si>
    <t>W1400xH2000</t>
  </si>
  <si>
    <t>備           考</t>
    <rPh sb="0" eb="1">
      <t>ビ</t>
    </rPh>
    <rPh sb="12" eb="13">
      <t>コウ</t>
    </rPh>
    <phoneticPr fontId="38"/>
  </si>
  <si>
    <t>1F多目的教室1 壁</t>
  </si>
  <si>
    <t>（D-906）　排水溝（L3000x1、L4000x1）</t>
    <rPh sb="8" eb="11">
      <t>ハイスイコウ</t>
    </rPh>
    <phoneticPr fontId="9"/>
  </si>
  <si>
    <t>W（3400+1800）ｘD450</t>
  </si>
  <si>
    <t>鋼製床端部処理</t>
    <rPh sb="3" eb="5">
      <t>タンブ</t>
    </rPh>
    <rPh sb="5" eb="7">
      <t>ショリ</t>
    </rPh>
    <phoneticPr fontId="9"/>
  </si>
  <si>
    <t>防水工事</t>
  </si>
  <si>
    <t>⑩</t>
  </si>
  <si>
    <t>水抜きパイプ</t>
  </si>
  <si>
    <t>WB-01</t>
  </si>
  <si>
    <t>直接仮設工事</t>
  </si>
  <si>
    <t>壁　つや有合成樹脂</t>
    <rPh sb="4" eb="5">
      <t>アリ</t>
    </rPh>
    <phoneticPr fontId="9"/>
  </si>
  <si>
    <t>（RD-150）</t>
  </si>
  <si>
    <t>曲矢印　２ヶ所　　　(換算長さW150　L7900)</t>
    <rPh sb="0" eb="1">
      <t>マ</t>
    </rPh>
    <rPh sb="1" eb="3">
      <t>ヤジルシ</t>
    </rPh>
    <rPh sb="6" eb="7">
      <t>ショ</t>
    </rPh>
    <rPh sb="11" eb="13">
      <t>カンザン</t>
    </rPh>
    <rPh sb="13" eb="14">
      <t>ナガ</t>
    </rPh>
    <phoneticPr fontId="9"/>
  </si>
  <si>
    <t>W6740xH2775</t>
  </si>
  <si>
    <t>S-10</t>
  </si>
  <si>
    <t>A20</t>
  </si>
  <si>
    <t>名　　　　　　　　　　称</t>
    <rPh sb="0" eb="1">
      <t>ナ</t>
    </rPh>
    <rPh sb="11" eb="12">
      <t>ショウ</t>
    </rPh>
    <phoneticPr fontId="38"/>
  </si>
  <si>
    <t>K-24b</t>
  </si>
  <si>
    <t>W6510xH2700</t>
  </si>
  <si>
    <t>誘発目地（バルコニー見付）</t>
    <rPh sb="10" eb="12">
      <t>ミツケ</t>
    </rPh>
    <phoneticPr fontId="9"/>
  </si>
  <si>
    <t>壁 曲面</t>
  </si>
  <si>
    <t>基礎 天端</t>
  </si>
  <si>
    <t>H2.1 C0.18 W1.3</t>
  </si>
  <si>
    <t>□-100x100x3.2</t>
  </si>
  <si>
    <t>摘　　　　　　　　　　　　　　　要</t>
    <rPh sb="0" eb="1">
      <t>チャク</t>
    </rPh>
    <rPh sb="16" eb="17">
      <t>ヨウ</t>
    </rPh>
    <phoneticPr fontId="38"/>
  </si>
  <si>
    <t>⑦</t>
  </si>
  <si>
    <t>ﾊﾟﾗﾍﾟｯﾄ 立上り</t>
  </si>
  <si>
    <t>OS-8a</t>
  </si>
  <si>
    <t>30x83 杉集成材</t>
  </si>
  <si>
    <t>小型楽器収納棚</t>
  </si>
  <si>
    <t>直・曲矢印　１ヶ所　(換算長さW150　L8900)</t>
    <rPh sb="0" eb="1">
      <t>チョク</t>
    </rPh>
    <rPh sb="2" eb="3">
      <t>マ</t>
    </rPh>
    <rPh sb="3" eb="5">
      <t>ヤジルシ</t>
    </rPh>
    <rPh sb="8" eb="9">
      <t>ショ</t>
    </rPh>
    <rPh sb="11" eb="13">
      <t>カンザン</t>
    </rPh>
    <rPh sb="13" eb="14">
      <t>ナガ</t>
    </rPh>
    <phoneticPr fontId="9"/>
  </si>
  <si>
    <t>UM-C-1</t>
  </si>
  <si>
    <t>単   価</t>
    <rPh sb="0" eb="1">
      <t>タン</t>
    </rPh>
    <rPh sb="4" eb="5">
      <t>アタイ</t>
    </rPh>
    <phoneticPr fontId="38"/>
  </si>
  <si>
    <t xml:space="preserve">(D-1201)W1120xH1910 </t>
  </si>
  <si>
    <t>ｺﾝｸﾘｰﾄ保護仕様</t>
  </si>
  <si>
    <t>L=1600</t>
  </si>
  <si>
    <t>ABC商会:ｱｰｷﾊﾟｯｼｮﾝ S10-AFX</t>
  </si>
  <si>
    <t>50ｍ3未満（圧送料金共）</t>
    <rPh sb="4" eb="6">
      <t>ミマン</t>
    </rPh>
    <rPh sb="7" eb="9">
      <t>アッソウ</t>
    </rPh>
    <rPh sb="9" eb="11">
      <t>リョウキン</t>
    </rPh>
    <rPh sb="11" eb="12">
      <t>トモ</t>
    </rPh>
    <phoneticPr fontId="9"/>
  </si>
  <si>
    <t>左官工事</t>
  </si>
  <si>
    <t>数   量</t>
    <rPh sb="0" eb="1">
      <t>カズ</t>
    </rPh>
    <rPh sb="4" eb="5">
      <t>リョウ</t>
    </rPh>
    <phoneticPr fontId="38"/>
  </si>
  <si>
    <t>単位</t>
    <rPh sb="0" eb="1">
      <t>タン</t>
    </rPh>
    <rPh sb="1" eb="2">
      <t>クライ</t>
    </rPh>
    <phoneticPr fontId="38"/>
  </si>
  <si>
    <t>金   額</t>
    <rPh sb="0" eb="1">
      <t>キン</t>
    </rPh>
    <rPh sb="4" eb="5">
      <t>ガク</t>
    </rPh>
    <phoneticPr fontId="38"/>
  </si>
  <si>
    <t>天井 2Fｱﾘｰﾅ ﾃﾞｯｷ面</t>
  </si>
  <si>
    <t/>
  </si>
  <si>
    <t>W7080xD700xH2440</t>
  </si>
  <si>
    <t>防護柵</t>
    <rPh sb="0" eb="3">
      <t>ボウゴサク</t>
    </rPh>
    <phoneticPr fontId="9"/>
  </si>
  <si>
    <t>ノンスリップ</t>
  </si>
  <si>
    <t xml:space="preserve">ステンレス製　L-30x30x3 </t>
    <rPh sb="5" eb="6">
      <t>セイ</t>
    </rPh>
    <phoneticPr fontId="9"/>
  </si>
  <si>
    <t>一般形鋼</t>
    <rPh sb="0" eb="2">
      <t>イッパン</t>
    </rPh>
    <rPh sb="2" eb="4">
      <t>カタコウ</t>
    </rPh>
    <phoneticPr fontId="39"/>
  </si>
  <si>
    <t>鉄骨亜鉛ﾒｯｷ面　φ318.5x6.9</t>
  </si>
  <si>
    <t>(W-4)　t=12　UVｸﾘｱ塗装　GWt=25共</t>
    <rPh sb="16" eb="18">
      <t>トソウ</t>
    </rPh>
    <rPh sb="25" eb="26">
      <t>トモ</t>
    </rPh>
    <phoneticPr fontId="9"/>
  </si>
  <si>
    <t>８</t>
  </si>
  <si>
    <t>コーナービード</t>
  </si>
  <si>
    <t>2F便所3-2,3,5,6</t>
  </si>
  <si>
    <t>W2900xD500xH1800</t>
  </si>
  <si>
    <t>W3210xH2660</t>
  </si>
  <si>
    <t>練付合板</t>
  </si>
  <si>
    <t xml:space="preserve"> 式</t>
  </si>
  <si>
    <t>⑦駐車場棟</t>
    <rPh sb="1" eb="4">
      <t>チュウシャジョウ</t>
    </rPh>
    <rPh sb="4" eb="5">
      <t>トウ</t>
    </rPh>
    <phoneticPr fontId="9"/>
  </si>
  <si>
    <t>内装薄塗材Ｅ</t>
  </si>
  <si>
    <t>クッションフロア(CF)</t>
  </si>
  <si>
    <t>打継目地</t>
  </si>
  <si>
    <t>ﾃﾞｯｷ面</t>
    <rPh sb="4" eb="5">
      <t>メン</t>
    </rPh>
    <phoneticPr fontId="9"/>
  </si>
  <si>
    <t>H=180～250　再生木材製ﾃﾞｯｷ(白色)</t>
    <rPh sb="10" eb="12">
      <t>サイセイ</t>
    </rPh>
    <rPh sb="12" eb="14">
      <t>モクザイ</t>
    </rPh>
    <rPh sb="14" eb="15">
      <t>セイ</t>
    </rPh>
    <rPh sb="20" eb="21">
      <t>シロ</t>
    </rPh>
    <rPh sb="21" eb="22">
      <t>イロ</t>
    </rPh>
    <phoneticPr fontId="9"/>
  </si>
  <si>
    <t>本体主材:ｽﾁｰﾙ製 粉体塗装仕上　ﾍﾞｰｽﾌﾟﾚｰﾄ:樹脂製</t>
    <rPh sb="2" eb="3">
      <t>オモ</t>
    </rPh>
    <rPh sb="3" eb="4">
      <t>ザイ</t>
    </rPh>
    <rPh sb="9" eb="10">
      <t>セイ</t>
    </rPh>
    <rPh sb="11" eb="12">
      <t>コナ</t>
    </rPh>
    <rPh sb="12" eb="13">
      <t>タイ</t>
    </rPh>
    <rPh sb="13" eb="15">
      <t>トソウ</t>
    </rPh>
    <rPh sb="15" eb="17">
      <t>シア</t>
    </rPh>
    <phoneticPr fontId="9"/>
  </si>
  <si>
    <t>（耐火間仕切）</t>
    <rPh sb="1" eb="3">
      <t>タイカ</t>
    </rPh>
    <rPh sb="3" eb="6">
      <t>マジキリ</t>
    </rPh>
    <phoneticPr fontId="9"/>
  </si>
  <si>
    <t>延L=11100 H=2500 扉x5</t>
  </si>
  <si>
    <t>1F調理実習室教師用調理台</t>
    <rPh sb="2" eb="4">
      <t>チョウリ</t>
    </rPh>
    <rPh sb="4" eb="6">
      <t>ジッシュウ</t>
    </rPh>
    <rPh sb="6" eb="7">
      <t>シツ</t>
    </rPh>
    <rPh sb="7" eb="9">
      <t>キョウシ</t>
    </rPh>
    <rPh sb="9" eb="10">
      <t>ヨウ</t>
    </rPh>
    <rPh sb="10" eb="12">
      <t>チョウリ</t>
    </rPh>
    <rPh sb="12" eb="13">
      <t>ダイ</t>
    </rPh>
    <phoneticPr fontId="9"/>
  </si>
  <si>
    <t>石工事</t>
  </si>
  <si>
    <t>額縁</t>
    <rPh sb="0" eb="2">
      <t>ガクフチ</t>
    </rPh>
    <phoneticPr fontId="9"/>
  </si>
  <si>
    <t>D22+D25</t>
  </si>
  <si>
    <t>W6848xD600xH700　天板:Cｹﾐｻｰﾌ</t>
  </si>
  <si>
    <t>木工事</t>
  </si>
  <si>
    <t>ﾊﾞﾙｺﾆｰ 排水溝</t>
  </si>
  <si>
    <t>すきとり</t>
  </si>
  <si>
    <t>W2900xH1200</t>
  </si>
  <si>
    <t>ｴｽｹｰ化研:SKﾀｲｶｼｰﾄ</t>
  </si>
  <si>
    <t>コンクリート柱11-19-500ｋｇ</t>
    <rPh sb="6" eb="7">
      <t>チュウ</t>
    </rPh>
    <phoneticPr fontId="40"/>
  </si>
  <si>
    <t>石膏ボード</t>
  </si>
  <si>
    <t>ABR490</t>
  </si>
  <si>
    <t>金属工事</t>
  </si>
  <si>
    <t>塗装工事</t>
  </si>
  <si>
    <t>RCラーメン構造</t>
    <rPh sb="6" eb="8">
      <t>コウゾウ</t>
    </rPh>
    <phoneticPr fontId="9"/>
  </si>
  <si>
    <t>単価</t>
    <rPh sb="0" eb="1">
      <t>タン</t>
    </rPh>
    <rPh sb="1" eb="2">
      <t>アタイ</t>
    </rPh>
    <phoneticPr fontId="38"/>
  </si>
  <si>
    <t>B32</t>
  </si>
  <si>
    <t>内装工事</t>
  </si>
  <si>
    <t>C-100x50x20x2.3</t>
  </si>
  <si>
    <t>車寄せ棟</t>
    <rPh sb="0" eb="2">
      <t>クルマヨ</t>
    </rPh>
    <rPh sb="3" eb="4">
      <t>トウ</t>
    </rPh>
    <phoneticPr fontId="9"/>
  </si>
  <si>
    <t>止め面戸</t>
  </si>
  <si>
    <t>階高7.4m以上9.1m未満 　1ヶ月　運搬費共</t>
    <rPh sb="0" eb="2">
      <t>カイダカ</t>
    </rPh>
    <rPh sb="6" eb="8">
      <t>イジョウ</t>
    </rPh>
    <rPh sb="12" eb="14">
      <t>ミマン</t>
    </rPh>
    <rPh sb="20" eb="23">
      <t>ウンパンヒ</t>
    </rPh>
    <rPh sb="23" eb="24">
      <t>トモ</t>
    </rPh>
    <phoneticPr fontId="9"/>
  </si>
  <si>
    <t>軽量鉄骨壁下地　開口部補強</t>
    <rPh sb="0" eb="2">
      <t>ケイリョウ</t>
    </rPh>
    <rPh sb="2" eb="4">
      <t>テッコツ</t>
    </rPh>
    <rPh sb="4" eb="5">
      <t>カベ</t>
    </rPh>
    <rPh sb="6" eb="7">
      <t>イノシタ</t>
    </rPh>
    <rPh sb="8" eb="11">
      <t>カイコウブ</t>
    </rPh>
    <rPh sb="11" eb="13">
      <t>ホキョウ</t>
    </rPh>
    <phoneticPr fontId="9"/>
  </si>
  <si>
    <t>渡り廊下 床壁 VS見切</t>
  </si>
  <si>
    <t>耐熱塗床</t>
  </si>
  <si>
    <t>(D-316)</t>
  </si>
  <si>
    <t>t=54  W9000xD3520　落し口φ50ｱﾙﾐ押出形材</t>
  </si>
  <si>
    <t>ＳＤ－５</t>
  </si>
  <si>
    <t>誘発目地</t>
  </si>
  <si>
    <t>K-39</t>
  </si>
  <si>
    <t>移動式ゴスパテラスタンド</t>
  </si>
  <si>
    <t>水銀灯盤L-C</t>
    <rPh sb="0" eb="3">
      <t>スイギントウ</t>
    </rPh>
    <rPh sb="3" eb="4">
      <t>バン</t>
    </rPh>
    <phoneticPr fontId="40"/>
  </si>
  <si>
    <t>d.</t>
  </si>
  <si>
    <t>延L=6510 H=2500 扉x3</t>
  </si>
  <si>
    <t>(D-312)　鋳鉄製　W200用</t>
    <rPh sb="8" eb="11">
      <t>チュウテツセイ</t>
    </rPh>
    <rPh sb="16" eb="17">
      <t>ヨウ</t>
    </rPh>
    <phoneticPr fontId="9"/>
  </si>
  <si>
    <t>A種　地上部</t>
    <rPh sb="1" eb="2">
      <t>シュ</t>
    </rPh>
    <phoneticPr fontId="9"/>
  </si>
  <si>
    <t>Fc=18N/mm2　 SL12　間詰めコン</t>
    <rPh sb="17" eb="18">
      <t>マ</t>
    </rPh>
    <rPh sb="18" eb="19">
      <t>ツ</t>
    </rPh>
    <phoneticPr fontId="9"/>
  </si>
  <si>
    <t>　　　　合　　計</t>
  </si>
  <si>
    <t>見切材</t>
    <rPh sb="0" eb="2">
      <t>ミキ</t>
    </rPh>
    <rPh sb="2" eb="3">
      <t>ザイ</t>
    </rPh>
    <phoneticPr fontId="9"/>
  </si>
  <si>
    <t>H=3.0m　21ヶ月+盛替え1回</t>
    <rPh sb="10" eb="11">
      <t>ゲツ</t>
    </rPh>
    <rPh sb="12" eb="14">
      <t>モリカ</t>
    </rPh>
    <rPh sb="16" eb="17">
      <t>カイ</t>
    </rPh>
    <phoneticPr fontId="9"/>
  </si>
  <si>
    <t>W3385xH2660</t>
  </si>
  <si>
    <t>(D-904)</t>
  </si>
  <si>
    <t>W21600×H6000 ｽﾁｰﾙ製 基礎共</t>
  </si>
  <si>
    <t>複合塗膜防水</t>
  </si>
  <si>
    <t>木製デッキ</t>
    <rPh sb="0" eb="2">
      <t>モクセイ</t>
    </rPh>
    <phoneticPr fontId="41"/>
  </si>
  <si>
    <t>ﾊﾟﾗﾍﾟｯﾄ 笠木</t>
  </si>
  <si>
    <t>m2</t>
  </si>
  <si>
    <t>床 床間</t>
  </si>
  <si>
    <t>W180xH80</t>
  </si>
  <si>
    <t>耐候性塗料塗り（ＤＰ）</t>
    <rPh sb="0" eb="3">
      <t>タイコウセイ</t>
    </rPh>
    <rPh sb="3" eb="6">
      <t>トリョウヌ</t>
    </rPh>
    <phoneticPr fontId="9"/>
  </si>
  <si>
    <t>コルゲート14-３Ｃｘ２</t>
  </si>
  <si>
    <t>H=60</t>
  </si>
  <si>
    <t>W130xH100</t>
  </si>
  <si>
    <t>ﾊﾞﾙｺﾆｰ 笠木</t>
  </si>
  <si>
    <t>ドウダンツツジ</t>
  </si>
  <si>
    <t>H-300x150x6.5x9</t>
  </si>
  <si>
    <t>厨房 吹抜壁</t>
  </si>
  <si>
    <t>L=1100 CH=2500-200</t>
  </si>
  <si>
    <t>屋根</t>
  </si>
  <si>
    <t>露出ﾄｯﾌﾟｺｰﾄ仕上げ</t>
  </si>
  <si>
    <t>汚垂タイル</t>
  </si>
  <si>
    <t>ハンガーフック</t>
  </si>
  <si>
    <t>W=150 SUS t=1.5</t>
  </si>
  <si>
    <t>発生土</t>
    <rPh sb="0" eb="3">
      <t>ハッセイド</t>
    </rPh>
    <phoneticPr fontId="9"/>
  </si>
  <si>
    <t>W5880xD600xH2100</t>
  </si>
  <si>
    <t>屋根 立上り</t>
  </si>
  <si>
    <t>W2250xH650 st1.6</t>
  </si>
  <si>
    <t>H=1070 φ76.3 ｽﾁｰﾙ製 基礎共</t>
  </si>
  <si>
    <t>円柱</t>
  </si>
  <si>
    <t>柱</t>
  </si>
  <si>
    <t>掃除用具掛</t>
  </si>
  <si>
    <t>梁型 天端</t>
  </si>
  <si>
    <t>ＡＷ－１１</t>
  </si>
  <si>
    <t>食器トレイ洗浄機</t>
  </si>
  <si>
    <t>筑後市再編新設小学校校舎等新築工事（建築工事）</t>
    <rPh sb="0" eb="23">
      <t>チクゴ</t>
    </rPh>
    <phoneticPr fontId="38"/>
  </si>
  <si>
    <t>1Fﾌﾟﾚｲﾙｰﾑ便所</t>
  </si>
  <si>
    <t>COH</t>
  </si>
  <si>
    <t>梁型 立上り</t>
  </si>
  <si>
    <t>A22</t>
  </si>
  <si>
    <t>ＡＷ－２</t>
  </si>
  <si>
    <t>φ500</t>
  </si>
  <si>
    <t>W1800xH900</t>
  </si>
  <si>
    <t>W1700xH1300　枠組:杉集材D30 UC塗</t>
  </si>
  <si>
    <t>iＡＷ－４</t>
  </si>
  <si>
    <t>昇降口サイン</t>
  </si>
  <si>
    <t>打放面</t>
  </si>
  <si>
    <t>基礎 立上り</t>
  </si>
  <si>
    <t>1F和室前室下足入</t>
    <rPh sb="2" eb="4">
      <t>ワシツ</t>
    </rPh>
    <rPh sb="4" eb="6">
      <t>マエシツ</t>
    </rPh>
    <rPh sb="6" eb="8">
      <t>ゲソク</t>
    </rPh>
    <rPh sb="8" eb="9">
      <t>イ</t>
    </rPh>
    <phoneticPr fontId="9"/>
  </si>
  <si>
    <t>上框</t>
  </si>
  <si>
    <t>開戸:樹脂ｺｰﾄ化粧ﾊﾟｰﾃｨｸﾙﾎﾞｰﾄﾞ</t>
    <rPh sb="0" eb="1">
      <t>ヒラキ</t>
    </rPh>
    <rPh sb="1" eb="2">
      <t>ト</t>
    </rPh>
    <phoneticPr fontId="9"/>
  </si>
  <si>
    <t>ｍ</t>
  </si>
  <si>
    <t>別紙：金属－２</t>
    <rPh sb="0" eb="2">
      <t>ベッシ</t>
    </rPh>
    <rPh sb="3" eb="5">
      <t>キンゾク</t>
    </rPh>
    <phoneticPr fontId="9"/>
  </si>
  <si>
    <t>産廃処分費</t>
    <rPh sb="0" eb="2">
      <t>サンハイ</t>
    </rPh>
    <rPh sb="2" eb="4">
      <t>ショブン</t>
    </rPh>
    <rPh sb="4" eb="5">
      <t>ヒ</t>
    </rPh>
    <phoneticPr fontId="9"/>
  </si>
  <si>
    <t>W3930xH2670</t>
  </si>
  <si>
    <t>計</t>
    <rPh sb="0" eb="1">
      <t>ケイ</t>
    </rPh>
    <phoneticPr fontId="38"/>
  </si>
  <si>
    <t>A13</t>
  </si>
  <si>
    <t>衝突防止サイン</t>
  </si>
  <si>
    <t>W1800xD900xH2000　本体:樹脂ｺｰﾄ化粧ﾊﾟｰﾃｨｸﾙﾎﾞｰﾄﾞ</t>
  </si>
  <si>
    <t>L27700xH8500</t>
  </si>
  <si>
    <t>打放面　下地調整なし</t>
    <rPh sb="4" eb="6">
      <t>シタジ</t>
    </rPh>
    <rPh sb="6" eb="8">
      <t>チョウセイ</t>
    </rPh>
    <phoneticPr fontId="9"/>
  </si>
  <si>
    <t>一原産業:HK-600</t>
  </si>
  <si>
    <t>W25xH80</t>
  </si>
  <si>
    <t>H=2500　基礎共</t>
    <rPh sb="7" eb="9">
      <t>キソ</t>
    </rPh>
    <rPh sb="9" eb="10">
      <t>トモ</t>
    </rPh>
    <phoneticPr fontId="41"/>
  </si>
  <si>
    <t>EＣＰ下部</t>
    <rPh sb="3" eb="5">
      <t>カブ</t>
    </rPh>
    <phoneticPr fontId="9"/>
  </si>
  <si>
    <t>1F便所手洗い2</t>
  </si>
  <si>
    <t>（外　部）</t>
    <rPh sb="1" eb="2">
      <t>ガイ</t>
    </rPh>
    <rPh sb="3" eb="4">
      <t>ブ</t>
    </rPh>
    <phoneticPr fontId="9"/>
  </si>
  <si>
    <t>500x250x15</t>
  </si>
  <si>
    <t>塗膜防水</t>
  </si>
  <si>
    <t>W2190xH2000　網戸付</t>
  </si>
  <si>
    <t>手洗い</t>
  </si>
  <si>
    <t>W2350xH2700</t>
  </si>
  <si>
    <t>(X-2工法)　ｶﾗｰ</t>
  </si>
  <si>
    <t>竪型　鋳鉄製 φ150用　先付け</t>
    <rPh sb="0" eb="2">
      <t>タテガタ</t>
    </rPh>
    <rPh sb="11" eb="12">
      <t>ヨウ</t>
    </rPh>
    <phoneticPr fontId="9"/>
  </si>
  <si>
    <t>(AW-12付)</t>
  </si>
  <si>
    <t>（フック）</t>
  </si>
  <si>
    <t>鳩小屋 天端</t>
  </si>
  <si>
    <t>(AWD-11付)</t>
  </si>
  <si>
    <t>19形 @300　補強材:φ9又は[-19x10x1.2</t>
  </si>
  <si>
    <t>1F職員室</t>
  </si>
  <si>
    <t>(AW-12h付)</t>
  </si>
  <si>
    <t>H2100</t>
  </si>
  <si>
    <t>W=180 素地</t>
  </si>
  <si>
    <t xml:space="preserve">(D-1201)W310xD110xH3930 格子横　ﾀﾓ集成材 </t>
  </si>
  <si>
    <t>鳩小屋 立上り</t>
  </si>
  <si>
    <t>W180xH210</t>
  </si>
  <si>
    <t>W1050xH5400x2枚 ﾌﾟﾛｾﾐｱﾑｱｰﾁ 鋲固定</t>
    <rPh sb="13" eb="14">
      <t>マイ</t>
    </rPh>
    <phoneticPr fontId="9"/>
  </si>
  <si>
    <t>W1550xH650 st1.6</t>
  </si>
  <si>
    <t>縦断用300x800　蓋､ｲﾝﾊﾞｰﾄ共</t>
    <rPh sb="0" eb="3">
      <t>ジュウダンヨウ</t>
    </rPh>
    <rPh sb="11" eb="12">
      <t>フタ</t>
    </rPh>
    <rPh sb="19" eb="20">
      <t>トモ</t>
    </rPh>
    <phoneticPr fontId="9"/>
  </si>
  <si>
    <t>か所</t>
  </si>
  <si>
    <t>渡り廊下 笠木</t>
  </si>
  <si>
    <t>ｽｸﾗｯﾌﾟ</t>
  </si>
  <si>
    <t>K-9</t>
  </si>
  <si>
    <t>耐水石膏ボード（GL工法）</t>
    <rPh sb="10" eb="12">
      <t>コウホウ</t>
    </rPh>
    <phoneticPr fontId="9"/>
  </si>
  <si>
    <t>放送室他天井受け</t>
    <rPh sb="0" eb="3">
      <t>ホウソウシツ</t>
    </rPh>
    <rPh sb="3" eb="4">
      <t>ホカ</t>
    </rPh>
    <rPh sb="4" eb="7">
      <t>テンジョウウ</t>
    </rPh>
    <phoneticPr fontId="42"/>
  </si>
  <si>
    <t>延L2550xH2500　扉ｘ１</t>
    <rPh sb="0" eb="1">
      <t>ノ</t>
    </rPh>
    <rPh sb="13" eb="14">
      <t>トビラ</t>
    </rPh>
    <phoneticPr fontId="40"/>
  </si>
  <si>
    <t>W2575xH2660</t>
  </si>
  <si>
    <t>昇降口</t>
  </si>
  <si>
    <t>＜検収・下処理室＞</t>
  </si>
  <si>
    <t>K-28</t>
  </si>
  <si>
    <t>(A-128)</t>
  </si>
  <si>
    <t>K-72</t>
  </si>
  <si>
    <t>渡り廊下 排水溝</t>
  </si>
  <si>
    <t>エプロン面戸</t>
  </si>
  <si>
    <t>普通合板型枠</t>
    <rPh sb="0" eb="2">
      <t>フツウ</t>
    </rPh>
    <rPh sb="2" eb="6">
      <t>ゴウハンカタワク</t>
    </rPh>
    <phoneticPr fontId="9"/>
  </si>
  <si>
    <t>H=60 曲面</t>
  </si>
  <si>
    <t>シーリング</t>
  </si>
  <si>
    <t>W3335xD400xH400</t>
  </si>
  <si>
    <t>（D-314） 300x300</t>
  </si>
  <si>
    <t xml:space="preserve"> 810x100</t>
  </si>
  <si>
    <t>ヶ所</t>
    <rPh sb="1" eb="2">
      <t>ショ</t>
    </rPh>
    <phoneticPr fontId="9"/>
  </si>
  <si>
    <t>断熱材裏打ち</t>
  </si>
  <si>
    <t>複層塗材ＲＥ－Ｂ</t>
  </si>
  <si>
    <t>鉄筋工事</t>
  </si>
  <si>
    <t>1.2FSK</t>
  </si>
  <si>
    <t>延L=2050 H=2500 扉x1</t>
  </si>
  <si>
    <t>19形　600ｘ600程度</t>
    <rPh sb="2" eb="3">
      <t>カタ</t>
    </rPh>
    <rPh sb="11" eb="13">
      <t>テイド</t>
    </rPh>
    <phoneticPr fontId="9"/>
  </si>
  <si>
    <t>階段1</t>
  </si>
  <si>
    <t>ＳＦ－１</t>
  </si>
  <si>
    <t>下がり壁</t>
    <rPh sb="3" eb="4">
      <t>カベ</t>
    </rPh>
    <phoneticPr fontId="9"/>
  </si>
  <si>
    <t>タイトフレーム</t>
  </si>
  <si>
    <t>共和:ｱﾙﾌｨﾝAD2同等</t>
    <rPh sb="11" eb="13">
      <t>ドウトウ</t>
    </rPh>
    <phoneticPr fontId="9"/>
  </si>
  <si>
    <t>φ600ｘL450</t>
  </si>
  <si>
    <t>W750xD300xH495</t>
  </si>
  <si>
    <t>1F職員便所(男)</t>
  </si>
  <si>
    <t>W3660xH1860</t>
  </si>
  <si>
    <t>壁 EVﾋﾟｯﾄ</t>
  </si>
  <si>
    <t>(D-1102)</t>
  </si>
  <si>
    <t>※屋外倉庫棟_流用</t>
    <rPh sb="1" eb="3">
      <t>オクガイ</t>
    </rPh>
    <rPh sb="3" eb="5">
      <t>ソウコ</t>
    </rPh>
    <rPh sb="5" eb="6">
      <t>トウ</t>
    </rPh>
    <rPh sb="7" eb="9">
      <t>リュウヨウ</t>
    </rPh>
    <phoneticPr fontId="9"/>
  </si>
  <si>
    <t>H=115</t>
  </si>
  <si>
    <t>ユニットバス下</t>
    <rPh sb="6" eb="7">
      <t>シタ</t>
    </rPh>
    <phoneticPr fontId="9"/>
  </si>
  <si>
    <t>スタッキングカート</t>
  </si>
  <si>
    <t>③屋外倉庫棟</t>
    <rPh sb="1" eb="3">
      <t>オクガイ</t>
    </rPh>
    <rPh sb="3" eb="6">
      <t>ソウコトウ</t>
    </rPh>
    <phoneticPr fontId="9"/>
  </si>
  <si>
    <t>H=100 ﾊﾟｰﾃｨｸﾙﾎﾞｰﾄﾞt=20</t>
  </si>
  <si>
    <t>HP</t>
  </si>
  <si>
    <t>ﾊﾞﾙｺﾆｰ 見付け</t>
  </si>
  <si>
    <t>駐輪場棟</t>
    <rPh sb="0" eb="3">
      <t>チュウリンジョウ</t>
    </rPh>
    <rPh sb="3" eb="4">
      <t>トウ</t>
    </rPh>
    <phoneticPr fontId="9"/>
  </si>
  <si>
    <t>H4.5 C1.08 W2.9</t>
  </si>
  <si>
    <t>普通コンクリート</t>
    <rPh sb="0" eb="2">
      <t>フツウ</t>
    </rPh>
    <phoneticPr fontId="9"/>
  </si>
  <si>
    <t>W 500xD500xH1100</t>
  </si>
  <si>
    <t>＜洗浄室＞</t>
  </si>
  <si>
    <t>(T-125)</t>
  </si>
  <si>
    <t>(AW-15付)</t>
  </si>
  <si>
    <t>軒天</t>
  </si>
  <si>
    <t>15KN (A-191)</t>
  </si>
  <si>
    <t>M20xL60</t>
  </si>
  <si>
    <t>W1200xD600xH800</t>
  </si>
  <si>
    <t>（渡り廊下屋根）</t>
  </si>
  <si>
    <t>ＧＣボード</t>
  </si>
  <si>
    <t>ｽﾃｰｼﾞ枠</t>
  </si>
  <si>
    <t>天板:ﾒﾗﾐﾝ化粧板貼 ﾎﾟｽﾄﾌｫｰﾑ加工</t>
  </si>
  <si>
    <t>ﾊﾞﾙｺﾆｰ 天井</t>
  </si>
  <si>
    <t>ＳＤ－２４</t>
  </si>
  <si>
    <t>t=2.5　防滑性</t>
  </si>
  <si>
    <t>金物見切</t>
  </si>
  <si>
    <t>t=8.0 2.00㎡以下</t>
    <rPh sb="11" eb="13">
      <t>イカ</t>
    </rPh>
    <phoneticPr fontId="9"/>
  </si>
  <si>
    <t>回</t>
    <rPh sb="0" eb="1">
      <t>カイ</t>
    </rPh>
    <phoneticPr fontId="9"/>
  </si>
  <si>
    <t>ﾕﾆｵﾝ:UFB-3F-2401-MBK</t>
  </si>
  <si>
    <t>1F職員便所</t>
  </si>
  <si>
    <t>屋根 排水溝</t>
  </si>
  <si>
    <t>内装壁タイルＡ</t>
  </si>
  <si>
    <t>防水見切</t>
  </si>
  <si>
    <t>1F調理室更衣室</t>
  </si>
  <si>
    <t>フェンス-3</t>
  </si>
  <si>
    <t>ハゼ嵌合折版葺き</t>
  </si>
  <si>
    <t>ﾊﾞﾙｺﾆｰ 床壁 VS見切</t>
  </si>
  <si>
    <t>BCR295</t>
  </si>
  <si>
    <t>枠付カーテンレール</t>
  </si>
  <si>
    <t>30x50 ﾀﾓ集成材</t>
  </si>
  <si>
    <t>庇 谷樋</t>
  </si>
  <si>
    <t>ﾗｲﾆﾝｸﾞ取合</t>
  </si>
  <si>
    <t>W1360xH3303</t>
  </si>
  <si>
    <t>⑨</t>
  </si>
  <si>
    <t>（下地金物）</t>
    <rPh sb="1" eb="3">
      <t>シタジ</t>
    </rPh>
    <rPh sb="3" eb="5">
      <t>カナモノ</t>
    </rPh>
    <phoneticPr fontId="9"/>
  </si>
  <si>
    <t>打放し面補修</t>
    <rPh sb="0" eb="2">
      <t>ウチハナシ</t>
    </rPh>
    <rPh sb="3" eb="4">
      <t>メン</t>
    </rPh>
    <rPh sb="4" eb="6">
      <t>ホシュウ</t>
    </rPh>
    <phoneticPr fontId="9"/>
  </si>
  <si>
    <t>嵌合折版葺き</t>
  </si>
  <si>
    <t>鉄鋼面　１級</t>
    <rPh sb="0" eb="3">
      <t>テッコウメン</t>
    </rPh>
    <rPh sb="5" eb="6">
      <t>キュウ</t>
    </rPh>
    <phoneticPr fontId="9"/>
  </si>
  <si>
    <t>正門　門扉</t>
    <rPh sb="0" eb="2">
      <t>セイモン</t>
    </rPh>
    <rPh sb="3" eb="5">
      <t>モンピ</t>
    </rPh>
    <phoneticPr fontId="41"/>
  </si>
  <si>
    <t>ＳＰ－５</t>
  </si>
  <si>
    <t>屋根 排水溝（伸縮目地）</t>
    <rPh sb="7" eb="11">
      <t>シンシュクメジ</t>
    </rPh>
    <phoneticPr fontId="9"/>
  </si>
  <si>
    <t>軒先面戸(水切付き)</t>
  </si>
  <si>
    <t>合板張り</t>
  </si>
  <si>
    <t>22</t>
  </si>
  <si>
    <t>周囲ｼｰﾘﾝｸﾞ共</t>
  </si>
  <si>
    <t>消火器スタンド</t>
  </si>
  <si>
    <t>セルフレベリング</t>
  </si>
  <si>
    <t>(AW-12i付)</t>
  </si>
  <si>
    <t>W4070×D500×H2550 基礎共</t>
  </si>
  <si>
    <t>段巾木</t>
  </si>
  <si>
    <t>t=12.0 　2.00㎡以下</t>
    <rPh sb="13" eb="15">
      <t>イカ</t>
    </rPh>
    <phoneticPr fontId="9"/>
  </si>
  <si>
    <t>延L=11,200 Rｺｰﾅｰx1ｹ</t>
  </si>
  <si>
    <t>地上　圧砕機主体</t>
    <rPh sb="0" eb="2">
      <t>チジョウ</t>
    </rPh>
    <rPh sb="3" eb="4">
      <t>アツ</t>
    </rPh>
    <rPh sb="4" eb="5">
      <t>クダ</t>
    </rPh>
    <rPh sb="5" eb="6">
      <t>キ</t>
    </rPh>
    <rPh sb="6" eb="8">
      <t>シュタイ</t>
    </rPh>
    <phoneticPr fontId="43"/>
  </si>
  <si>
    <t>鉄骨工事</t>
  </si>
  <si>
    <t>延L=11000 H=2500 扉x5</t>
  </si>
  <si>
    <t>G</t>
  </si>
  <si>
    <t>普通車用　L=600(既製品)</t>
    <rPh sb="0" eb="3">
      <t>フツウシャ</t>
    </rPh>
    <rPh sb="3" eb="4">
      <t>ヨウ</t>
    </rPh>
    <rPh sb="11" eb="14">
      <t>キセイヒン</t>
    </rPh>
    <phoneticPr fontId="41"/>
  </si>
  <si>
    <t>W800xH600</t>
  </si>
  <si>
    <t>④</t>
  </si>
  <si>
    <t>棟包み</t>
  </si>
  <si>
    <t>ｶﾞﾙﾊﾞﾘｳﾑｶﾗｰ鋼板t0.6</t>
  </si>
  <si>
    <t>（ユニットシャワー）</t>
  </si>
  <si>
    <t>20ｘ20</t>
  </si>
  <si>
    <t>特定防火設備</t>
    <rPh sb="0" eb="2">
      <t>トクテイ</t>
    </rPh>
    <rPh sb="2" eb="4">
      <t>ボウカ</t>
    </rPh>
    <rPh sb="4" eb="6">
      <t>セツビ</t>
    </rPh>
    <phoneticPr fontId="9"/>
  </si>
  <si>
    <t>ケラバ包み（笠木含む）</t>
  </si>
  <si>
    <t>仕上ユニット工事</t>
    <rPh sb="0" eb="2">
      <t>シア</t>
    </rPh>
    <phoneticPr fontId="9"/>
  </si>
  <si>
    <t>AL3.0t 300x200xH150 取付金物共</t>
    <rPh sb="20" eb="22">
      <t>トリツケ</t>
    </rPh>
    <rPh sb="22" eb="24">
      <t>カナモノ</t>
    </rPh>
    <rPh sb="24" eb="25">
      <t>トモ</t>
    </rPh>
    <phoneticPr fontId="9"/>
  </si>
  <si>
    <t>郵便受</t>
  </si>
  <si>
    <t>笠木</t>
  </si>
  <si>
    <t>W190</t>
  </si>
  <si>
    <t>ＳB－１</t>
  </si>
  <si>
    <t>B2</t>
  </si>
  <si>
    <t>雨水桝(現場打)H-1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</si>
  <si>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W3510xD850xH2000</t>
  </si>
  <si>
    <t>ヤブラン</t>
  </si>
  <si>
    <t>箱樋</t>
  </si>
  <si>
    <t>WL-4</t>
  </si>
  <si>
    <t>ダストボックス</t>
  </si>
  <si>
    <t>iＡＷ－２</t>
  </si>
  <si>
    <t>ビニルクロス(VC9)</t>
  </si>
  <si>
    <t>ｶﾞﾙﾊﾞﾘｳﾑｶﾗｰ鋼板t0.6 H85　断熱材裏打ち t4</t>
  </si>
  <si>
    <t>落し口</t>
  </si>
  <si>
    <t>Fc=24+3N/mm2　 SL18　渡り廊下スラブ</t>
    <rPh sb="19" eb="20">
      <t>ワタ</t>
    </rPh>
    <rPh sb="21" eb="23">
      <t>ロウカ</t>
    </rPh>
    <phoneticPr fontId="9"/>
  </si>
  <si>
    <t>捨て板:ｱﾙﾐ複合板t3.0</t>
  </si>
  <si>
    <t>ﾕﾆｵﾝ:UAB-203ZB-PWH</t>
  </si>
  <si>
    <t>昇降口庇軒先幕板</t>
  </si>
  <si>
    <t>塩ビ自在ﾄﾞﾚｲﾝ φ75</t>
  </si>
  <si>
    <t>腰下収納戸棚･ﾀﾞｽﾄﾎﾞｯｸｽ</t>
  </si>
  <si>
    <t>南北上部</t>
  </si>
  <si>
    <t>手摺　基礎</t>
    <rPh sb="0" eb="2">
      <t>テス</t>
    </rPh>
    <rPh sb="3" eb="5">
      <t>キソ</t>
    </rPh>
    <phoneticPr fontId="41"/>
  </si>
  <si>
    <t>ＬＳＤ－７</t>
  </si>
  <si>
    <t>天板:ﾀﾓ練付合板 単板貼UC塗</t>
  </si>
  <si>
    <t>竪樋</t>
  </si>
  <si>
    <t>SUS製　φ75</t>
  </si>
  <si>
    <t>教師用戸棚</t>
  </si>
  <si>
    <t>道路縦断用側溝250x250　蓋共</t>
    <rPh sb="0" eb="2">
      <t>ドウロ</t>
    </rPh>
    <rPh sb="2" eb="5">
      <t>ジュウダンヨウ</t>
    </rPh>
    <rPh sb="5" eb="7">
      <t>ソッコウ</t>
    </rPh>
    <rPh sb="15" eb="16">
      <t>フタ</t>
    </rPh>
    <rPh sb="16" eb="17">
      <t>トモ</t>
    </rPh>
    <phoneticPr fontId="9"/>
  </si>
  <si>
    <t>T-14　細目　滑り止め型　ﾎﾞﾙﾄ固定</t>
    <rPh sb="5" eb="7">
      <t>ホソメ</t>
    </rPh>
    <rPh sb="8" eb="9">
      <t>スベ</t>
    </rPh>
    <rPh sb="10" eb="11">
      <t>ト</t>
    </rPh>
    <rPh sb="12" eb="13">
      <t>ガタ</t>
    </rPh>
    <rPh sb="18" eb="20">
      <t>コテイ</t>
    </rPh>
    <phoneticPr fontId="41"/>
  </si>
  <si>
    <t>B11</t>
  </si>
  <si>
    <t>W4830xH1765</t>
  </si>
  <si>
    <t>人通口</t>
    <rPh sb="0" eb="3">
      <t>ジンツウコウ</t>
    </rPh>
    <phoneticPr fontId="9"/>
  </si>
  <si>
    <t>ﾒｯｼｭﾌｪﾝｽ両開き扉　W3000xH1800　基礎別途</t>
    <rPh sb="8" eb="9">
      <t>リョウ</t>
    </rPh>
    <rPh sb="9" eb="10">
      <t>ヒラ</t>
    </rPh>
    <rPh sb="11" eb="12">
      <t>トビラ</t>
    </rPh>
    <rPh sb="25" eb="27">
      <t>キソ</t>
    </rPh>
    <rPh sb="27" eb="29">
      <t>ベット</t>
    </rPh>
    <phoneticPr fontId="41"/>
  </si>
  <si>
    <t>φ75</t>
  </si>
  <si>
    <t>複層塗材ＲＥ-B</t>
  </si>
  <si>
    <t>外壁面</t>
  </si>
  <si>
    <t>設　計</t>
    <rPh sb="0" eb="1">
      <t>セツ</t>
    </rPh>
    <rPh sb="2" eb="3">
      <t>ケイ</t>
    </rPh>
    <phoneticPr fontId="9"/>
  </si>
  <si>
    <t>幕板</t>
  </si>
  <si>
    <t>壁</t>
  </si>
  <si>
    <t>W1350xD370xH1680</t>
  </si>
  <si>
    <t xml:space="preserve">鉄骨スクラップ控除  </t>
  </si>
  <si>
    <t>庇 壁</t>
  </si>
  <si>
    <t>巻上巾木見切縁</t>
  </si>
  <si>
    <t>W6635xH2675</t>
  </si>
  <si>
    <t>新営建築工事</t>
    <rPh sb="0" eb="1">
      <t>シン</t>
    </rPh>
    <rPh sb="1" eb="2">
      <t>エイ</t>
    </rPh>
    <rPh sb="2" eb="4">
      <t>ケンチク</t>
    </rPh>
    <rPh sb="4" eb="6">
      <t>コウジ</t>
    </rPh>
    <phoneticPr fontId="38"/>
  </si>
  <si>
    <t>発泡ﾎﾟﾘｴﾁﾚﾝﾌｫｰﾑ裏貼り t10</t>
  </si>
  <si>
    <t>t= 9.5+12.5</t>
  </si>
  <si>
    <t>ｺﾝﾃﾅ径12cm</t>
    <rPh sb="4" eb="5">
      <t>ケイ</t>
    </rPh>
    <phoneticPr fontId="9"/>
  </si>
  <si>
    <t>H4.7 C0.72 W3.9</t>
  </si>
  <si>
    <t>(D-208)ｽﾁｰﾙ製(亜鉛ﾒｯｷ)H=380　支柱:FB-6x38 @900</t>
  </si>
  <si>
    <t>W 600xH1575</t>
  </si>
  <si>
    <t>ﾕﾆｵﾝ:UFB-3F-2401-MBK(ST-172-MG含む)</t>
  </si>
  <si>
    <t>OS-6</t>
  </si>
  <si>
    <t>W1448xD370xH1040</t>
  </si>
  <si>
    <t>（昇降口庇）</t>
  </si>
  <si>
    <t>（PS-2）20ｘ10</t>
  </si>
  <si>
    <t>人通孔用手掛け</t>
  </si>
  <si>
    <t>W900xD750xH650</t>
  </si>
  <si>
    <t>嵌合式折版</t>
  </si>
  <si>
    <t>庇</t>
  </si>
  <si>
    <t>ビニルクロス(VC3～14)</t>
  </si>
  <si>
    <t>ＳＰ－１</t>
  </si>
  <si>
    <t>H=600/1070 t=150</t>
  </si>
  <si>
    <t>消費税相当額</t>
    <rPh sb="0" eb="1">
      <t>ケ</t>
    </rPh>
    <rPh sb="1" eb="2">
      <t>ヒ</t>
    </rPh>
    <rPh sb="2" eb="3">
      <t>ゼイ</t>
    </rPh>
    <rPh sb="3" eb="4">
      <t>ソウ</t>
    </rPh>
    <rPh sb="4" eb="5">
      <t>トウ</t>
    </rPh>
    <rPh sb="5" eb="6">
      <t>ガク</t>
    </rPh>
    <phoneticPr fontId="38"/>
  </si>
  <si>
    <t>垂直両面４段書架</t>
  </si>
  <si>
    <t>2Fｱﾘｰﾅｷｬｯﾄｳｫｰｸ通路間</t>
    <rPh sb="14" eb="16">
      <t>ツウロ</t>
    </rPh>
    <rPh sb="16" eb="17">
      <t>カン</t>
    </rPh>
    <phoneticPr fontId="9"/>
  </si>
  <si>
    <t>ビニル床シート張り（VSﾊﾞﾙｺﾆｰ）</t>
    <rPh sb="3" eb="4">
      <t>ユカ</t>
    </rPh>
    <rPh sb="7" eb="8">
      <t>ハ</t>
    </rPh>
    <phoneticPr fontId="9"/>
  </si>
  <si>
    <t>W3800xH1200</t>
  </si>
  <si>
    <t>W5350xH1200</t>
  </si>
  <si>
    <t>(D-1001)</t>
  </si>
  <si>
    <t>W1300xH2460</t>
  </si>
  <si>
    <t>軒先見切り付面戸</t>
  </si>
  <si>
    <t>W2425xH2675</t>
  </si>
  <si>
    <t>水上水切り</t>
  </si>
  <si>
    <t>t=9.5+12.5 貼物下</t>
  </si>
  <si>
    <t>ｻﾝｹﾞﾂ:ﾘｱﾃｯｸTC4208</t>
  </si>
  <si>
    <t>M27  L=550</t>
  </si>
  <si>
    <t>PL-22</t>
  </si>
  <si>
    <t>(A-172)</t>
  </si>
  <si>
    <t>2F便所2(男)</t>
  </si>
  <si>
    <t>B12</t>
  </si>
  <si>
    <t>1F静養室1･2･3</t>
  </si>
  <si>
    <t>ケラバ水切り</t>
  </si>
  <si>
    <t xml:space="preserve">120x20 ﾀﾓ集成材 </t>
  </si>
  <si>
    <t>生徒用調理台（昇降式）</t>
  </si>
  <si>
    <t>基礎共</t>
    <rPh sb="0" eb="2">
      <t>キソ</t>
    </rPh>
    <rPh sb="2" eb="3">
      <t>トモ</t>
    </rPh>
    <phoneticPr fontId="43"/>
  </si>
  <si>
    <t>床</t>
  </si>
  <si>
    <t>H-200x100x5.5x8</t>
  </si>
  <si>
    <t>塩ビ自在ドレイン</t>
  </si>
  <si>
    <t>小型楽器収納棚・壁面流し台</t>
  </si>
  <si>
    <t>Fc=18N/mm2　 SL18　防水押えコン</t>
    <rPh sb="17" eb="19">
      <t>ボウスイ</t>
    </rPh>
    <rPh sb="19" eb="20">
      <t>オ</t>
    </rPh>
    <phoneticPr fontId="9"/>
  </si>
  <si>
    <t>洗面化粧台</t>
    <rPh sb="0" eb="5">
      <t>センメンケショウダイ</t>
    </rPh>
    <phoneticPr fontId="40"/>
  </si>
  <si>
    <t>(内装工事で練付化粧合板計上)</t>
  </si>
  <si>
    <r>
      <t>〇　</t>
    </r>
    <r>
      <rPr>
        <sz val="9"/>
        <color auto="1"/>
        <rFont val="ＭＳ Ｐ明朝"/>
      </rPr>
      <t>名　　　　　称</t>
    </r>
    <rPh sb="2" eb="3">
      <t>ナ</t>
    </rPh>
    <rPh sb="8" eb="9">
      <t>ショウ</t>
    </rPh>
    <phoneticPr fontId="38"/>
  </si>
  <si>
    <t>W7060xH2640</t>
  </si>
  <si>
    <t>H=600</t>
  </si>
  <si>
    <t>踏面</t>
  </si>
  <si>
    <t>普通合板型枠</t>
    <rPh sb="0" eb="4">
      <t>フツウゴウハン</t>
    </rPh>
    <rPh sb="4" eb="6">
      <t>カタワク</t>
    </rPh>
    <phoneticPr fontId="9"/>
  </si>
  <si>
    <t>□-125</t>
  </si>
  <si>
    <t>385x30　ﾀﾓ集成材 木下地共</t>
  </si>
  <si>
    <t>吊金物</t>
    <rPh sb="0" eb="1">
      <t>ツリ</t>
    </rPh>
    <rPh sb="1" eb="3">
      <t>カナモノ</t>
    </rPh>
    <phoneticPr fontId="40"/>
  </si>
  <si>
    <t>A10</t>
  </si>
  <si>
    <t>1F廊下 壁</t>
  </si>
  <si>
    <t>YUG-3</t>
  </si>
  <si>
    <t>耐火被覆</t>
    <rPh sb="0" eb="4">
      <t>タイカヒフク</t>
    </rPh>
    <phoneticPr fontId="9"/>
  </si>
  <si>
    <t>９</t>
  </si>
  <si>
    <t>（その他）</t>
  </si>
  <si>
    <t>ＡＷＤ－２</t>
  </si>
  <si>
    <t>渡り廊下</t>
  </si>
  <si>
    <t>ＬＳＤ－５</t>
  </si>
  <si>
    <t>5-2</t>
  </si>
  <si>
    <t>室名サイン</t>
  </si>
  <si>
    <t>別紙：舗装-１</t>
    <rPh sb="0" eb="2">
      <t>ベッシ</t>
    </rPh>
    <rPh sb="3" eb="5">
      <t>ホソウ</t>
    </rPh>
    <phoneticPr fontId="9"/>
  </si>
  <si>
    <t>錆止塗料塗り</t>
    <rPh sb="0" eb="1">
      <t>サビ</t>
    </rPh>
    <rPh sb="1" eb="2">
      <t>トマ</t>
    </rPh>
    <rPh sb="2" eb="4">
      <t>トリョウ</t>
    </rPh>
    <rPh sb="4" eb="5">
      <t>ヌ</t>
    </rPh>
    <phoneticPr fontId="39"/>
  </si>
  <si>
    <t>K-78</t>
  </si>
  <si>
    <t>360x360x460～600　ｸﾞﾚｰﾁﾝｸﾞ蓋共</t>
    <rPh sb="24" eb="25">
      <t>フタ</t>
    </rPh>
    <rPh sb="25" eb="26">
      <t>トモ</t>
    </rPh>
    <phoneticPr fontId="41"/>
  </si>
  <si>
    <t>390x30　ﾀﾓ集成材 木下地共</t>
  </si>
  <si>
    <t>雨樋受</t>
  </si>
  <si>
    <t>巾木</t>
  </si>
  <si>
    <t>(AW-8付)</t>
  </si>
  <si>
    <t>可動立入禁止サイン</t>
  </si>
  <si>
    <t>(□-125)</t>
  </si>
  <si>
    <t>タイル工事</t>
  </si>
  <si>
    <t>通水管</t>
  </si>
  <si>
    <t>TS</t>
  </si>
  <si>
    <t>輪止め-2</t>
    <rPh sb="0" eb="1">
      <t>ワ</t>
    </rPh>
    <rPh sb="1" eb="2">
      <t>ド</t>
    </rPh>
    <phoneticPr fontId="41"/>
  </si>
  <si>
    <t>25型　@300　H&lt;2.0</t>
  </si>
  <si>
    <t>AOQL4%第6水準  (20箇所)</t>
  </si>
  <si>
    <t>W1500xD600xH700</t>
  </si>
  <si>
    <t>中庭</t>
  </si>
  <si>
    <t>D11</t>
  </si>
  <si>
    <t>外周溶接</t>
  </si>
  <si>
    <t>t= 9.5+12.5 捨貼</t>
  </si>
  <si>
    <t>アルミ樹脂複合板</t>
  </si>
  <si>
    <t>K-69</t>
  </si>
  <si>
    <t>JIS K 5674 工場1回目</t>
    <rPh sb="11" eb="13">
      <t>コウジョウ</t>
    </rPh>
    <rPh sb="14" eb="15">
      <t>カイ</t>
    </rPh>
    <rPh sb="15" eb="16">
      <t>メ</t>
    </rPh>
    <phoneticPr fontId="44"/>
  </si>
  <si>
    <t>(A-115/D-1002)</t>
  </si>
  <si>
    <t>木胴縁(C-5）</t>
  </si>
  <si>
    <t>ＳＤ－１２</t>
  </si>
  <si>
    <t>来客用下足入</t>
  </si>
  <si>
    <t>Fc=24+6N/mm2　 SL18　2F躯体</t>
    <rPh sb="21" eb="23">
      <t>クタイ</t>
    </rPh>
    <phoneticPr fontId="9"/>
  </si>
  <si>
    <t>庇 天井</t>
  </si>
  <si>
    <t>W1800xD450xH2150</t>
  </si>
  <si>
    <t>壁幕板アルミパネル</t>
  </si>
  <si>
    <t>C種　壁式　地上部</t>
    <rPh sb="1" eb="2">
      <t>シュ</t>
    </rPh>
    <phoneticPr fontId="9"/>
  </si>
  <si>
    <t>t2.0 W250xD80 ﾌｯｿ樹脂焼</t>
  </si>
  <si>
    <t>女子便所</t>
  </si>
  <si>
    <t>(D-1002)</t>
  </si>
  <si>
    <t>歩行用　普通目　プレーン</t>
    <rPh sb="0" eb="3">
      <t>ホコウヨウ</t>
    </rPh>
    <rPh sb="4" eb="7">
      <t>フツウメ</t>
    </rPh>
    <phoneticPr fontId="9"/>
  </si>
  <si>
    <t>ＷF－１</t>
  </si>
  <si>
    <t>モルタル塗り</t>
  </si>
  <si>
    <t>教師用工作台</t>
  </si>
  <si>
    <r>
      <t>合計</t>
    </r>
    <r>
      <rPr>
        <sz val="8"/>
        <color auto="1"/>
        <rFont val="ＭＳ Ｐ明朝"/>
      </rPr>
      <t>（工事価格）</t>
    </r>
    <rPh sb="0" eb="1">
      <t>ア</t>
    </rPh>
    <rPh sb="1" eb="2">
      <t>ケイ</t>
    </rPh>
    <rPh sb="3" eb="4">
      <t>コウ</t>
    </rPh>
    <rPh sb="4" eb="5">
      <t>コト</t>
    </rPh>
    <rPh sb="5" eb="6">
      <t>アタイ</t>
    </rPh>
    <rPh sb="6" eb="7">
      <t>カク</t>
    </rPh>
    <phoneticPr fontId="38"/>
  </si>
  <si>
    <t>ブレース（材工共）</t>
    <rPh sb="5" eb="8">
      <t>ザイコウトモ</t>
    </rPh>
    <phoneticPr fontId="39"/>
  </si>
  <si>
    <t>③</t>
  </si>
  <si>
    <t>下処理用三槽シンク</t>
    <rPh sb="0" eb="4">
      <t>シタショリヨウ</t>
    </rPh>
    <phoneticPr fontId="9"/>
  </si>
  <si>
    <t>サドシマＺルーフⅢ型</t>
  </si>
  <si>
    <t>渡り廊下 天井</t>
  </si>
  <si>
    <t>転落防止柵Ｒ再塗装</t>
  </si>
  <si>
    <t>発生材処理</t>
    <rPh sb="0" eb="3">
      <t>ハッセイザイ</t>
    </rPh>
    <rPh sb="3" eb="5">
      <t>ショリ</t>
    </rPh>
    <phoneticPr fontId="9"/>
  </si>
  <si>
    <t>（木製ルーバー）</t>
    <rPh sb="1" eb="3">
      <t>モクセイ</t>
    </rPh>
    <phoneticPr fontId="9"/>
  </si>
  <si>
    <t>EV枠廻り</t>
  </si>
  <si>
    <t>田島ﾒﾀﾙﾜｰｸ：MX-303F</t>
  </si>
  <si>
    <t>ｱｸﾘﾙ樹脂系非水分散形塗料（NAD）</t>
    <rPh sb="4" eb="7">
      <t>ジュシケイ</t>
    </rPh>
    <rPh sb="7" eb="8">
      <t>ヒ</t>
    </rPh>
    <rPh sb="8" eb="9">
      <t>ミズ</t>
    </rPh>
    <rPh sb="9" eb="11">
      <t>ブンサン</t>
    </rPh>
    <rPh sb="11" eb="12">
      <t>カタ</t>
    </rPh>
    <rPh sb="12" eb="14">
      <t>トリョウ</t>
    </rPh>
    <phoneticPr fontId="9"/>
  </si>
  <si>
    <t>縦断用300x700～800　蓋､ｲﾝﾊﾞｰﾄ共</t>
    <rPh sb="0" eb="3">
      <t>ジュウダンヨウ</t>
    </rPh>
    <rPh sb="15" eb="16">
      <t>フタ</t>
    </rPh>
    <rPh sb="23" eb="24">
      <t>トモ</t>
    </rPh>
    <phoneticPr fontId="9"/>
  </si>
  <si>
    <t>W6526xD450xH1100</t>
  </si>
  <si>
    <t>曲面</t>
  </si>
  <si>
    <t>アルミパネル加工</t>
  </si>
  <si>
    <t>（植栽ベンチ座板）</t>
    <rPh sb="1" eb="3">
      <t>ショクサイ</t>
    </rPh>
    <rPh sb="6" eb="8">
      <t>ザイタ</t>
    </rPh>
    <phoneticPr fontId="9"/>
  </si>
  <si>
    <t>D19+D19</t>
  </si>
  <si>
    <t>昇降口庇笠木</t>
  </si>
  <si>
    <t>ＳＰ－１４</t>
  </si>
  <si>
    <t>下限値</t>
    <rPh sb="0" eb="2">
      <t>カゲン</t>
    </rPh>
    <rPh sb="2" eb="3">
      <t>チ</t>
    </rPh>
    <phoneticPr fontId="45"/>
  </si>
  <si>
    <t xml:space="preserve">（D-703）　防汚陶板 t=12.5 </t>
  </si>
  <si>
    <t>H2.0 C0.78(4本) W2.7</t>
    <rPh sb="12" eb="13">
      <t>ホン</t>
    </rPh>
    <phoneticPr fontId="43"/>
  </si>
  <si>
    <t>B17</t>
  </si>
  <si>
    <t>(AWD-3付)</t>
  </si>
  <si>
    <t>W2140xD600xH875</t>
  </si>
  <si>
    <t>ダスターピット</t>
  </si>
  <si>
    <t>14</t>
  </si>
  <si>
    <t>有効W1520xH2000</t>
    <rPh sb="0" eb="2">
      <t>ユウコウ</t>
    </rPh>
    <phoneticPr fontId="9"/>
  </si>
  <si>
    <t>ドライ式ピーラー</t>
  </si>
  <si>
    <t>(1001)</t>
  </si>
  <si>
    <t>1F職員便所(女)</t>
  </si>
  <si>
    <t>W6575xH2680</t>
  </si>
  <si>
    <t>c</t>
  </si>
  <si>
    <t>下地排水樋</t>
  </si>
  <si>
    <t>1F図書ﾗｳﾝｼﾞ自動ドア防護柵</t>
  </si>
  <si>
    <t>AL t1.5 W290xH15程度</t>
  </si>
  <si>
    <t>1F図書ﾗｳﾝｼﾞ</t>
    <rPh sb="2" eb="4">
      <t>トショ</t>
    </rPh>
    <phoneticPr fontId="9"/>
  </si>
  <si>
    <t>300ｘ300xH400ｘ２ヶ所</t>
    <rPh sb="15" eb="16">
      <t>ショ</t>
    </rPh>
    <phoneticPr fontId="9"/>
  </si>
  <si>
    <t>棚板:樹脂ｺｰﾄ化粧MDFﾌﾗｯｼｭ</t>
    <rPh sb="0" eb="2">
      <t>タナイタ</t>
    </rPh>
    <rPh sb="3" eb="5">
      <t>ジュシ</t>
    </rPh>
    <rPh sb="8" eb="10">
      <t>ケショウ</t>
    </rPh>
    <phoneticPr fontId="9"/>
  </si>
  <si>
    <t>ベビーチェアー取付下地</t>
  </si>
  <si>
    <t>H=1800</t>
  </si>
  <si>
    <t xml:space="preserve"> 600x450(異形)</t>
  </si>
  <si>
    <t>誘導サイン（シート）</t>
  </si>
  <si>
    <t>UM-C-2</t>
  </si>
  <si>
    <t>M20xL50</t>
  </si>
  <si>
    <t>ＥＸＰ．Ｊカバー</t>
  </si>
  <si>
    <t>掃除用具入:W450xD453xH2000</t>
  </si>
  <si>
    <t>e3ﾎｰﾛｰ製･暗線入(五線)　ﾏｰｶｰBOX</t>
  </si>
  <si>
    <t>K-82</t>
  </si>
  <si>
    <t>W600xH1575</t>
  </si>
  <si>
    <t>160x25 ﾀﾓ集成材</t>
  </si>
  <si>
    <t>ＳＦ－３</t>
  </si>
  <si>
    <t>ＡＷ－１２ｏ</t>
  </si>
  <si>
    <t>（D-701）　H150</t>
  </si>
  <si>
    <t>100形　1100ｘ1200</t>
    <rPh sb="3" eb="4">
      <t>カタ</t>
    </rPh>
    <phoneticPr fontId="9"/>
  </si>
  <si>
    <t>床-床　ｱﾙﾐ型材　W220</t>
  </si>
  <si>
    <t>1F便所2(男)</t>
  </si>
  <si>
    <t>直接工事費</t>
    <rPh sb="0" eb="2">
      <t>チョクセツ</t>
    </rPh>
    <rPh sb="2" eb="5">
      <t>コウジヒ</t>
    </rPh>
    <phoneticPr fontId="38"/>
  </si>
  <si>
    <t>排水溝蓋</t>
  </si>
  <si>
    <t>養生</t>
  </si>
  <si>
    <t>階段自立手摺笠木　2液形</t>
  </si>
  <si>
    <t>化粧不燃積層石膏ボード</t>
  </si>
  <si>
    <t>W900xD600xH800</t>
  </si>
  <si>
    <t>ﾛｯｶｰ･ﾀﾞｽﾄﾎﾞｯｸｽ･掃除用具入</t>
  </si>
  <si>
    <t>2F便所1(女)</t>
  </si>
  <si>
    <t>校舎棟　壁</t>
    <rPh sb="0" eb="2">
      <t>コウシャ</t>
    </rPh>
    <rPh sb="2" eb="3">
      <t>トウ</t>
    </rPh>
    <rPh sb="4" eb="5">
      <t>カベ</t>
    </rPh>
    <phoneticPr fontId="9"/>
  </si>
  <si>
    <t>排水桝蓋</t>
  </si>
  <si>
    <t>K-15</t>
  </si>
  <si>
    <t>一般土砂</t>
    <rPh sb="0" eb="4">
      <t>イッパンドシャ</t>
    </rPh>
    <phoneticPr fontId="9"/>
  </si>
  <si>
    <t>ﾕﾆｵﾝ:UY200-01-023</t>
  </si>
  <si>
    <t xml:space="preserve">下杭:φ5070 HF-ONA105-A1 L=7.0m </t>
    <rPh sb="0" eb="1">
      <t>シタ</t>
    </rPh>
    <rPh sb="1" eb="2">
      <t>クイ</t>
    </rPh>
    <phoneticPr fontId="9"/>
  </si>
  <si>
    <t>コーティング（ローラー刷毛塗り）　塗布量0.25kg/m2以上</t>
    <rPh sb="11" eb="13">
      <t>ハケ</t>
    </rPh>
    <rPh sb="13" eb="14">
      <t>ヌ</t>
    </rPh>
    <rPh sb="17" eb="19">
      <t>トフ</t>
    </rPh>
    <rPh sb="19" eb="20">
      <t>リョウ</t>
    </rPh>
    <rPh sb="29" eb="31">
      <t>イジョウ</t>
    </rPh>
    <phoneticPr fontId="9"/>
  </si>
  <si>
    <t>W=180</t>
  </si>
  <si>
    <t>遮熱発泡片面二層ｱﾙﾐﾌｫｰﾑ</t>
  </si>
  <si>
    <t>（掃除用具掛け）</t>
    <rPh sb="1" eb="5">
      <t>ソウジヨウグ</t>
    </rPh>
    <rPh sb="5" eb="6">
      <t>カ</t>
    </rPh>
    <phoneticPr fontId="9"/>
  </si>
  <si>
    <t>I</t>
  </si>
  <si>
    <t>アルミ製庇</t>
  </si>
  <si>
    <t>t=5.0 　250x1737</t>
  </si>
  <si>
    <t xml:space="preserve">M20  L=3200(羽子板､ﾀｰﾝﾊﾞｯｸﾙ共)  </t>
  </si>
  <si>
    <t>(A-021,W-4)</t>
  </si>
  <si>
    <t>OSHIROX:ﾊｲﾌﾞﾘｯﾄﾞｶﾗｰｺｰﾃｨﾝｸﾞ工法</t>
  </si>
  <si>
    <t>(A-176)　W3320xD350xH1720</t>
  </si>
  <si>
    <t>ｻﾝｹﾞﾂ:FIATH(S)</t>
  </si>
  <si>
    <t>(D-516)</t>
  </si>
  <si>
    <t>ＷＣサイン－１</t>
  </si>
  <si>
    <t>１８</t>
  </si>
  <si>
    <t>間接照明見切縁</t>
  </si>
  <si>
    <t>LGS65/GB-Ht=21+21(片面)</t>
  </si>
  <si>
    <t>L型　L800xH700</t>
    <rPh sb="1" eb="2">
      <t>カタ</t>
    </rPh>
    <phoneticPr fontId="9"/>
  </si>
  <si>
    <t>(D-503)</t>
  </si>
  <si>
    <t>㈱ｻﾝｹﾞﾂ:ﾘｳﾞｧｰｼﾞｭ</t>
  </si>
  <si>
    <t>(D-410)　W374xD160xH978</t>
  </si>
  <si>
    <t>屋根　排水溝</t>
    <rPh sb="0" eb="2">
      <t>ヤネ</t>
    </rPh>
    <rPh sb="3" eb="6">
      <t>ハイスイコウ</t>
    </rPh>
    <phoneticPr fontId="9"/>
  </si>
  <si>
    <t>RC面取付金物共</t>
  </si>
  <si>
    <t>（MS-2）10x10</t>
  </si>
  <si>
    <t>SN490C</t>
  </si>
  <si>
    <t>靴拭きマット</t>
  </si>
  <si>
    <t>ＡＬアングル</t>
  </si>
  <si>
    <t>50x50 ﾀﾓ集成材  木下地60x35</t>
  </si>
  <si>
    <t>円</t>
    <rPh sb="0" eb="1">
      <t>エン</t>
    </rPh>
    <phoneticPr fontId="9"/>
  </si>
  <si>
    <t>60x25 米栂 ｵﾚﾌｨﾝｼｰﾄ張共</t>
  </si>
  <si>
    <t>自閉樹脂塗膜防水</t>
  </si>
  <si>
    <t>間接照明</t>
  </si>
  <si>
    <t>(D-613)</t>
  </si>
  <si>
    <t>VP200　砂基礎共</t>
    <rPh sb="6" eb="7">
      <t>スナ</t>
    </rPh>
    <rPh sb="7" eb="9">
      <t>キソ</t>
    </rPh>
    <rPh sb="9" eb="10">
      <t>トモ</t>
    </rPh>
    <phoneticPr fontId="9"/>
  </si>
  <si>
    <t>延L=8300 H=2500 扉x4</t>
  </si>
  <si>
    <t>汚垂タイル：TOTO:ﾊｲﾄﾞﾛｾﾗﾌﾛｱPU</t>
    <rPh sb="0" eb="1">
      <t>オ</t>
    </rPh>
    <rPh sb="1" eb="2">
      <t>タレ</t>
    </rPh>
    <phoneticPr fontId="9"/>
  </si>
  <si>
    <t>特殊高力ボルト本締め費</t>
    <rPh sb="0" eb="2">
      <t>トクシュ</t>
    </rPh>
    <rPh sb="2" eb="4">
      <t>コウリキ</t>
    </rPh>
    <rPh sb="7" eb="8">
      <t>ホン</t>
    </rPh>
    <rPh sb="8" eb="9">
      <t>シメ</t>
    </rPh>
    <rPh sb="10" eb="11">
      <t>ヒ</t>
    </rPh>
    <phoneticPr fontId="44"/>
  </si>
  <si>
    <t>(D-312)</t>
  </si>
  <si>
    <t>マット収納</t>
  </si>
  <si>
    <t>吊環</t>
  </si>
  <si>
    <t>K-3</t>
  </si>
  <si>
    <t>W1805xD1140xH2150</t>
  </si>
  <si>
    <t>K-24a</t>
  </si>
  <si>
    <t>t=6　吹付下地</t>
  </si>
  <si>
    <t>ｽﾃﾝﾚｽ製</t>
  </si>
  <si>
    <t>(D-107)</t>
  </si>
  <si>
    <t>2F便所1(男)</t>
  </si>
  <si>
    <t>張物下</t>
    <rPh sb="0" eb="1">
      <t>ハ</t>
    </rPh>
    <phoneticPr fontId="9"/>
  </si>
  <si>
    <t>K-80</t>
  </si>
  <si>
    <t>内筒交換錠タイプ　３人用</t>
    <rPh sb="0" eb="1">
      <t>ウチ</t>
    </rPh>
    <rPh sb="1" eb="2">
      <t>ツツ</t>
    </rPh>
    <rPh sb="2" eb="4">
      <t>コウカン</t>
    </rPh>
    <rPh sb="4" eb="5">
      <t>ジョウ</t>
    </rPh>
    <rPh sb="10" eb="12">
      <t>ニンヨウ</t>
    </rPh>
    <phoneticPr fontId="41"/>
  </si>
  <si>
    <t>背かご付タラップ</t>
  </si>
  <si>
    <t>磁器タイルＡ</t>
  </si>
  <si>
    <t>階高5.7ｍ以上7.4ｍ未満　　運搬費共</t>
    <rPh sb="0" eb="2">
      <t>カイダカ</t>
    </rPh>
    <rPh sb="6" eb="8">
      <t>イジョウ</t>
    </rPh>
    <rPh sb="12" eb="14">
      <t>ミマン</t>
    </rPh>
    <phoneticPr fontId="9"/>
  </si>
  <si>
    <t>W2910xH2120</t>
  </si>
  <si>
    <t>共　　通　　費</t>
    <rPh sb="0" eb="1">
      <t>トモ</t>
    </rPh>
    <rPh sb="3" eb="4">
      <t>ツウ</t>
    </rPh>
    <rPh sb="6" eb="7">
      <t>ヒ</t>
    </rPh>
    <phoneticPr fontId="38"/>
  </si>
  <si>
    <t>消費税相当額</t>
    <rPh sb="0" eb="3">
      <t>ショウヒゼイ</t>
    </rPh>
    <rPh sb="3" eb="5">
      <t>ソウトウ</t>
    </rPh>
    <rPh sb="5" eb="6">
      <t>ガク</t>
    </rPh>
    <phoneticPr fontId="38"/>
  </si>
  <si>
    <t>壁 ﾗｲﾆﾝｸﾞ</t>
  </si>
  <si>
    <t>(D-317)</t>
  </si>
  <si>
    <t>ベース下無収縮モルタル</t>
    <rPh sb="3" eb="4">
      <t>シタ</t>
    </rPh>
    <rPh sb="4" eb="7">
      <t>ムシュウシュク</t>
    </rPh>
    <phoneticPr fontId="41"/>
  </si>
  <si>
    <t>まな板･包丁殺菌乾燥庫</t>
  </si>
  <si>
    <t>ケイカル面</t>
    <rPh sb="4" eb="5">
      <t>メン</t>
    </rPh>
    <phoneticPr fontId="9"/>
  </si>
  <si>
    <t>防水下</t>
  </si>
  <si>
    <t>ｶﾞﾗｽ､陶器屑</t>
  </si>
  <si>
    <t>枠組棚足場</t>
  </si>
  <si>
    <t>K-32</t>
  </si>
  <si>
    <t>ａ．体育館大屋根鉄骨＋ｂ.ステージ舞台周り鉄骨</t>
  </si>
  <si>
    <t>貼物下</t>
  </si>
  <si>
    <t>ﾊﾞﾙｺﾆｰ 床</t>
  </si>
  <si>
    <t>コンクリート柱11-12-500ｋｇ</t>
    <rPh sb="6" eb="7">
      <t>チュウ</t>
    </rPh>
    <phoneticPr fontId="40"/>
  </si>
  <si>
    <t>自動ドア防護柵</t>
    <rPh sb="0" eb="2">
      <t>ジドウ</t>
    </rPh>
    <rPh sb="4" eb="6">
      <t>ボウゴ</t>
    </rPh>
    <rPh sb="6" eb="7">
      <t>サク</t>
    </rPh>
    <phoneticPr fontId="40"/>
  </si>
  <si>
    <t>1F職員更衣休憩室(女)</t>
  </si>
  <si>
    <t>グラスウール充填</t>
  </si>
  <si>
    <t>■中庭</t>
    <rPh sb="1" eb="3">
      <t>ナカニワ</t>
    </rPh>
    <phoneticPr fontId="9"/>
  </si>
  <si>
    <t>(A-099)</t>
  </si>
  <si>
    <t>(D-416)柱型</t>
  </si>
  <si>
    <t>渡り廊下 床</t>
  </si>
  <si>
    <t>ﾏｯﾄ下</t>
  </si>
  <si>
    <t>W250　t30-60</t>
  </si>
  <si>
    <t>笠木</t>
    <rPh sb="0" eb="2">
      <t>カサギ</t>
    </rPh>
    <phoneticPr fontId="9"/>
  </si>
  <si>
    <t>大型絵本等両２2段書架</t>
  </si>
  <si>
    <t>鳩小屋 天井</t>
  </si>
  <si>
    <t>W130</t>
  </si>
  <si>
    <t>複層塗材ＲＥ</t>
  </si>
  <si>
    <t>W1500xH900　</t>
  </si>
  <si>
    <t>3200x1400</t>
  </si>
  <si>
    <t>軒先 見付け</t>
  </si>
  <si>
    <t>W500xD500xH1800</t>
  </si>
  <si>
    <t>W3080xH1950</t>
  </si>
  <si>
    <t>鳩小屋 壁</t>
  </si>
  <si>
    <t>渡り廊下 見付け</t>
  </si>
  <si>
    <t>Fc=18N/mm2　 SL12　捨てコン</t>
    <rPh sb="17" eb="18">
      <t>ス</t>
    </rPh>
    <phoneticPr fontId="9"/>
  </si>
  <si>
    <t>2F廊下 壁</t>
  </si>
  <si>
    <t>W6985xH2665</t>
  </si>
  <si>
    <t>A8</t>
  </si>
  <si>
    <t>1Fﾌﾟﾚｲﾙｰﾑ便所/1F職員便所(男女)</t>
  </si>
  <si>
    <t>C-UI</t>
  </si>
  <si>
    <t>PS 床</t>
  </si>
  <si>
    <t>外装薄塗材Ｅ</t>
  </si>
  <si>
    <t>天井</t>
  </si>
  <si>
    <t>消火･雑水槽 床</t>
  </si>
  <si>
    <t>L=3232 200x209</t>
  </si>
  <si>
    <t>M16xL55</t>
  </si>
  <si>
    <t>標識ロープ</t>
    <rPh sb="0" eb="2">
      <t>ヒョウシキ</t>
    </rPh>
    <phoneticPr fontId="9"/>
  </si>
  <si>
    <t>ﾋﾟｯﾄ 床</t>
  </si>
  <si>
    <t>塗装下</t>
  </si>
  <si>
    <t>化粧石膏ボード</t>
  </si>
  <si>
    <t>(AW-12p付)</t>
  </si>
  <si>
    <t>ｱﾝｶｰﾎﾞﾙﾄ2-M12 L=400</t>
  </si>
  <si>
    <t>(W-4)　t=8　市松張り</t>
  </si>
  <si>
    <t>木床組際根太</t>
  </si>
  <si>
    <t>特殊塗装</t>
  </si>
  <si>
    <t>W2300xH650 st1.6</t>
  </si>
  <si>
    <t>W6740xH3090　網戸付き</t>
  </si>
  <si>
    <t>1F更衣室(男)</t>
  </si>
  <si>
    <t>ｴｽｹｰ化研:SKﾀｲｶｺｰﾄ(ﾊﾟﾃ処理)</t>
  </si>
  <si>
    <t>Ｈ２</t>
  </si>
  <si>
    <t>W2000xD2000ｘH300</t>
  </si>
  <si>
    <t>屋根ｽﾗﾌﾞ下</t>
  </si>
  <si>
    <t>排水溝 立上り</t>
  </si>
  <si>
    <t>樹脂製床組下</t>
  </si>
  <si>
    <t>ＳＤ－８</t>
  </si>
  <si>
    <t>K-93</t>
  </si>
  <si>
    <t>(D-511)</t>
  </si>
  <si>
    <t>天井廻り縁</t>
  </si>
  <si>
    <t>塩ビ</t>
  </si>
  <si>
    <t>捨てｺﾝｸﾘｰﾄ</t>
    <rPh sb="0" eb="1">
      <t>ス</t>
    </rPh>
    <phoneticPr fontId="9"/>
  </si>
  <si>
    <t>W1350xH2300</t>
  </si>
  <si>
    <t>W760xH1980</t>
  </si>
  <si>
    <t>W220xH220　本体:ｽﾁｰﾙPLt6.0曲加工　焼付塗装仕上げ</t>
  </si>
  <si>
    <t>A12</t>
  </si>
  <si>
    <t>W6700xH2665</t>
  </si>
  <si>
    <t>植栽ベンチ-1　基礎</t>
    <rPh sb="0" eb="2">
      <t>ショクサイ</t>
    </rPh>
    <rPh sb="8" eb="10">
      <t>キソ</t>
    </rPh>
    <phoneticPr fontId="41"/>
  </si>
  <si>
    <t>小型構造物</t>
    <rPh sb="0" eb="2">
      <t>コガタ</t>
    </rPh>
    <rPh sb="2" eb="5">
      <t>コウゾウブツ</t>
    </rPh>
    <phoneticPr fontId="9"/>
  </si>
  <si>
    <t>(D-413)</t>
  </si>
  <si>
    <t>180x20</t>
  </si>
  <si>
    <t>FE-3</t>
  </si>
  <si>
    <t>連通管</t>
  </si>
  <si>
    <t xml:space="preserve">超音波探傷試験  </t>
  </si>
  <si>
    <t>(D-409)　W275xD160xH612</t>
  </si>
  <si>
    <t>S-3b</t>
  </si>
  <si>
    <t>910x30　ﾀﾓ集成材 木下地共</t>
  </si>
  <si>
    <t>軽量鉄骨天井下地　(耐風仕様)</t>
    <rPh sb="0" eb="4">
      <t>ケイリョウテッコツ</t>
    </rPh>
    <rPh sb="12" eb="14">
      <t>シヨウ</t>
    </rPh>
    <phoneticPr fontId="9"/>
  </si>
  <si>
    <t>t= 9.5+12.5 貼物下</t>
  </si>
  <si>
    <t xml:space="preserve">下杭:φ4560 HF-ONA105-A1 L=7.0m </t>
    <rPh sb="0" eb="1">
      <t>シタ</t>
    </rPh>
    <rPh sb="1" eb="2">
      <t>クイ</t>
    </rPh>
    <phoneticPr fontId="9"/>
  </si>
  <si>
    <t>ＡＷＤ－４</t>
  </si>
  <si>
    <t>K-53</t>
  </si>
  <si>
    <t>散水栓</t>
    <rPh sb="0" eb="3">
      <t>サンスイセン</t>
    </rPh>
    <phoneticPr fontId="9"/>
  </si>
  <si>
    <t>(A-033)</t>
  </si>
  <si>
    <t>S-15</t>
  </si>
  <si>
    <t>精　査</t>
    <rPh sb="0" eb="1">
      <t>セイ</t>
    </rPh>
    <rPh sb="2" eb="3">
      <t>サ</t>
    </rPh>
    <phoneticPr fontId="9"/>
  </si>
  <si>
    <t>モニターアーム取付下地</t>
  </si>
  <si>
    <t>工事場所</t>
  </si>
  <si>
    <t>t=4.0　 150x1700</t>
  </si>
  <si>
    <t>SSS-MUS123</t>
  </si>
  <si>
    <t>ＳＦ－８</t>
  </si>
  <si>
    <t>内外装工事</t>
    <rPh sb="1" eb="2">
      <t>ガイ</t>
    </rPh>
    <phoneticPr fontId="9"/>
  </si>
  <si>
    <t>e3ﾎｰﾛｰ製･無地</t>
  </si>
  <si>
    <t>素地ごしらえ共　　現場２回塗り</t>
    <rPh sb="0" eb="2">
      <t>ソジ</t>
    </rPh>
    <rPh sb="6" eb="7">
      <t>トモ</t>
    </rPh>
    <rPh sb="9" eb="11">
      <t>ゲンバ</t>
    </rPh>
    <rPh sb="12" eb="13">
      <t>カイ</t>
    </rPh>
    <rPh sb="13" eb="14">
      <t>ヌ</t>
    </rPh>
    <phoneticPr fontId="39"/>
  </si>
  <si>
    <t>W1800xD600xH2000</t>
  </si>
  <si>
    <t>W7200xD500xH1800</t>
  </si>
  <si>
    <t>1F検収室</t>
  </si>
  <si>
    <t>3-1</t>
  </si>
  <si>
    <t>ＡＷ－１２ｍ</t>
  </si>
  <si>
    <t>W3360xH2675</t>
  </si>
  <si>
    <t>870x30　ﾀﾓ集成材 木下地共</t>
  </si>
  <si>
    <t>F-4</t>
  </si>
  <si>
    <t>擁壁ｺﾝｸﾘｰﾄ</t>
    <rPh sb="0" eb="2">
      <t>ヨウヘキ</t>
    </rPh>
    <phoneticPr fontId="9"/>
  </si>
  <si>
    <t>メッキ面　B種</t>
    <rPh sb="3" eb="4">
      <t>メン</t>
    </rPh>
    <rPh sb="6" eb="7">
      <t>シュ</t>
    </rPh>
    <phoneticPr fontId="9"/>
  </si>
  <si>
    <t>深さ 2m</t>
  </si>
  <si>
    <t>工事名称</t>
  </si>
  <si>
    <t>W1600xH2290</t>
  </si>
  <si>
    <t>工 事 費</t>
  </si>
  <si>
    <t>タモ集成材　25ｘ25　木下地共</t>
    <rPh sb="2" eb="5">
      <t>シュウセイザイ</t>
    </rPh>
    <rPh sb="12" eb="13">
      <t>モク</t>
    </rPh>
    <rPh sb="13" eb="15">
      <t>シタジ</t>
    </rPh>
    <rPh sb="15" eb="16">
      <t>トモ</t>
    </rPh>
    <phoneticPr fontId="9"/>
  </si>
  <si>
    <t>工  事  価  格</t>
    <rPh sb="0" eb="1">
      <t>コウ</t>
    </rPh>
    <rPh sb="3" eb="4">
      <t>コト</t>
    </rPh>
    <rPh sb="6" eb="7">
      <t>アタイ</t>
    </rPh>
    <rPh sb="9" eb="10">
      <t>カク</t>
    </rPh>
    <phoneticPr fontId="38"/>
  </si>
  <si>
    <t>移動式パン収納棚</t>
  </si>
  <si>
    <t>W2780xH2660</t>
  </si>
  <si>
    <t>19形　300ｘ300程度</t>
    <rPh sb="2" eb="3">
      <t>カタ</t>
    </rPh>
    <rPh sb="11" eb="13">
      <t>テイド</t>
    </rPh>
    <phoneticPr fontId="9"/>
  </si>
  <si>
    <t>(A-51)</t>
  </si>
  <si>
    <t>K-4</t>
  </si>
  <si>
    <t>硬質塩化ビニル管（VP）φ50カラー　掴み金物共</t>
    <rPh sb="0" eb="4">
      <t>コウシツエンカ</t>
    </rPh>
    <rPh sb="7" eb="8">
      <t>カン</t>
    </rPh>
    <rPh sb="21" eb="23">
      <t>カナモノ</t>
    </rPh>
    <rPh sb="23" eb="24">
      <t>トモ</t>
    </rPh>
    <phoneticPr fontId="9"/>
  </si>
  <si>
    <t>UE2</t>
  </si>
  <si>
    <t>摘　　　　　要</t>
    <rPh sb="0" eb="1">
      <t>チャク</t>
    </rPh>
    <rPh sb="6" eb="7">
      <t>ヨウ</t>
    </rPh>
    <phoneticPr fontId="38"/>
  </si>
  <si>
    <t xml:space="preserve"> 610x430(異形)</t>
  </si>
  <si>
    <t>式</t>
    <rPh sb="0" eb="1">
      <t>5</t>
    </rPh>
    <phoneticPr fontId="9"/>
  </si>
  <si>
    <t>数量</t>
    <rPh sb="0" eb="1">
      <t>カズ</t>
    </rPh>
    <rPh sb="1" eb="2">
      <t>リョウ</t>
    </rPh>
    <phoneticPr fontId="38"/>
  </si>
  <si>
    <t>金 　　　  額</t>
    <rPh sb="0" eb="1">
      <t>キン</t>
    </rPh>
    <rPh sb="7" eb="8">
      <t>ガク</t>
    </rPh>
    <phoneticPr fontId="38"/>
  </si>
  <si>
    <t>Ａ）新営建築工事</t>
    <rPh sb="2" eb="3">
      <t>シン</t>
    </rPh>
    <rPh sb="3" eb="4">
      <t>エイ</t>
    </rPh>
    <rPh sb="4" eb="6">
      <t>ケンチク</t>
    </rPh>
    <rPh sb="6" eb="8">
      <t>コウジ</t>
    </rPh>
    <phoneticPr fontId="38"/>
  </si>
  <si>
    <t>繊維混入石膏ボード</t>
  </si>
  <si>
    <t>誘発目地（軒先見付）</t>
    <rPh sb="5" eb="7">
      <t>ノキサキ</t>
    </rPh>
    <rPh sb="7" eb="9">
      <t>ミツケ</t>
    </rPh>
    <phoneticPr fontId="9"/>
  </si>
  <si>
    <t>(D-513)</t>
  </si>
  <si>
    <t>W7025xH3090　網戸付き</t>
  </si>
  <si>
    <t>式</t>
    <rPh sb="0" eb="1">
      <t>シキ</t>
    </rPh>
    <phoneticPr fontId="38"/>
  </si>
  <si>
    <t>1F職員更衣休憩室(男)</t>
  </si>
  <si>
    <t>ＥＣＰ</t>
  </si>
  <si>
    <t>e3ﾎｰﾛｰ製･暗線入　ﾋﾟｸﾁｬｰﾚｰﾙ　ﾏｰｶｰBOX</t>
  </si>
  <si>
    <t>擁壁</t>
    <rPh sb="0" eb="2">
      <t>ヨウヘキ</t>
    </rPh>
    <phoneticPr fontId="9"/>
  </si>
  <si>
    <t>t=6.0+6.0</t>
  </si>
  <si>
    <t>13</t>
  </si>
  <si>
    <t>B33</t>
  </si>
  <si>
    <t>硬質ポリ塩化ﾋﾞﾆﾙ管（VP）φ125カラー　樋受金物共</t>
    <rPh sb="0" eb="2">
      <t>コウシツ</t>
    </rPh>
    <rPh sb="4" eb="6">
      <t>エンカ</t>
    </rPh>
    <rPh sb="10" eb="11">
      <t>カン</t>
    </rPh>
    <rPh sb="23" eb="25">
      <t>トイウ</t>
    </rPh>
    <rPh sb="25" eb="27">
      <t>カナモノ</t>
    </rPh>
    <rPh sb="27" eb="28">
      <t>トモ</t>
    </rPh>
    <phoneticPr fontId="9"/>
  </si>
  <si>
    <t>W1215xD612xH1892</t>
  </si>
  <si>
    <t>流し 取合部</t>
  </si>
  <si>
    <t>木製以外：樹脂被覆φ34（SUS304）</t>
    <rPh sb="0" eb="2">
      <t>モクセイ</t>
    </rPh>
    <rPh sb="2" eb="4">
      <t>イガイ</t>
    </rPh>
    <rPh sb="5" eb="9">
      <t>ジュシヒフク</t>
    </rPh>
    <phoneticPr fontId="9"/>
  </si>
  <si>
    <t>床付け</t>
    <rPh sb="0" eb="2">
      <t>トコヅ</t>
    </rPh>
    <phoneticPr fontId="9"/>
  </si>
  <si>
    <t>（収納椅子）</t>
    <rPh sb="1" eb="3">
      <t>シュウノウ</t>
    </rPh>
    <rPh sb="3" eb="5">
      <t>イス</t>
    </rPh>
    <phoneticPr fontId="9"/>
  </si>
  <si>
    <t>W（3000+1500）ｘD450</t>
  </si>
  <si>
    <t>電線</t>
    <rPh sb="0" eb="2">
      <t>デンセン</t>
    </rPh>
    <phoneticPr fontId="9"/>
  </si>
  <si>
    <t>（施工費）</t>
    <rPh sb="1" eb="4">
      <t>セコウヒ</t>
    </rPh>
    <phoneticPr fontId="9"/>
  </si>
  <si>
    <t>ﾗｲﾆﾝｸﾞ</t>
  </si>
  <si>
    <t>W7010xH2665</t>
  </si>
  <si>
    <t>1.2×0.95×H0.95</t>
  </si>
  <si>
    <t>1.0×0.9×H1.2</t>
  </si>
  <si>
    <t>LGS65　GB-Ft21+21(片面)</t>
  </si>
  <si>
    <t>t=15</t>
  </si>
  <si>
    <t>S-6</t>
  </si>
  <si>
    <t>W2960xD600xH2100</t>
  </si>
  <si>
    <t>GB-H12.5+GB-F12.5 素地(天井裏)</t>
  </si>
  <si>
    <t>Ⅰ．共通仮設費</t>
    <rPh sb="2" eb="4">
      <t>キョウツウ</t>
    </rPh>
    <rPh sb="4" eb="6">
      <t>カセツ</t>
    </rPh>
    <rPh sb="6" eb="7">
      <t>ヒ</t>
    </rPh>
    <phoneticPr fontId="38"/>
  </si>
  <si>
    <t>&lt;K-99&gt;ミュートス２</t>
  </si>
  <si>
    <t>W1360xH3330</t>
  </si>
  <si>
    <t>Ⅱ．現場管理費</t>
    <rPh sb="2" eb="4">
      <t>ゲンバ</t>
    </rPh>
    <rPh sb="4" eb="7">
      <t>カンリヒ</t>
    </rPh>
    <phoneticPr fontId="38"/>
  </si>
  <si>
    <t>K-11</t>
  </si>
  <si>
    <t>AW－１５</t>
  </si>
  <si>
    <t>ｻﾝｹﾞﾂ:ﾆｭｰｾｰﾌﾃｨ</t>
  </si>
  <si>
    <t>延L=10700 H=2500 扉x5</t>
  </si>
  <si>
    <t>金物見切（昇降口庇）</t>
    <rPh sb="5" eb="8">
      <t>ショウコウグチ</t>
    </rPh>
    <rPh sb="8" eb="9">
      <t>ヒサシ</t>
    </rPh>
    <phoneticPr fontId="9"/>
  </si>
  <si>
    <t>アオダモ</t>
  </si>
  <si>
    <t>K-59</t>
  </si>
  <si>
    <t>基礎天端</t>
    <rPh sb="0" eb="4">
      <t>キソテンバ</t>
    </rPh>
    <phoneticPr fontId="9"/>
  </si>
  <si>
    <t>W600xH600</t>
  </si>
  <si>
    <t>Ⅲ．一般管理費等</t>
    <rPh sb="2" eb="4">
      <t>イッパン</t>
    </rPh>
    <rPh sb="4" eb="7">
      <t>カンリヒ</t>
    </rPh>
    <rPh sb="7" eb="8">
      <t>トウ</t>
    </rPh>
    <phoneticPr fontId="38"/>
  </si>
  <si>
    <t>t= 6.0 目透貼</t>
  </si>
  <si>
    <t>本体:SPCC t=0.7　引違戸:ｽﾁｰﾙ製 ﾒﾗﾐﾝ焼付</t>
  </si>
  <si>
    <t>B30</t>
  </si>
  <si>
    <t>K-19</t>
  </si>
  <si>
    <t>周囲EXPｺﾞﾑ18x15</t>
    <rPh sb="0" eb="2">
      <t>シュウイ</t>
    </rPh>
    <phoneticPr fontId="40"/>
  </si>
  <si>
    <r>
      <t>総合計</t>
    </r>
    <r>
      <rPr>
        <sz val="8"/>
        <color indexed="8"/>
        <rFont val="ＭＳ Ｐ明朝"/>
      </rPr>
      <t>（工事費）</t>
    </r>
    <rPh sb="0" eb="1">
      <t>ソウ</t>
    </rPh>
    <rPh sb="1" eb="3">
      <t>ゴウケイ</t>
    </rPh>
    <rPh sb="4" eb="5">
      <t>コウ</t>
    </rPh>
    <rPh sb="5" eb="6">
      <t>コト</t>
    </rPh>
    <rPh sb="6" eb="7">
      <t>ヒ</t>
    </rPh>
    <phoneticPr fontId="38"/>
  </si>
  <si>
    <t>ＥＶ吊りフック取付手間</t>
  </si>
  <si>
    <t>横引　鋳鉄製　φ125用　先付け</t>
    <rPh sb="0" eb="2">
      <t>ヨコヒキ</t>
    </rPh>
    <rPh sb="11" eb="12">
      <t>ヨウ</t>
    </rPh>
    <phoneticPr fontId="9"/>
  </si>
  <si>
    <t>W550xD550xH1900</t>
  </si>
  <si>
    <t>1F調理実習室生徒用調理台</t>
    <rPh sb="2" eb="4">
      <t>チョウリ</t>
    </rPh>
    <rPh sb="4" eb="6">
      <t>ジッシュウ</t>
    </rPh>
    <rPh sb="6" eb="7">
      <t>シツ</t>
    </rPh>
    <rPh sb="7" eb="9">
      <t>セイト</t>
    </rPh>
    <rPh sb="9" eb="10">
      <t>ヨウ</t>
    </rPh>
    <rPh sb="10" eb="12">
      <t>チョウリ</t>
    </rPh>
    <rPh sb="12" eb="13">
      <t>ダイ</t>
    </rPh>
    <phoneticPr fontId="9"/>
  </si>
  <si>
    <t>Ａ)</t>
  </si>
  <si>
    <t>19形 @300</t>
  </si>
  <si>
    <t>総掘　法付オープンカット</t>
    <rPh sb="0" eb="1">
      <t>ソウ</t>
    </rPh>
    <rPh sb="1" eb="2">
      <t>ボ</t>
    </rPh>
    <rPh sb="3" eb="5">
      <t>ノリツキ</t>
    </rPh>
    <phoneticPr fontId="9"/>
  </si>
  <si>
    <t>2</t>
  </si>
  <si>
    <t>ＥＶ開口部</t>
  </si>
  <si>
    <t>H=250 40x45 @360</t>
  </si>
  <si>
    <t>（MS-2） 10x10</t>
  </si>
  <si>
    <t>①</t>
  </si>
  <si>
    <t>一般構造用角形鋼管</t>
    <rPh sb="0" eb="9">
      <t>イッパンコウゾウヨウカクガタコウカン</t>
    </rPh>
    <phoneticPr fontId="9"/>
  </si>
  <si>
    <t>上框</t>
    <rPh sb="0" eb="1">
      <t>ウエ</t>
    </rPh>
    <rPh sb="1" eb="2">
      <t>カマチ</t>
    </rPh>
    <phoneticPr fontId="40"/>
  </si>
  <si>
    <t>校舎棟</t>
    <rPh sb="0" eb="3">
      <t>コウシャトウ</t>
    </rPh>
    <phoneticPr fontId="38"/>
  </si>
  <si>
    <t>RC造</t>
    <rPh sb="2" eb="3">
      <t>ゾウ</t>
    </rPh>
    <phoneticPr fontId="9"/>
  </si>
  <si>
    <t>②</t>
  </si>
  <si>
    <t>W2400xH2000 　オレフィンシート共</t>
    <rPh sb="21" eb="22">
      <t>トモ</t>
    </rPh>
    <phoneticPr fontId="9"/>
  </si>
  <si>
    <t>φ200　Ⅲ-2R-2</t>
  </si>
  <si>
    <t>⑤</t>
  </si>
  <si>
    <t>W=2000　5段</t>
    <rPh sb="8" eb="9">
      <t>ダン</t>
    </rPh>
    <phoneticPr fontId="41"/>
  </si>
  <si>
    <t>⑥</t>
  </si>
  <si>
    <t>t= 9.5+12.5 二重貼</t>
  </si>
  <si>
    <t>（手　摺）</t>
    <rPh sb="1" eb="2">
      <t>テ</t>
    </rPh>
    <rPh sb="3" eb="4">
      <t>スリ</t>
    </rPh>
    <phoneticPr fontId="9"/>
  </si>
  <si>
    <t>⑧</t>
  </si>
  <si>
    <t>①校舎棟</t>
    <rPh sb="1" eb="4">
      <t>コウシャトウ</t>
    </rPh>
    <phoneticPr fontId="9"/>
  </si>
  <si>
    <t>ＬＳＨＤ－５</t>
  </si>
  <si>
    <t>A21</t>
  </si>
  <si>
    <t>根太､大引､束ﾌﾟﾚｰﾄ共　下地土間別途</t>
    <rPh sb="0" eb="2">
      <t>ネダ</t>
    </rPh>
    <rPh sb="3" eb="5">
      <t>オオヒキ</t>
    </rPh>
    <rPh sb="6" eb="7">
      <t>ツカ</t>
    </rPh>
    <rPh sb="12" eb="13">
      <t>トモ</t>
    </rPh>
    <phoneticPr fontId="9"/>
  </si>
  <si>
    <t>K-56</t>
  </si>
  <si>
    <t>W200xH200　表示板:SUSPLt3.0　焼付塗装仕上げ</t>
  </si>
  <si>
    <t>体育館棟</t>
    <rPh sb="0" eb="3">
      <t>タイイクカン</t>
    </rPh>
    <rPh sb="3" eb="4">
      <t>トウ</t>
    </rPh>
    <phoneticPr fontId="38"/>
  </si>
  <si>
    <t>屋外倉庫棟</t>
    <rPh sb="0" eb="2">
      <t>オクガイ</t>
    </rPh>
    <rPh sb="2" eb="5">
      <t>ソウコトウ</t>
    </rPh>
    <phoneticPr fontId="9"/>
  </si>
  <si>
    <t>W715xD475xH750</t>
  </si>
  <si>
    <t>EＣＰ下部</t>
    <rPh sb="4" eb="5">
      <t>ブ</t>
    </rPh>
    <phoneticPr fontId="9"/>
  </si>
  <si>
    <t>19形　1500ｘ6600</t>
  </si>
  <si>
    <t>屋外トイレ棟</t>
    <rPh sb="0" eb="2">
      <t>オクガイ</t>
    </rPh>
    <rPh sb="5" eb="6">
      <t>トウ</t>
    </rPh>
    <phoneticPr fontId="9"/>
  </si>
  <si>
    <t>（一方枠）</t>
    <rPh sb="1" eb="4">
      <t>イッポウワク</t>
    </rPh>
    <phoneticPr fontId="9"/>
  </si>
  <si>
    <t>釜場 床</t>
  </si>
  <si>
    <t>出隅見切縁</t>
    <rPh sb="0" eb="2">
      <t>デスミ</t>
    </rPh>
    <rPh sb="2" eb="4">
      <t>ミキ</t>
    </rPh>
    <rPh sb="4" eb="5">
      <t>フチ</t>
    </rPh>
    <phoneticPr fontId="9"/>
  </si>
  <si>
    <t>断熱材裏打ち t=4</t>
  </si>
  <si>
    <t>駐車場棟</t>
    <rPh sb="0" eb="3">
      <t>チュウシャジョウ</t>
    </rPh>
    <rPh sb="3" eb="4">
      <t>トウ</t>
    </rPh>
    <phoneticPr fontId="9"/>
  </si>
  <si>
    <t>遊具-2</t>
    <rPh sb="0" eb="2">
      <t>ユウグ</t>
    </rPh>
    <phoneticPr fontId="41"/>
  </si>
  <si>
    <t>L-90x90x7</t>
  </si>
  <si>
    <t>電動缶切機</t>
  </si>
  <si>
    <t>踊場</t>
  </si>
  <si>
    <t>パススルー冷蔵庫</t>
  </si>
  <si>
    <t>ｺｰﾅｰｶﾞｰﾄﾞ取合</t>
  </si>
  <si>
    <t>受水槽棟</t>
    <rPh sb="0" eb="3">
      <t>ジュスイソウ</t>
    </rPh>
    <rPh sb="3" eb="4">
      <t>ムネ</t>
    </rPh>
    <phoneticPr fontId="9"/>
  </si>
  <si>
    <t>墨出し</t>
    <rPh sb="0" eb="2">
      <t>スミダ</t>
    </rPh>
    <phoneticPr fontId="46"/>
  </si>
  <si>
    <t>跳上げ型</t>
    <rPh sb="0" eb="1">
      <t>ハ</t>
    </rPh>
    <rPh sb="1" eb="2">
      <t>ア</t>
    </rPh>
    <rPh sb="3" eb="4">
      <t>ガタ</t>
    </rPh>
    <phoneticPr fontId="9"/>
  </si>
  <si>
    <t>D25+D25</t>
  </si>
  <si>
    <t>建築構造用アンカーボルト</t>
    <rPh sb="0" eb="5">
      <t>ケンチクコウゾウヨウ</t>
    </rPh>
    <phoneticPr fontId="9"/>
  </si>
  <si>
    <t>ビニル巾木</t>
  </si>
  <si>
    <t>Fc=18N/mm2　 SL12　基礎</t>
    <rPh sb="17" eb="19">
      <t>キソ</t>
    </rPh>
    <phoneticPr fontId="9"/>
  </si>
  <si>
    <t>選手ベンチ室(1塁)</t>
    <rPh sb="0" eb="2">
      <t>センシュ</t>
    </rPh>
    <rPh sb="5" eb="6">
      <t>シツ</t>
    </rPh>
    <rPh sb="8" eb="9">
      <t>ルイ</t>
    </rPh>
    <phoneticPr fontId="47"/>
  </si>
  <si>
    <t>D</t>
  </si>
  <si>
    <t>外構</t>
    <rPh sb="0" eb="2">
      <t>ガイコウ</t>
    </rPh>
    <phoneticPr fontId="9"/>
  </si>
  <si>
    <t>シートゲート</t>
  </si>
  <si>
    <t>t= 6.0　突付</t>
    <rPh sb="7" eb="9">
      <t>ツキツケ</t>
    </rPh>
    <phoneticPr fontId="9"/>
  </si>
  <si>
    <t>蹴上</t>
  </si>
  <si>
    <t>自由勾配側溝</t>
    <rPh sb="0" eb="2">
      <t>ジユウ</t>
    </rPh>
    <rPh sb="2" eb="4">
      <t>コウバイ</t>
    </rPh>
    <rPh sb="4" eb="6">
      <t>ソッコウ</t>
    </rPh>
    <phoneticPr fontId="41"/>
  </si>
  <si>
    <t>UM-H-2</t>
  </si>
  <si>
    <t>W2660xD600xH2100</t>
  </si>
  <si>
    <t>シャフト内足場</t>
    <rPh sb="4" eb="5">
      <t>ナイ</t>
    </rPh>
    <rPh sb="5" eb="7">
      <t>アシバ</t>
    </rPh>
    <phoneticPr fontId="9"/>
  </si>
  <si>
    <t>（MS-2）20ｘ10</t>
  </si>
  <si>
    <t>人工芝舗装</t>
    <rPh sb="0" eb="2">
      <t>ジンコウ</t>
    </rPh>
    <rPh sb="2" eb="3">
      <t>シバ</t>
    </rPh>
    <rPh sb="3" eb="5">
      <t>ホソウ</t>
    </rPh>
    <phoneticPr fontId="41"/>
  </si>
  <si>
    <t>(AW-1付)</t>
  </si>
  <si>
    <t>t=12.5 貼物下</t>
  </si>
  <si>
    <t>MO-1</t>
  </si>
  <si>
    <t>耐水石膏ボード</t>
  </si>
  <si>
    <t>20x15</t>
  </si>
  <si>
    <t>給水設備撤去工事</t>
    <rPh sb="0" eb="2">
      <t>キュウスイ</t>
    </rPh>
    <rPh sb="2" eb="4">
      <t>セツビ</t>
    </rPh>
    <rPh sb="4" eb="6">
      <t>テッキョ</t>
    </rPh>
    <rPh sb="6" eb="8">
      <t>コウジ</t>
    </rPh>
    <phoneticPr fontId="9"/>
  </si>
  <si>
    <t>t=6+6 貼物下</t>
  </si>
  <si>
    <t>2F便所3-7</t>
  </si>
  <si>
    <t>W2670xH2290　網戸付き</t>
  </si>
  <si>
    <t>万能鋼板②</t>
    <rPh sb="0" eb="2">
      <t>バンノウ</t>
    </rPh>
    <rPh sb="2" eb="4">
      <t>コウハン</t>
    </rPh>
    <phoneticPr fontId="9"/>
  </si>
  <si>
    <t>H=3.0m　17ヶ月</t>
    <rPh sb="10" eb="11">
      <t>ゲツ</t>
    </rPh>
    <phoneticPr fontId="9"/>
  </si>
  <si>
    <t>万能鋼板①</t>
    <rPh sb="0" eb="2">
      <t>バンノウ</t>
    </rPh>
    <rPh sb="2" eb="4">
      <t>コウハン</t>
    </rPh>
    <phoneticPr fontId="9"/>
  </si>
  <si>
    <t>クリア塗装</t>
    <rPh sb="3" eb="5">
      <t>トソウ</t>
    </rPh>
    <phoneticPr fontId="41"/>
  </si>
  <si>
    <t>1,2F便所1,2(男女)</t>
  </si>
  <si>
    <t>ｷｬｯﾄｳｫｰｸ手摺足元見切材</t>
    <rPh sb="10" eb="11">
      <t>アシ</t>
    </rPh>
    <rPh sb="11" eb="12">
      <t>モト</t>
    </rPh>
    <phoneticPr fontId="9"/>
  </si>
  <si>
    <t>際根太</t>
  </si>
  <si>
    <t>W5.4+5.4　21ヶ月+盛替え1回</t>
    <rPh sb="12" eb="13">
      <t>ゲツ</t>
    </rPh>
    <rPh sb="14" eb="16">
      <t>モリカ</t>
    </rPh>
    <rPh sb="18" eb="19">
      <t>カイ</t>
    </rPh>
    <phoneticPr fontId="9"/>
  </si>
  <si>
    <t>OS-3</t>
  </si>
  <si>
    <t>③屋外倉庫棟</t>
    <rPh sb="1" eb="5">
      <t>オクガイソウコ</t>
    </rPh>
    <rPh sb="5" eb="6">
      <t>トウ</t>
    </rPh>
    <phoneticPr fontId="9"/>
  </si>
  <si>
    <t>W1500xD900xH800</t>
  </si>
  <si>
    <t>W300×H300</t>
  </si>
  <si>
    <t>か所</t>
    <rPh sb="1" eb="2">
      <t>ショ</t>
    </rPh>
    <phoneticPr fontId="9"/>
  </si>
  <si>
    <t xml:space="preserve">M20  L=1800(羽子板､ﾀｰﾝﾊﾞｯｸﾙ共)  </t>
  </si>
  <si>
    <t>K-61</t>
  </si>
  <si>
    <t>W5.4　　　　21ヶ月</t>
    <rPh sb="11" eb="12">
      <t>ゲツ</t>
    </rPh>
    <phoneticPr fontId="9"/>
  </si>
  <si>
    <t>別紙：工作-1</t>
    <rPh sb="0" eb="2">
      <t>ベッシ</t>
    </rPh>
    <rPh sb="3" eb="5">
      <t>コウサク</t>
    </rPh>
    <phoneticPr fontId="9"/>
  </si>
  <si>
    <t>鉄骨運搬費</t>
    <rPh sb="0" eb="2">
      <t>テッコツ</t>
    </rPh>
    <rPh sb="2" eb="4">
      <t>ウンパン</t>
    </rPh>
    <rPh sb="4" eb="5">
      <t>ヒ</t>
    </rPh>
    <phoneticPr fontId="39"/>
  </si>
  <si>
    <t>1F更衣室(男)ロッカー</t>
    <rPh sb="2" eb="5">
      <t>コウイシツ</t>
    </rPh>
    <rPh sb="6" eb="7">
      <t>オトコ</t>
    </rPh>
    <phoneticPr fontId="9"/>
  </si>
  <si>
    <t>遮音間仕切用シーリング</t>
  </si>
  <si>
    <t>整理清掃後片付け</t>
  </si>
  <si>
    <t>K-44</t>
  </si>
  <si>
    <t>ｍ2</t>
  </si>
  <si>
    <t>ｍ3</t>
  </si>
  <si>
    <t>普通筋コンクリート</t>
    <rPh sb="0" eb="2">
      <t>フツウ</t>
    </rPh>
    <rPh sb="2" eb="3">
      <t>キン</t>
    </rPh>
    <phoneticPr fontId="9"/>
  </si>
  <si>
    <t>W1200xD850xH1910</t>
  </si>
  <si>
    <t>建具周囲</t>
    <rPh sb="0" eb="2">
      <t>タテグ</t>
    </rPh>
    <rPh sb="2" eb="4">
      <t>シュウイ</t>
    </rPh>
    <phoneticPr fontId="9"/>
  </si>
  <si>
    <t>e3ﾎｰﾛｰ製･線引文字入(月行事)</t>
  </si>
  <si>
    <t>スチールプレート</t>
  </si>
  <si>
    <t>乾式二重床</t>
    <rPh sb="0" eb="2">
      <t>カンシキ</t>
    </rPh>
    <rPh sb="2" eb="5">
      <t>ニジュウユカ</t>
    </rPh>
    <phoneticPr fontId="9"/>
  </si>
  <si>
    <t>（内　部）</t>
  </si>
  <si>
    <t>16</t>
  </si>
  <si>
    <t>消火･雑水槽 壁</t>
  </si>
  <si>
    <t>EVﾋﾟｯﾄ 床</t>
  </si>
  <si>
    <t>ケイ酸質系塗布防水</t>
  </si>
  <si>
    <t>天井インサート</t>
  </si>
  <si>
    <t>EVﾋﾟｯﾄ 立上り</t>
  </si>
  <si>
    <t>（防塵用塗料塗り）</t>
    <rPh sb="1" eb="8">
      <t>ボウジン</t>
    </rPh>
    <phoneticPr fontId="9"/>
  </si>
  <si>
    <t>(D-414)</t>
  </si>
  <si>
    <t>W1600xH2190　網戸付</t>
  </si>
  <si>
    <t>洗面ｶｳﾝﾀｰ 取合部</t>
  </si>
  <si>
    <t>ｃ</t>
  </si>
  <si>
    <t>サイン基礎</t>
    <rPh sb="3" eb="5">
      <t>キソ</t>
    </rPh>
    <phoneticPr fontId="9"/>
  </si>
  <si>
    <t>耐候性塗料塗り（DP）</t>
    <rPh sb="0" eb="3">
      <t>タイコウセイ</t>
    </rPh>
    <rPh sb="3" eb="6">
      <t>トリョウヌ</t>
    </rPh>
    <phoneticPr fontId="9"/>
  </si>
  <si>
    <t>W1360xH3943　異形</t>
  </si>
  <si>
    <t>t=1.5</t>
  </si>
  <si>
    <t>(A-51)　H=1200　繋材:FB-9x50</t>
  </si>
  <si>
    <t>面台 取合部</t>
  </si>
  <si>
    <t>D5</t>
  </si>
  <si>
    <t>御影石</t>
  </si>
  <si>
    <t>下地金物共</t>
    <rPh sb="0" eb="2">
      <t>シタジ</t>
    </rPh>
    <rPh sb="2" eb="4">
      <t>カナモノ</t>
    </rPh>
    <rPh sb="4" eb="5">
      <t>トモ</t>
    </rPh>
    <phoneticPr fontId="9"/>
  </si>
  <si>
    <t>砕石地業</t>
    <rPh sb="0" eb="2">
      <t>サイセキ</t>
    </rPh>
    <rPh sb="2" eb="4">
      <t>ジギョウ</t>
    </rPh>
    <phoneticPr fontId="9"/>
  </si>
  <si>
    <t>鋼板</t>
    <rPh sb="0" eb="2">
      <t>コウハン</t>
    </rPh>
    <phoneticPr fontId="42"/>
  </si>
  <si>
    <t>H3.0 株立 W0.8　 二脚鳥居型支柱</t>
    <rPh sb="5" eb="6">
      <t>カブ</t>
    </rPh>
    <rPh sb="6" eb="7">
      <t>タテ</t>
    </rPh>
    <phoneticPr fontId="9"/>
  </si>
  <si>
    <t>受付カウンター</t>
  </si>
  <si>
    <t>W2700xD580xH1200</t>
  </si>
  <si>
    <t>150x55(勾配付) 本磨</t>
  </si>
  <si>
    <t>石巾木</t>
  </si>
  <si>
    <t>延L=6100 H=2500 扉x3</t>
  </si>
  <si>
    <t>W1170xH760 t=12 塗装品　木胴縁共</t>
    <rPh sb="20" eb="23">
      <t>モクドウブチ</t>
    </rPh>
    <rPh sb="23" eb="24">
      <t>トモ</t>
    </rPh>
    <phoneticPr fontId="40"/>
  </si>
  <si>
    <t>(図A-56)</t>
  </si>
  <si>
    <t>LGS100/GW24Kt50/GB-Ft12.5+GB-Ht12.5(両)</t>
  </si>
  <si>
    <t>H=60～110</t>
  </si>
  <si>
    <t>断熱材:押出法ﾎﾟﾘｽﾁﾚﾝﾌｫｰﾑ　ｔ30共</t>
    <rPh sb="22" eb="23">
      <t>トモ</t>
    </rPh>
    <phoneticPr fontId="9"/>
  </si>
  <si>
    <t>W5000xH1400　片引き　防護柵共　基礎別途</t>
    <rPh sb="12" eb="13">
      <t>カタ</t>
    </rPh>
    <rPh sb="13" eb="14">
      <t>ヒ</t>
    </rPh>
    <rPh sb="16" eb="19">
      <t>ボウゴサク</t>
    </rPh>
    <rPh sb="19" eb="20">
      <t>トモ</t>
    </rPh>
    <rPh sb="21" eb="23">
      <t>キソ</t>
    </rPh>
    <rPh sb="23" eb="25">
      <t>ベット</t>
    </rPh>
    <phoneticPr fontId="41"/>
  </si>
  <si>
    <t>2300x600</t>
  </si>
  <si>
    <t>手摺縦桟:FB-12x50 @100　繋ぎ補強材上下:FB-12x50</t>
  </si>
  <si>
    <t>1F便所1(男)</t>
  </si>
  <si>
    <t>金属製建具工事</t>
    <rPh sb="0" eb="3">
      <t>キンゾクセイ</t>
    </rPh>
    <rPh sb="3" eb="5">
      <t>タテグ</t>
    </rPh>
    <rPh sb="5" eb="7">
      <t>コウジ</t>
    </rPh>
    <phoneticPr fontId="48"/>
  </si>
  <si>
    <t>表示板:ｱﾙﾐ複合板t3.0　表示:ｲﾝｸｼﾞｪｯﾄ出力ｼｰﾄ</t>
  </si>
  <si>
    <t>伸縮目地材</t>
  </si>
  <si>
    <t>4850x600</t>
  </si>
  <si>
    <t>4880x600</t>
  </si>
  <si>
    <t>現場建方費</t>
    <rPh sb="0" eb="2">
      <t>ゲンバ</t>
    </rPh>
    <rPh sb="2" eb="4">
      <t>タテカタ</t>
    </rPh>
    <rPh sb="4" eb="5">
      <t>ヒ</t>
    </rPh>
    <phoneticPr fontId="39"/>
  </si>
  <si>
    <t>φ30 L=36</t>
  </si>
  <si>
    <t>4960x600</t>
  </si>
  <si>
    <t>W800xD130xH1800　本体:SUSt1.5曲加工　焼付塗装</t>
    <rPh sb="30" eb="32">
      <t>ヤキツ</t>
    </rPh>
    <rPh sb="32" eb="34">
      <t>トソウ</t>
    </rPh>
    <phoneticPr fontId="9"/>
  </si>
  <si>
    <t>t=30   250x400</t>
  </si>
  <si>
    <t>建具周囲詰めモルタル</t>
    <rPh sb="4" eb="5">
      <t>ツ</t>
    </rPh>
    <phoneticPr fontId="9"/>
  </si>
  <si>
    <t>50x30</t>
  </si>
  <si>
    <t>ＢＴ加工費</t>
    <rPh sb="2" eb="5">
      <t>カコウヒ</t>
    </rPh>
    <phoneticPr fontId="39"/>
  </si>
  <si>
    <t>（D-408）　木製</t>
    <rPh sb="8" eb="10">
      <t>モクセイ</t>
    </rPh>
    <phoneticPr fontId="9"/>
  </si>
  <si>
    <t>L=1100</t>
  </si>
  <si>
    <t>(AW-12c付)</t>
  </si>
  <si>
    <t>同上</t>
    <rPh sb="0" eb="2">
      <t>ドウジョウ</t>
    </rPh>
    <phoneticPr fontId="9"/>
  </si>
  <si>
    <t>K-33</t>
  </si>
  <si>
    <t>1F図書室 壁</t>
  </si>
  <si>
    <t>B7</t>
  </si>
  <si>
    <t>100x30,30x60 杉材</t>
  </si>
  <si>
    <t>(A-141)</t>
  </si>
  <si>
    <t>1F図書室 天井</t>
  </si>
  <si>
    <t>1F昇降口 天井</t>
  </si>
  <si>
    <t>石膏ﾎﾞｰﾄﾞ面</t>
  </si>
  <si>
    <t>ベンチ</t>
  </si>
  <si>
    <t>誘発目地（パラペット笠木）</t>
    <rPh sb="10" eb="12">
      <t>カサギ</t>
    </rPh>
    <phoneticPr fontId="9"/>
  </si>
  <si>
    <t>普通教室等 天井</t>
  </si>
  <si>
    <t>(A-140)</t>
  </si>
  <si>
    <t>つぼ、布掘り</t>
    <rPh sb="3" eb="5">
      <t>ヌノホ</t>
    </rPh>
    <phoneticPr fontId="9"/>
  </si>
  <si>
    <t>16000x8000 実線 ﾗｲﾝ幅50mm 指定色</t>
    <rPh sb="11" eb="12">
      <t>ジツ</t>
    </rPh>
    <rPh sb="12" eb="13">
      <t>セン</t>
    </rPh>
    <rPh sb="17" eb="18">
      <t>ハバ</t>
    </rPh>
    <rPh sb="23" eb="25">
      <t>シテイ</t>
    </rPh>
    <rPh sb="25" eb="26">
      <t>イロ</t>
    </rPh>
    <phoneticPr fontId="9"/>
  </si>
  <si>
    <t>90x150 ﾀﾓ集成材</t>
  </si>
  <si>
    <t>30x150 ｵﾚﾌｨﾝｼｰﾄ共</t>
  </si>
  <si>
    <t>18</t>
  </si>
  <si>
    <t>階段1 踏面</t>
  </si>
  <si>
    <t>流し部化粧ｹｲｶﾙ取合</t>
  </si>
  <si>
    <t>ﾌﾞﾗﾝｺ撤去</t>
  </si>
  <si>
    <t>(A-020･F-4)</t>
  </si>
  <si>
    <t>Fc=21N/mm2　 SL15　基礎部</t>
    <rPh sb="17" eb="19">
      <t>キソ</t>
    </rPh>
    <rPh sb="19" eb="20">
      <t>ブ</t>
    </rPh>
    <phoneticPr fontId="9"/>
  </si>
  <si>
    <t>縁甲板</t>
  </si>
  <si>
    <t>t=12</t>
  </si>
  <si>
    <t>踏板</t>
  </si>
  <si>
    <t>階段1 踊場</t>
  </si>
  <si>
    <t>1F多目的ﾎｰﾙ</t>
  </si>
  <si>
    <t>H=60 ﾀﾓ集成材</t>
  </si>
  <si>
    <t>一般用</t>
    <rPh sb="0" eb="3">
      <t>イッパンヨウ</t>
    </rPh>
    <phoneticPr fontId="9"/>
  </si>
  <si>
    <t>㈱ｻﾝｹﾞﾂ:ﾆｭｰｾｰﾌﾃｨ</t>
  </si>
  <si>
    <t>ｼﾝｸ･ｶﾞｽｺﾝﾛ･ｵｰﾌﾞﾝ共</t>
    <rPh sb="16" eb="17">
      <t>トモ</t>
    </rPh>
    <phoneticPr fontId="9"/>
  </si>
  <si>
    <t>木製巾木</t>
  </si>
  <si>
    <t>t=50 24kg/m3</t>
  </si>
  <si>
    <t>6-1</t>
  </si>
  <si>
    <t>白線　W150　溶融式</t>
  </si>
  <si>
    <t>W150xH80</t>
  </si>
  <si>
    <t>25x55</t>
  </si>
  <si>
    <t>ｶﾞﾙﾊﾞﾘｳﾑｶﾗｰ鋼板t0.6　W130xh50/90度</t>
  </si>
  <si>
    <t>天吊カーテンレール</t>
  </si>
  <si>
    <t>T-2　プレーン　普通目</t>
    <rPh sb="9" eb="12">
      <t>フツウメ</t>
    </rPh>
    <phoneticPr fontId="41"/>
  </si>
  <si>
    <t>H=300</t>
  </si>
  <si>
    <t>（外部）</t>
    <rPh sb="1" eb="3">
      <t>ガイブ</t>
    </rPh>
    <phoneticPr fontId="9"/>
  </si>
  <si>
    <t>額縁</t>
  </si>
  <si>
    <t>秤台車</t>
  </si>
  <si>
    <t>廻縁</t>
  </si>
  <si>
    <t>L型擁壁-2</t>
    <rPh sb="1" eb="2">
      <t>ガタ</t>
    </rPh>
    <rPh sb="2" eb="4">
      <t>ヨウヘキ</t>
    </rPh>
    <phoneticPr fontId="41"/>
  </si>
  <si>
    <t>（MS-2）15ｘ10</t>
  </si>
  <si>
    <t>間接照明 天端</t>
  </si>
  <si>
    <t>シャッター</t>
  </si>
  <si>
    <t>30x35</t>
  </si>
  <si>
    <t>◇建築工事</t>
    <rPh sb="1" eb="3">
      <t>ケンチク</t>
    </rPh>
    <rPh sb="3" eb="5">
      <t>コウジ</t>
    </rPh>
    <phoneticPr fontId="45"/>
  </si>
  <si>
    <t>5-1</t>
  </si>
  <si>
    <t>H=200+40</t>
  </si>
  <si>
    <t xml:space="preserve">M20  L=4300(羽子板､ﾀｰﾝﾊﾞｯｸﾙ、材工共)  </t>
    <rPh sb="25" eb="27">
      <t>ザイコウ</t>
    </rPh>
    <phoneticPr fontId="9"/>
  </si>
  <si>
    <t>１F洗浄室</t>
    <rPh sb="2" eb="5">
      <t>センジョウシツ</t>
    </rPh>
    <phoneticPr fontId="9"/>
  </si>
  <si>
    <t>30x83 杉集成材 曲面</t>
  </si>
  <si>
    <t>(D-411)</t>
  </si>
  <si>
    <t>(AWD-5付)</t>
  </si>
  <si>
    <t>1F調理実習室</t>
  </si>
  <si>
    <t>2F便所2(女)</t>
  </si>
  <si>
    <t>(D-710)</t>
  </si>
  <si>
    <t>1180x130(異形)</t>
  </si>
  <si>
    <t>FC21N/mm2　 SL12　基礎</t>
    <rPh sb="16" eb="18">
      <t>キソ</t>
    </rPh>
    <phoneticPr fontId="9"/>
  </si>
  <si>
    <t>植栽ベンチ-7　基礎</t>
    <rPh sb="0" eb="2">
      <t>ショクサイ</t>
    </rPh>
    <rPh sb="8" eb="10">
      <t>キソ</t>
    </rPh>
    <phoneticPr fontId="41"/>
  </si>
  <si>
    <t>腰壁笠木</t>
  </si>
  <si>
    <t>植栽ベンチ-4　基礎</t>
    <rPh sb="0" eb="2">
      <t>ショクサイ</t>
    </rPh>
    <rPh sb="8" eb="10">
      <t>キソ</t>
    </rPh>
    <phoneticPr fontId="41"/>
  </si>
  <si>
    <t>(D-414) LGS付</t>
  </si>
  <si>
    <t>アルミジョイナー</t>
  </si>
  <si>
    <t>(D-415)</t>
  </si>
  <si>
    <t>天井裏 曲面</t>
  </si>
  <si>
    <t>コーナーガード</t>
  </si>
  <si>
    <t>VVF2.6-2C　PF16</t>
  </si>
  <si>
    <t>t=1.8</t>
  </si>
  <si>
    <t>鋼板</t>
    <rPh sb="0" eb="2">
      <t>コウハン</t>
    </rPh>
    <phoneticPr fontId="9"/>
  </si>
  <si>
    <t>(D-414) RC付</t>
  </si>
  <si>
    <t>M22</t>
  </si>
  <si>
    <t>2Fｱﾘｰﾅｽﾃｰｼﾞ</t>
  </si>
  <si>
    <t>30x50(L型) ﾀﾓ集成材</t>
  </si>
  <si>
    <t>ＩＨクッキングヒーター</t>
  </si>
  <si>
    <t>W=4270</t>
  </si>
  <si>
    <t>天板:ﾒﾗﾐﾝ化粧板貼</t>
  </si>
  <si>
    <t>W4950xH1775</t>
  </si>
  <si>
    <t>名　　　　　　　　　　称</t>
  </si>
  <si>
    <t>t</t>
  </si>
  <si>
    <t>ｽﾁｰﾙ製ｸﾞﾚｰﾁﾝｸﾞ（亜鉛ﾒｯｷ）　300角用　</t>
    <rPh sb="4" eb="5">
      <t>セイ</t>
    </rPh>
    <rPh sb="14" eb="16">
      <t>アエン</t>
    </rPh>
    <rPh sb="24" eb="25">
      <t>カク</t>
    </rPh>
    <rPh sb="25" eb="26">
      <t>ヨウ</t>
    </rPh>
    <phoneticPr fontId="9"/>
  </si>
  <si>
    <t>普通教室棟 壁</t>
  </si>
  <si>
    <t>(AW-3付)</t>
  </si>
  <si>
    <t>ダンプトラック10t積　DID区間なし</t>
    <rPh sb="10" eb="11">
      <t>ツミ</t>
    </rPh>
    <rPh sb="15" eb="17">
      <t>クカン</t>
    </rPh>
    <phoneticPr fontId="9"/>
  </si>
  <si>
    <t>300x300　ｽﾘｯﾄ型ｸﾞﾚｰﾁﾝｸﾞ蓋共</t>
    <rPh sb="12" eb="13">
      <t>ガタ</t>
    </rPh>
    <rPh sb="21" eb="22">
      <t>フタ</t>
    </rPh>
    <rPh sb="22" eb="23">
      <t>トモ</t>
    </rPh>
    <phoneticPr fontId="9"/>
  </si>
  <si>
    <t>木パネル</t>
  </si>
  <si>
    <t>W1200ｘD500ｘH1900　IH付</t>
  </si>
  <si>
    <t>素地ごしらえ,下塗り別途</t>
    <rPh sb="0" eb="2">
      <t>ソジ</t>
    </rPh>
    <rPh sb="7" eb="9">
      <t>シタヌ</t>
    </rPh>
    <rPh sb="10" eb="12">
      <t>ベット</t>
    </rPh>
    <phoneticPr fontId="9"/>
  </si>
  <si>
    <t>(D-416)</t>
  </si>
  <si>
    <t>ＳＰ－１１</t>
  </si>
  <si>
    <t>　　　　鋳鉄製　φ150用　 先付け</t>
    <rPh sb="12" eb="13">
      <t>ヨウ</t>
    </rPh>
    <phoneticPr fontId="49"/>
  </si>
  <si>
    <t>(D-417)</t>
  </si>
  <si>
    <t>コルゲート60-3Ｃ</t>
  </si>
  <si>
    <t>通気管</t>
  </si>
  <si>
    <t>M12xL40</t>
  </si>
  <si>
    <t>特別支援学級 壁</t>
  </si>
  <si>
    <t>1F図書ﾗｳﾝｼﾞ</t>
  </si>
  <si>
    <t>折畳バスケットゴール</t>
    <rPh sb="0" eb="1">
      <t>オリ</t>
    </rPh>
    <rPh sb="1" eb="2">
      <t>タタミ</t>
    </rPh>
    <phoneticPr fontId="9"/>
  </si>
  <si>
    <t>タイルカーペット(TC2)</t>
  </si>
  <si>
    <t>S-4b</t>
  </si>
  <si>
    <t>跳ね上げ式用</t>
  </si>
  <si>
    <t>特別支援学級 天井</t>
  </si>
  <si>
    <t>ステンレス製　100x100xH80</t>
    <rPh sb="5" eb="6">
      <t>セイ</t>
    </rPh>
    <phoneticPr fontId="9"/>
  </si>
  <si>
    <t>延L=10900 H=2500 扉x5</t>
  </si>
  <si>
    <t>ＥＶ開口三方枠</t>
  </si>
  <si>
    <t>止水板</t>
    <rPh sb="0" eb="3">
      <t>シスイバン</t>
    </rPh>
    <phoneticPr fontId="9"/>
  </si>
  <si>
    <t>D4</t>
  </si>
  <si>
    <t>区画線工（記号他）</t>
    <rPh sb="0" eb="2">
      <t>クカク</t>
    </rPh>
    <rPh sb="2" eb="3">
      <t>セン</t>
    </rPh>
    <rPh sb="3" eb="4">
      <t>コウ</t>
    </rPh>
    <rPh sb="5" eb="7">
      <t>キゴウ</t>
    </rPh>
    <rPh sb="7" eb="8">
      <t>ホカ</t>
    </rPh>
    <phoneticPr fontId="9"/>
  </si>
  <si>
    <t>A11</t>
  </si>
  <si>
    <t>W2920xD600xH 900</t>
  </si>
  <si>
    <t>塩ﾋﾞ製</t>
  </si>
  <si>
    <t>ＣＶＴ３８（架空）</t>
    <rPh sb="6" eb="8">
      <t>カクウ</t>
    </rPh>
    <phoneticPr fontId="9"/>
  </si>
  <si>
    <t>上杭:φ500 CPRC-Ⅳ　L=7.0m(PRC=6.0m)</t>
    <rPh sb="0" eb="1">
      <t>ウエ</t>
    </rPh>
    <rPh sb="1" eb="2">
      <t>クイ</t>
    </rPh>
    <phoneticPr fontId="9"/>
  </si>
  <si>
    <t>無収縮モルタル</t>
    <rPh sb="0" eb="3">
      <t>ムシュウシュク</t>
    </rPh>
    <phoneticPr fontId="9"/>
  </si>
  <si>
    <t>1F職員便所(男女)</t>
  </si>
  <si>
    <t>積込み共</t>
    <rPh sb="0" eb="2">
      <t>ツミコ</t>
    </rPh>
    <rPh sb="3" eb="4">
      <t>トモ</t>
    </rPh>
    <phoneticPr fontId="43"/>
  </si>
  <si>
    <t>W550xH450 St1.6</t>
  </si>
  <si>
    <t>1F倉庫9軽中量ラック</t>
    <rPh sb="2" eb="4">
      <t>ソウコ</t>
    </rPh>
    <rPh sb="5" eb="6">
      <t>カル</t>
    </rPh>
    <rPh sb="6" eb="8">
      <t>チュウリョウ</t>
    </rPh>
    <phoneticPr fontId="9"/>
  </si>
  <si>
    <t>スリット側溝</t>
    <rPh sb="4" eb="6">
      <t>ソッコウ</t>
    </rPh>
    <phoneticPr fontId="9"/>
  </si>
  <si>
    <t>構造用合板t=12 200x200</t>
  </si>
  <si>
    <t>1,2F多目的便所1,2,3</t>
  </si>
  <si>
    <t>便所</t>
  </si>
  <si>
    <t>L=1300</t>
  </si>
  <si>
    <t>目地棒</t>
  </si>
  <si>
    <t>ハンガーフック取付下地</t>
  </si>
  <si>
    <t>(D-706)</t>
  </si>
  <si>
    <t>プレート消毒保管機</t>
  </si>
  <si>
    <t>K-77</t>
  </si>
  <si>
    <t>底版ｺﾝｸﾘｰﾄ</t>
    <rPh sb="0" eb="2">
      <t>テイバン</t>
    </rPh>
    <phoneticPr fontId="9"/>
  </si>
  <si>
    <t>構造用合板t=12</t>
  </si>
  <si>
    <t xml:space="preserve"> 750x150(異形)</t>
  </si>
  <si>
    <t xml:space="preserve"> (A-56)</t>
  </si>
  <si>
    <t>K-87</t>
  </si>
  <si>
    <t>H-350x175x7x11</t>
  </si>
  <si>
    <t>(D-811)</t>
  </si>
  <si>
    <t>ＡＷ－１２ｅ</t>
  </si>
  <si>
    <t>起毛ﾀｲﾌﾟｽﾃｰｼﾞ幕 2倍ひだ</t>
    <rPh sb="0" eb="2">
      <t>キモウ</t>
    </rPh>
    <rPh sb="11" eb="12">
      <t>２</t>
    </rPh>
    <rPh sb="13" eb="15">
      <t>ヒダ</t>
    </rPh>
    <phoneticPr fontId="9"/>
  </si>
  <si>
    <t>H3.5 C0.21 W1.0　二脚鳥居型支柱</t>
  </si>
  <si>
    <t>床下断熱材敷</t>
    <rPh sb="0" eb="1">
      <t>ユカ</t>
    </rPh>
    <rPh sb="1" eb="2">
      <t>シタ</t>
    </rPh>
    <rPh sb="2" eb="5">
      <t>ダンネツザイ</t>
    </rPh>
    <rPh sb="5" eb="6">
      <t>シ</t>
    </rPh>
    <phoneticPr fontId="9"/>
  </si>
  <si>
    <t>（金属屋根）</t>
    <rPh sb="1" eb="5">
      <t>キンゾクヤネ</t>
    </rPh>
    <phoneticPr fontId="9"/>
  </si>
  <si>
    <t>2F便所3-1</t>
  </si>
  <si>
    <t>回転釜床見切</t>
  </si>
  <si>
    <t>65型 直貼用 @300</t>
  </si>
  <si>
    <t>65型 捨貼用 @450</t>
  </si>
  <si>
    <t>合板面</t>
  </si>
  <si>
    <t>天井 木ルーバー　2液形</t>
  </si>
  <si>
    <t>3芽立 ｺﾝﾃﾅ径10.5cm</t>
    <rPh sb="1" eb="2">
      <t>メ</t>
    </rPh>
    <rPh sb="2" eb="3">
      <t>タチ</t>
    </rPh>
    <rPh sb="8" eb="9">
      <t>ケイ</t>
    </rPh>
    <phoneticPr fontId="9"/>
  </si>
  <si>
    <t>ABR400</t>
  </si>
  <si>
    <t>防塵用塗料塗り</t>
    <rPh sb="0" eb="7">
      <t>ボウジン</t>
    </rPh>
    <phoneticPr fontId="9"/>
  </si>
  <si>
    <t>補助手摺</t>
    <rPh sb="0" eb="4">
      <t>ホジョテスリ</t>
    </rPh>
    <phoneticPr fontId="9"/>
  </si>
  <si>
    <t>865x30　ﾀﾓ集成材 木下地共</t>
  </si>
  <si>
    <t>W3970xD600xH875</t>
  </si>
  <si>
    <t>ﾌｪﾝｽ控え撤去</t>
  </si>
  <si>
    <t>H=155</t>
  </si>
  <si>
    <t>包丁まな板消毒保管機</t>
  </si>
  <si>
    <t>YO-2</t>
  </si>
  <si>
    <t>ﾀｲﾙ下</t>
  </si>
  <si>
    <t>ﾌﾄｺﾛH=1.5m以下</t>
  </si>
  <si>
    <t>建枠 600×1700 布枠500x1枚　12m未満　２ヶ月</t>
    <rPh sb="24" eb="26">
      <t>ミマン</t>
    </rPh>
    <rPh sb="29" eb="30">
      <t>ゲツ</t>
    </rPh>
    <phoneticPr fontId="44"/>
  </si>
  <si>
    <t>19形 @225</t>
  </si>
  <si>
    <t>モルタル塗り</t>
    <rPh sb="4" eb="5">
      <t>ヌ</t>
    </rPh>
    <phoneticPr fontId="9"/>
  </si>
  <si>
    <t>器具消毒保管庫</t>
  </si>
  <si>
    <t>t=8.0+8.0</t>
  </si>
  <si>
    <t>19形 @360</t>
  </si>
  <si>
    <t>軽鉄天井下地（木ﾙｰﾊﾞｰ部）</t>
  </si>
  <si>
    <t>B21</t>
  </si>
  <si>
    <t>(A-196)</t>
  </si>
  <si>
    <t>㈱ｻﾝｹﾞﾂ:ﾒﾃﾞｨﾄｰﾝ</t>
  </si>
  <si>
    <t>W7070xD322xH2700</t>
  </si>
  <si>
    <t>杭荷下ろし料</t>
    <rPh sb="0" eb="1">
      <t>クイ</t>
    </rPh>
    <rPh sb="1" eb="3">
      <t>ニオ</t>
    </rPh>
    <rPh sb="5" eb="6">
      <t>リョウ</t>
    </rPh>
    <phoneticPr fontId="9"/>
  </si>
  <si>
    <t>幕板下端カバー</t>
    <rPh sb="2" eb="4">
      <t>カタン</t>
    </rPh>
    <phoneticPr fontId="9"/>
  </si>
  <si>
    <t>500万円以下</t>
    <rPh sb="4" eb="5">
      <t>エン</t>
    </rPh>
    <rPh sb="5" eb="7">
      <t>イカ</t>
    </rPh>
    <phoneticPr fontId="45"/>
  </si>
  <si>
    <t>式</t>
  </si>
  <si>
    <t>天井点検口</t>
  </si>
  <si>
    <t>W1340xH2685</t>
  </si>
  <si>
    <t>W2760xD600xH875</t>
  </si>
  <si>
    <t>W1500xD850xH1910</t>
  </si>
  <si>
    <t>硬質ポリ塩化ﾋﾞﾆﾙ管（VP)φ200　半割　L=400</t>
    <rPh sb="0" eb="2">
      <t>コウシツ</t>
    </rPh>
    <rPh sb="4" eb="6">
      <t>エンカ</t>
    </rPh>
    <rPh sb="10" eb="11">
      <t>カン</t>
    </rPh>
    <phoneticPr fontId="9"/>
  </si>
  <si>
    <t>W900xH1500</t>
  </si>
  <si>
    <t>地中配管　　 　　       　　　PP40A</t>
    <rPh sb="0" eb="2">
      <t>チチュウ</t>
    </rPh>
    <rPh sb="2" eb="4">
      <t>ハイカン</t>
    </rPh>
    <phoneticPr fontId="50"/>
  </si>
  <si>
    <t>（MS-2）　25x10</t>
  </si>
  <si>
    <t>床下点検口</t>
  </si>
  <si>
    <t>UM-A-3</t>
  </si>
  <si>
    <t>産業廃棄物処分費</t>
    <rPh sb="0" eb="2">
      <t>サンギョウ</t>
    </rPh>
    <rPh sb="2" eb="5">
      <t>ハイキブツ</t>
    </rPh>
    <rPh sb="5" eb="7">
      <t>ショブン</t>
    </rPh>
    <rPh sb="7" eb="8">
      <t>ヒ</t>
    </rPh>
    <phoneticPr fontId="9"/>
  </si>
  <si>
    <t>延L=6400 H=2500 扉x3</t>
  </si>
  <si>
    <t>SＤ－２　</t>
  </si>
  <si>
    <t>ﾋﾟｯﾄ</t>
  </si>
  <si>
    <t>W3100xH650 st1.6</t>
  </si>
  <si>
    <t>砂置場撤去</t>
  </si>
  <si>
    <t>排水構造物工</t>
    <rPh sb="0" eb="2">
      <t>ハイスイ</t>
    </rPh>
    <rPh sb="2" eb="5">
      <t>コウゾウブツ</t>
    </rPh>
    <rPh sb="5" eb="6">
      <t>コウ</t>
    </rPh>
    <phoneticPr fontId="9"/>
  </si>
  <si>
    <t>ﾒｯｼｭﾌｪﾝｽ　H=1200　基礎共</t>
    <rPh sb="16" eb="18">
      <t>キソ</t>
    </rPh>
    <rPh sb="18" eb="19">
      <t>トモ</t>
    </rPh>
    <phoneticPr fontId="41"/>
  </si>
  <si>
    <t>タラップ</t>
  </si>
  <si>
    <t>壁 1F多目的ﾎｰﾙ</t>
  </si>
  <si>
    <t>階段2.3 段鼻</t>
  </si>
  <si>
    <t>H5.4 C0.81 W5.4</t>
  </si>
  <si>
    <t>TOTO㈱：ハイドロセラ　フロアPU同等</t>
    <rPh sb="18" eb="20">
      <t>ドウトウ</t>
    </rPh>
    <phoneticPr fontId="9"/>
  </si>
  <si>
    <t>W7340xD600xH2100</t>
  </si>
  <si>
    <t>H-194x150x6x9</t>
  </si>
  <si>
    <t>W=35 ｽﾃﾝﾚｽ製 ｺﾞﾑﾀｲﾔ入</t>
  </si>
  <si>
    <t>(D-707)</t>
  </si>
  <si>
    <t>ＳＷＤ－１</t>
  </si>
  <si>
    <t>ＳＤ－１４</t>
  </si>
  <si>
    <t>1F職員更衣室(男女)</t>
  </si>
  <si>
    <t>SD295A  D13 L=675(防錆処理)　材工共</t>
    <rPh sb="18" eb="20">
      <t>ボウセイ</t>
    </rPh>
    <rPh sb="20" eb="22">
      <t>ショリ</t>
    </rPh>
    <rPh sb="24" eb="27">
      <t>ザイコウトモ</t>
    </rPh>
    <phoneticPr fontId="9"/>
  </si>
  <si>
    <t>25x25</t>
  </si>
  <si>
    <t>巾木(WF-5)</t>
  </si>
  <si>
    <t>外壁</t>
  </si>
  <si>
    <t>ｔ2.0 W450+25　ﾌｯ素樹脂焼付塗装</t>
  </si>
  <si>
    <t>AL製</t>
  </si>
  <si>
    <t>100形　1800ｘ2000程度</t>
    <rPh sb="3" eb="4">
      <t>カタ</t>
    </rPh>
    <rPh sb="14" eb="16">
      <t>テイド</t>
    </rPh>
    <phoneticPr fontId="9"/>
  </si>
  <si>
    <t>(A-176)　W4720xD350xH1720</t>
  </si>
  <si>
    <t>杭継手:T･P JOINT(ﾄﾘﾌﾟﾙﾌﾟﾚｰﾄｼﾞｮｲﾝﾄ）同等以上</t>
    <rPh sb="31" eb="33">
      <t>ドウトウ</t>
    </rPh>
    <rPh sb="33" eb="35">
      <t>イジョウ</t>
    </rPh>
    <phoneticPr fontId="9"/>
  </si>
  <si>
    <t>ＡＷ－１２ａ'</t>
  </si>
  <si>
    <t>(D-510)</t>
  </si>
  <si>
    <t>W120xH150</t>
  </si>
  <si>
    <t>ABC商会:ﾀﾌｸﾘｰﾄMH</t>
  </si>
  <si>
    <t>t= 9.5</t>
  </si>
  <si>
    <t>K-10</t>
  </si>
  <si>
    <t>㈱ｻﾝｹﾞﾂ：ﾉﾝｽｷｯﾄﾞ同等</t>
    <rPh sb="14" eb="16">
      <t>ドウトウ</t>
    </rPh>
    <phoneticPr fontId="9"/>
  </si>
  <si>
    <t>ブラインドボックス</t>
  </si>
  <si>
    <t>W1600xH1775</t>
  </si>
  <si>
    <t>St-PL1.6 焼付塗装 (D-205)</t>
  </si>
  <si>
    <t>カーテンボックス</t>
  </si>
  <si>
    <t>樹脂棚製シェルフ</t>
  </si>
  <si>
    <t>石膏ボード（GL工法）</t>
    <rPh sb="8" eb="10">
      <t>コウホウ</t>
    </rPh>
    <phoneticPr fontId="9"/>
  </si>
  <si>
    <t>カーテン・暗幕ボックス</t>
  </si>
  <si>
    <t>ワンタッチスライサー</t>
  </si>
  <si>
    <t>ライニング甲板</t>
  </si>
  <si>
    <t>プリント棚</t>
  </si>
  <si>
    <t>天板:桧集成材(国内産)硬質UV塗装</t>
    <rPh sb="3" eb="4">
      <t>ヒノキ</t>
    </rPh>
    <rPh sb="4" eb="6">
      <t>シュウセイ</t>
    </rPh>
    <rPh sb="6" eb="7">
      <t>ザイ</t>
    </rPh>
    <rPh sb="8" eb="10">
      <t>コクナイ</t>
    </rPh>
    <rPh sb="10" eb="11">
      <t>サン</t>
    </rPh>
    <rPh sb="12" eb="14">
      <t>コウシツ</t>
    </rPh>
    <rPh sb="16" eb="18">
      <t>トソウ</t>
    </rPh>
    <phoneticPr fontId="9"/>
  </si>
  <si>
    <t>ピクチャーレール</t>
  </si>
  <si>
    <t>複合フローリング</t>
  </si>
  <si>
    <t>WB-03 1F事務室1</t>
    <rPh sb="8" eb="11">
      <t>ジムシツ</t>
    </rPh>
    <phoneticPr fontId="9"/>
  </si>
  <si>
    <t>鏡</t>
  </si>
  <si>
    <t>水栓柱</t>
    <rPh sb="0" eb="3">
      <t>スイセンチュウ</t>
    </rPh>
    <phoneticPr fontId="9"/>
  </si>
  <si>
    <t>ＡＷ－６</t>
  </si>
  <si>
    <t>ｱﾙﾐ押出ﾚｰﾙ 可動式ﾌｯｸ</t>
  </si>
  <si>
    <t>φ600　Ⅲ-2R-2</t>
  </si>
  <si>
    <t>手洗い流し台</t>
  </si>
  <si>
    <t>ﾚｰﾙの安全荷重50Kg/m</t>
  </si>
  <si>
    <t>W2900xH650 st1.6</t>
  </si>
  <si>
    <t>STKN490B</t>
  </si>
  <si>
    <t>2F家庭科,理科室 壁</t>
  </si>
  <si>
    <t>根廻り</t>
  </si>
  <si>
    <t>W2450xH650 st1.6</t>
  </si>
  <si>
    <t>FB-4.5x50@450 2-M10</t>
  </si>
  <si>
    <t>H1.0 C0.15 W0.8</t>
  </si>
  <si>
    <t>2枚引違戸　下置</t>
    <rPh sb="1" eb="2">
      <t>マイ</t>
    </rPh>
    <rPh sb="2" eb="4">
      <t>ヒキチガ</t>
    </rPh>
    <rPh sb="4" eb="5">
      <t>ト</t>
    </rPh>
    <rPh sb="6" eb="7">
      <t>シタ</t>
    </rPh>
    <rPh sb="7" eb="8">
      <t>チ</t>
    </rPh>
    <phoneticPr fontId="41"/>
  </si>
  <si>
    <t>階段1.2.3</t>
  </si>
  <si>
    <t>自立手摺</t>
  </si>
  <si>
    <t>W=400 ｽﾃﾝﾚｽ 22φ</t>
  </si>
  <si>
    <t>練付化粧合板</t>
  </si>
  <si>
    <t>階段2.3</t>
  </si>
  <si>
    <t>iＡＷ－３</t>
  </si>
  <si>
    <t>M20xL65</t>
  </si>
  <si>
    <t>体育館棟　壁</t>
    <rPh sb="0" eb="4">
      <t>タイイクカントウ</t>
    </rPh>
    <rPh sb="5" eb="6">
      <t>カベ</t>
    </rPh>
    <phoneticPr fontId="9"/>
  </si>
  <si>
    <t>別紙：囲障－２０</t>
    <rPh sb="0" eb="2">
      <t>ベッシ</t>
    </rPh>
    <rPh sb="3" eb="5">
      <t>イショウ</t>
    </rPh>
    <phoneticPr fontId="9"/>
  </si>
  <si>
    <t>一方枠</t>
  </si>
  <si>
    <t>（備　品）</t>
    <rPh sb="1" eb="2">
      <t>ビ</t>
    </rPh>
    <rPh sb="3" eb="4">
      <t>シナ</t>
    </rPh>
    <phoneticPr fontId="9"/>
  </si>
  <si>
    <t>道路縦断用側溝300x300～400　蓋､ｲﾝﾊﾞｰﾄ共</t>
    <rPh sb="0" eb="2">
      <t>ドウロ</t>
    </rPh>
    <rPh sb="2" eb="5">
      <t>ジュウダンヨウ</t>
    </rPh>
    <rPh sb="5" eb="7">
      <t>ソッコウ</t>
    </rPh>
    <rPh sb="19" eb="20">
      <t>フタ</t>
    </rPh>
    <rPh sb="27" eb="28">
      <t>トモ</t>
    </rPh>
    <phoneticPr fontId="9"/>
  </si>
  <si>
    <t>シームレス鋼管</t>
    <rPh sb="5" eb="7">
      <t>コウカン</t>
    </rPh>
    <phoneticPr fontId="9"/>
  </si>
  <si>
    <t>1F調理室</t>
  </si>
  <si>
    <t>M12xL35</t>
  </si>
  <si>
    <t>(D-801)1F事務室1･2：1.6mx2/1F調理実習室：1.5mx1</t>
  </si>
  <si>
    <t>ミシン収納棚</t>
  </si>
  <si>
    <t>L=2900 H=1200</t>
  </si>
  <si>
    <t>W750xD750xH800</t>
  </si>
  <si>
    <t>W1120xH900ｘ2ヶ所</t>
    <rPh sb="13" eb="14">
      <t>ショ</t>
    </rPh>
    <phoneticPr fontId="40"/>
  </si>
  <si>
    <t>ﾗｲﾆﾝｸﾞ(ﾀｲﾙ) 取合部</t>
  </si>
  <si>
    <t>(1001)　H180+W20xt2.0</t>
  </si>
  <si>
    <t>W7120xD500xH875　</t>
  </si>
  <si>
    <t>(D-903)</t>
  </si>
  <si>
    <t>t=9.5　捨張り</t>
    <rPh sb="6" eb="7">
      <t>ス</t>
    </rPh>
    <rPh sb="7" eb="8">
      <t>ハ</t>
    </rPh>
    <phoneticPr fontId="9"/>
  </si>
  <si>
    <t>W1130xD800xH1730</t>
  </si>
  <si>
    <t>外部室名サイン</t>
  </si>
  <si>
    <t>b</t>
  </si>
  <si>
    <t>阻集カゴ</t>
  </si>
  <si>
    <t>防護柵</t>
  </si>
  <si>
    <t>掃除用具ロッカー</t>
  </si>
  <si>
    <t>(D-902)</t>
  </si>
  <si>
    <t>K-7</t>
  </si>
  <si>
    <t>(AW-12s付)</t>
  </si>
  <si>
    <t>１３</t>
  </si>
  <si>
    <t>t=12.5</t>
  </si>
  <si>
    <t>木工事</t>
    <rPh sb="0" eb="3">
      <t>モクコウジ</t>
    </rPh>
    <phoneticPr fontId="9"/>
  </si>
  <si>
    <t>1F洗浄室</t>
  </si>
  <si>
    <t>ｻﾝｹﾞﾂ:ﾒﾃﾞｨﾄｰﾝ</t>
  </si>
  <si>
    <t>特殊塩ビシート</t>
    <rPh sb="0" eb="2">
      <t>トクシュ</t>
    </rPh>
    <rPh sb="2" eb="3">
      <t>エン</t>
    </rPh>
    <phoneticPr fontId="9"/>
  </si>
  <si>
    <t>（A-138）</t>
  </si>
  <si>
    <t>PL-12</t>
  </si>
  <si>
    <t>1F便所(男)（女）</t>
    <rPh sb="8" eb="9">
      <t>オンナ</t>
    </rPh>
    <phoneticPr fontId="9"/>
  </si>
  <si>
    <t>基礎･地中梁ｺﾝｸﾘｰﾄ</t>
    <rPh sb="0" eb="2">
      <t>キソ</t>
    </rPh>
    <rPh sb="3" eb="5">
      <t>チチュウ</t>
    </rPh>
    <rPh sb="5" eb="6">
      <t>ハリ</t>
    </rPh>
    <phoneticPr fontId="9"/>
  </si>
  <si>
    <t>1F調理室 回転釜</t>
  </si>
  <si>
    <t>(D-903,905)</t>
  </si>
  <si>
    <t>検食用冷蔵庫</t>
  </si>
  <si>
    <t>掃除用具入･収納戸棚</t>
  </si>
  <si>
    <t>収納用棚:W995xD450xH2000</t>
    <rPh sb="0" eb="2">
      <t>シュウノウ</t>
    </rPh>
    <rPh sb="2" eb="3">
      <t>ヨウ</t>
    </rPh>
    <rPh sb="3" eb="4">
      <t>タナ</t>
    </rPh>
    <phoneticPr fontId="9"/>
  </si>
  <si>
    <t>1,2F普通教室等</t>
  </si>
  <si>
    <t>防水材入り</t>
    <rPh sb="0" eb="3">
      <t>ボウスイザイ</t>
    </rPh>
    <rPh sb="3" eb="4">
      <t>イ</t>
    </rPh>
    <phoneticPr fontId="9"/>
  </si>
  <si>
    <t>(低木地被混植E)</t>
    <rPh sb="1" eb="3">
      <t>テイボク</t>
    </rPh>
    <rPh sb="3" eb="5">
      <t>チヒ</t>
    </rPh>
    <rPh sb="5" eb="7">
      <t>コンショク</t>
    </rPh>
    <phoneticPr fontId="9"/>
  </si>
  <si>
    <t>ＳＰ－４</t>
  </si>
  <si>
    <t>トレーユニットA4浅型３列14段</t>
    <rPh sb="9" eb="11">
      <t>アサガタ</t>
    </rPh>
    <rPh sb="12" eb="13">
      <t>レツ</t>
    </rPh>
    <rPh sb="15" eb="16">
      <t>ダン</t>
    </rPh>
    <phoneticPr fontId="41"/>
  </si>
  <si>
    <t>(D-517)</t>
  </si>
  <si>
    <t>10ｔクレーン　　　</t>
  </si>
  <si>
    <t>手摺取付下地</t>
  </si>
  <si>
    <t>L型用</t>
  </si>
  <si>
    <t>W12000×H4450 ｽﾁｰﾙ製 基礎共</t>
  </si>
  <si>
    <t>ＬＳＤ－６</t>
  </si>
  <si>
    <t>1F便所4</t>
  </si>
  <si>
    <t>H2</t>
  </si>
  <si>
    <t>ﾋﾟｯﾄ ｽﾗﾌﾞ下</t>
  </si>
  <si>
    <t>スリット筋</t>
    <rPh sb="4" eb="5">
      <t>キン</t>
    </rPh>
    <phoneticPr fontId="9"/>
  </si>
  <si>
    <t>ｶﾞｰﾄﾞﾌｪﾝｽ撤去</t>
  </si>
  <si>
    <t>道路横断用側溝300x400　ｸﾞﾚｰﾁﾝｸﾞ蓋､ｲﾝﾊﾞｰﾄ共</t>
    <rPh sb="0" eb="2">
      <t>ドウロ</t>
    </rPh>
    <rPh sb="2" eb="4">
      <t>オウダン</t>
    </rPh>
    <rPh sb="4" eb="5">
      <t>ヨウ</t>
    </rPh>
    <rPh sb="5" eb="7">
      <t>ソッコウ</t>
    </rPh>
    <rPh sb="23" eb="24">
      <t>フタ</t>
    </rPh>
    <rPh sb="31" eb="32">
      <t>トモ</t>
    </rPh>
    <phoneticPr fontId="9"/>
  </si>
  <si>
    <t>内部仕上足場</t>
    <rPh sb="0" eb="2">
      <t>ナイブ</t>
    </rPh>
    <rPh sb="2" eb="4">
      <t>シアガ</t>
    </rPh>
    <rPh sb="4" eb="6">
      <t>アシバ</t>
    </rPh>
    <phoneticPr fontId="9"/>
  </si>
  <si>
    <t>W3410xD600xH675</t>
  </si>
  <si>
    <t>M20xL45</t>
  </si>
  <si>
    <t>小便器用</t>
  </si>
  <si>
    <t>W600xD200xH200ｘｔ25　ｽﾃﾝﾚｽﾌｯｸx3ｹ</t>
  </si>
  <si>
    <t>(D-704)</t>
  </si>
  <si>
    <t>7,700x6,000xH3,000</t>
  </si>
  <si>
    <t>W1275xH650 st1.6</t>
  </si>
  <si>
    <t>金庫収納戸棚･ﾛｯｶｰ･書棚</t>
  </si>
  <si>
    <t>1,2F便所1,2(男)</t>
  </si>
  <si>
    <t>1F便所手洗い1</t>
  </si>
  <si>
    <t>鏡取付下地</t>
  </si>
  <si>
    <t>天井(折上げ天井部)</t>
    <rPh sb="3" eb="4">
      <t>オリ</t>
    </rPh>
    <rPh sb="4" eb="5">
      <t>ア</t>
    </rPh>
    <rPh sb="6" eb="8">
      <t>テンジョウ</t>
    </rPh>
    <rPh sb="8" eb="9">
      <t>ブ</t>
    </rPh>
    <phoneticPr fontId="9"/>
  </si>
  <si>
    <t>SD390　D29　L=1310mm</t>
  </si>
  <si>
    <t>打放面補修</t>
    <rPh sb="0" eb="2">
      <t>ウチハナシ</t>
    </rPh>
    <rPh sb="2" eb="3">
      <t>メン</t>
    </rPh>
    <rPh sb="3" eb="5">
      <t>ホシュウ</t>
    </rPh>
    <phoneticPr fontId="9"/>
  </si>
  <si>
    <t>Fc=27+3N/mm2　 SL18　１Fスラブ</t>
  </si>
  <si>
    <t>建方重機損料費別計上</t>
    <rPh sb="0" eb="1">
      <t>タ</t>
    </rPh>
    <rPh sb="1" eb="8">
      <t>カタジュウキソンリョウヒベツ</t>
    </rPh>
    <rPh sb="8" eb="10">
      <t>ケイジョウ</t>
    </rPh>
    <phoneticPr fontId="9"/>
  </si>
  <si>
    <t>W2180xH650 st1.6</t>
  </si>
  <si>
    <t>別紙：囲障－１２</t>
    <rPh sb="0" eb="2">
      <t>ベッシ</t>
    </rPh>
    <rPh sb="3" eb="5">
      <t>イショウ</t>
    </rPh>
    <phoneticPr fontId="9"/>
  </si>
  <si>
    <t>W5445xD270xH1800</t>
  </si>
  <si>
    <t>塗床下</t>
  </si>
  <si>
    <t>タイル下</t>
  </si>
  <si>
    <t>W270xH80t=25 ﾀﾓ集成材</t>
  </si>
  <si>
    <t>水槽 床</t>
  </si>
  <si>
    <t>目隠しルーバー扉</t>
    <rPh sb="0" eb="1">
      <t>メ</t>
    </rPh>
    <phoneticPr fontId="9"/>
  </si>
  <si>
    <t>排水溝 床</t>
  </si>
  <si>
    <t>梁貫通補強</t>
    <rPh sb="0" eb="1">
      <t>ハリ</t>
    </rPh>
    <rPh sb="1" eb="3">
      <t>カンツウ</t>
    </rPh>
    <rPh sb="3" eb="5">
      <t>ホキョウ</t>
    </rPh>
    <phoneticPr fontId="9"/>
  </si>
  <si>
    <t>A6</t>
  </si>
  <si>
    <t>下部：ケンドン式扉　メラミン化粧合板</t>
    <rPh sb="0" eb="2">
      <t>カブ</t>
    </rPh>
    <rPh sb="7" eb="8">
      <t>シキ</t>
    </rPh>
    <rPh sb="8" eb="9">
      <t>トビラ</t>
    </rPh>
    <rPh sb="14" eb="18">
      <t>ケショウゴウハン</t>
    </rPh>
    <phoneticPr fontId="9"/>
  </si>
  <si>
    <t>階段 笠木</t>
  </si>
  <si>
    <t>畳寄せ</t>
  </si>
  <si>
    <t>JIS K 5674 工場１回目</t>
    <rPh sb="11" eb="13">
      <t>コウジョウ</t>
    </rPh>
    <rPh sb="14" eb="15">
      <t>カイ</t>
    </rPh>
    <rPh sb="15" eb="16">
      <t>メ</t>
    </rPh>
    <phoneticPr fontId="39"/>
  </si>
  <si>
    <t>t=10</t>
  </si>
  <si>
    <t>K-8</t>
  </si>
  <si>
    <t>段床</t>
  </si>
  <si>
    <t>L=1300 CH=2500-200</t>
  </si>
  <si>
    <t>集成材下</t>
  </si>
  <si>
    <t>K-88</t>
  </si>
  <si>
    <t>釜場 立上り</t>
  </si>
  <si>
    <t>ﾋﾟｯﾄ 壁</t>
  </si>
  <si>
    <t>AW－９</t>
  </si>
  <si>
    <t>W4400xD750xH1430　</t>
  </si>
  <si>
    <t>K-1</t>
  </si>
  <si>
    <t>K-71</t>
  </si>
  <si>
    <t>A17</t>
  </si>
  <si>
    <t>2F更衣室1･2ロッカー</t>
    <rPh sb="2" eb="5">
      <t>コウイシツ</t>
    </rPh>
    <phoneticPr fontId="9"/>
  </si>
  <si>
    <t>J 藤棚</t>
  </si>
  <si>
    <t>巾木 曲面</t>
  </si>
  <si>
    <t>ビニル床シート(VS1)</t>
  </si>
  <si>
    <t>ビニル床シート(VS3)</t>
  </si>
  <si>
    <t>タイルカーペット(TC1)</t>
  </si>
  <si>
    <t>複層ガラス</t>
    <rPh sb="0" eb="2">
      <t>フクソウ</t>
    </rPh>
    <phoneticPr fontId="9"/>
  </si>
  <si>
    <t>W2670xH1875</t>
  </si>
  <si>
    <t>W1800xD600xH650</t>
  </si>
  <si>
    <t>W8000xH1400　両引き　防護柵共　基礎別途</t>
    <rPh sb="12" eb="13">
      <t>リョウ</t>
    </rPh>
    <rPh sb="13" eb="14">
      <t>ヒ</t>
    </rPh>
    <rPh sb="16" eb="19">
      <t>ボウゴサク</t>
    </rPh>
    <rPh sb="19" eb="20">
      <t>トモ</t>
    </rPh>
    <rPh sb="21" eb="23">
      <t>キソ</t>
    </rPh>
    <rPh sb="23" eb="25">
      <t>ベット</t>
    </rPh>
    <phoneticPr fontId="41"/>
  </si>
  <si>
    <t>ＯＡフロア</t>
  </si>
  <si>
    <t>ﾎﾟﾘｴﾁﾚﾝﾌｨﾙﾑ　t=0.15</t>
  </si>
  <si>
    <t>K-31</t>
  </si>
  <si>
    <t>配膳棚</t>
  </si>
  <si>
    <t>65形　1500ｘ1700</t>
    <rPh sb="2" eb="3">
      <t>カタ</t>
    </rPh>
    <phoneticPr fontId="9"/>
  </si>
  <si>
    <t>薬品保管庫･器具整理戸棚</t>
  </si>
  <si>
    <t>t=2.0</t>
  </si>
  <si>
    <t>(D-311)　アルミ製　ｸﾘｱﾗﾝｽ100</t>
    <rPh sb="11" eb="12">
      <t>セイ</t>
    </rPh>
    <phoneticPr fontId="9"/>
  </si>
  <si>
    <t>W3860xD940xH1870</t>
  </si>
  <si>
    <t>H=100</t>
  </si>
  <si>
    <t>上框　2液形</t>
  </si>
  <si>
    <t>HIVE22</t>
  </si>
  <si>
    <t>P ﾈｯﾄﾌｪﾝｽ撤去</t>
  </si>
  <si>
    <t>H=150 ﾊﾟｰﾃｨｸﾙﾎﾞｰﾄﾞt20</t>
  </si>
  <si>
    <t>K-57</t>
  </si>
  <si>
    <t>道路縦断用側溝300x500～600　蓋､ｲﾝﾊﾞｰﾄ共</t>
    <rPh sb="0" eb="2">
      <t>ドウロ</t>
    </rPh>
    <rPh sb="2" eb="5">
      <t>ジュウダンヨウ</t>
    </rPh>
    <rPh sb="5" eb="7">
      <t>ソッコウ</t>
    </rPh>
    <rPh sb="19" eb="20">
      <t>フタ</t>
    </rPh>
    <rPh sb="27" eb="28">
      <t>トモ</t>
    </rPh>
    <phoneticPr fontId="9"/>
  </si>
  <si>
    <t>壁見切取合部</t>
  </si>
  <si>
    <t>洗面カウンター</t>
  </si>
  <si>
    <t>H=150用</t>
  </si>
  <si>
    <t>排-3</t>
  </si>
  <si>
    <t>K-2</t>
  </si>
  <si>
    <t>（シーリング）</t>
  </si>
  <si>
    <t>アルミ樹脂複合板（木目調）</t>
    <rPh sb="9" eb="11">
      <t>モクメ</t>
    </rPh>
    <rPh sb="11" eb="12">
      <t>チョウ</t>
    </rPh>
    <phoneticPr fontId="9"/>
  </si>
  <si>
    <t>H=100用</t>
  </si>
  <si>
    <t>H= 60</t>
  </si>
  <si>
    <t>W4500xD500xH 875</t>
  </si>
  <si>
    <t>0.8x12x12</t>
  </si>
  <si>
    <t>240x240　ｽﾘｯﾄ型ｸﾞﾚｰﾁﾝｸﾞ蓋､ｲﾝﾊﾞｰﾄ共</t>
    <rPh sb="12" eb="13">
      <t>ガタ</t>
    </rPh>
    <rPh sb="21" eb="22">
      <t>フタ</t>
    </rPh>
    <rPh sb="29" eb="30">
      <t>トモ</t>
    </rPh>
    <phoneticPr fontId="9"/>
  </si>
  <si>
    <t>ｔ2.0 H=500x45　ﾌｯ素樹脂焼付塗装</t>
  </si>
  <si>
    <t>転落防止柵撤去　Ｒ</t>
  </si>
  <si>
    <t>区画線工（ゼブラ）</t>
    <rPh sb="0" eb="2">
      <t>クカク</t>
    </rPh>
    <rPh sb="2" eb="3">
      <t>セン</t>
    </rPh>
    <rPh sb="3" eb="4">
      <t>コウ</t>
    </rPh>
    <phoneticPr fontId="9"/>
  </si>
  <si>
    <t>e3ﾎｰﾛｰ製･暗線入　ﾏｰｶｰBOX</t>
  </si>
  <si>
    <t>ビニル床シート巻上(VS2)</t>
  </si>
  <si>
    <t>ｻﾝｹﾞﾂ:ｻﾝﾌｫｰﾑﾍﾞｰｼｯｸⅡ</t>
  </si>
  <si>
    <t xml:space="preserve"> 800x150(異形)</t>
  </si>
  <si>
    <t>D6</t>
  </si>
  <si>
    <t>K-65</t>
  </si>
  <si>
    <t>床材巻上げ見切ジョイナー</t>
  </si>
  <si>
    <t>ｻﾝｹﾞﾂ:FIATH(AA)</t>
  </si>
  <si>
    <t>ビニルクロス（VC1)</t>
  </si>
  <si>
    <t>耐候性塗料塗り（DP）</t>
    <rPh sb="0" eb="3">
      <t>タイコウセイ</t>
    </rPh>
    <rPh sb="3" eb="5">
      <t>トリョウ</t>
    </rPh>
    <rPh sb="5" eb="6">
      <t>ヌ</t>
    </rPh>
    <phoneticPr fontId="9"/>
  </si>
  <si>
    <t>壁 幕板</t>
  </si>
  <si>
    <t>W3660xH1860　</t>
  </si>
  <si>
    <t>２液形ﾎﾟﾘｳﾚﾀﾝ樹脂ﾜﾆｽ塗り(2-UC)</t>
    <rPh sb="1" eb="2">
      <t>エキ</t>
    </rPh>
    <rPh sb="2" eb="3">
      <t>カタ</t>
    </rPh>
    <rPh sb="10" eb="12">
      <t>ジュシ</t>
    </rPh>
    <rPh sb="15" eb="16">
      <t>ヌ</t>
    </rPh>
    <phoneticPr fontId="9"/>
  </si>
  <si>
    <t>S-14</t>
  </si>
  <si>
    <t>プルボックス300ｘ300ｘ300　ＳＵＳＷＰ</t>
  </si>
  <si>
    <t>ビニルクロス(VC2)</t>
  </si>
  <si>
    <t>打放面</t>
    <rPh sb="0" eb="2">
      <t>ウチハナシ</t>
    </rPh>
    <rPh sb="2" eb="3">
      <t>メン</t>
    </rPh>
    <phoneticPr fontId="9"/>
  </si>
  <si>
    <t>掲示クロス</t>
  </si>
  <si>
    <t>t=5.5</t>
  </si>
  <si>
    <t>W5740xD600xH875</t>
  </si>
  <si>
    <t>t=6.0</t>
  </si>
  <si>
    <t>（D-708）　ﾒﾗﾐﾝ樹脂化粧板　幅木型(SUS304）</t>
    <rPh sb="12" eb="14">
      <t>ジュシ</t>
    </rPh>
    <rPh sb="14" eb="17">
      <t>ケショウバン</t>
    </rPh>
    <rPh sb="18" eb="20">
      <t>ハバキ</t>
    </rPh>
    <rPh sb="20" eb="21">
      <t>カタ</t>
    </rPh>
    <phoneticPr fontId="9"/>
  </si>
  <si>
    <t>(W-4)</t>
  </si>
  <si>
    <t>小型構造物用型枠</t>
    <rPh sb="0" eb="6">
      <t>コガタコウゾウブツヨウ</t>
    </rPh>
    <rPh sb="6" eb="8">
      <t>カタワク</t>
    </rPh>
    <phoneticPr fontId="9"/>
  </si>
  <si>
    <t>電気硝子建材:ﾌﾛｽﾄﾌﾟﾚｰﾝ</t>
    <rPh sb="0" eb="6">
      <t>デンキガラスケンザイ</t>
    </rPh>
    <phoneticPr fontId="9"/>
  </si>
  <si>
    <t>下部唐草</t>
  </si>
  <si>
    <t>音響調整板(音楽室)</t>
  </si>
  <si>
    <t>出隅見切り縁</t>
  </si>
  <si>
    <t>スラグ石膏有孔板</t>
  </si>
  <si>
    <t>化粧ケイ酸カルシウム板</t>
    <rPh sb="0" eb="2">
      <t>ケショウ</t>
    </rPh>
    <rPh sb="10" eb="11">
      <t>イタ</t>
    </rPh>
    <phoneticPr fontId="9"/>
  </si>
  <si>
    <t>W3820xD600xH2100</t>
  </si>
  <si>
    <t>（A-51）</t>
  </si>
  <si>
    <t>外部建具</t>
    <rPh sb="0" eb="4">
      <t>ガイブタテグ</t>
    </rPh>
    <phoneticPr fontId="9"/>
  </si>
  <si>
    <t>壁 家具裏</t>
  </si>
  <si>
    <t>延L=8600 H=2500 扉x4</t>
  </si>
  <si>
    <t>t=12.5 塗装下</t>
  </si>
  <si>
    <t>A26</t>
  </si>
  <si>
    <t>W2407xH6162</t>
  </si>
  <si>
    <t>壁 天井裏</t>
  </si>
  <si>
    <t>（F-5）t=15(表層t2)ｶﾊﾞｻﾞｸﾗ　下地:構造用合板t15</t>
  </si>
  <si>
    <t>木製展示ケース</t>
  </si>
  <si>
    <t>t= 9.5+12.5 塗装下</t>
  </si>
  <si>
    <t>W2990xD600xH650</t>
  </si>
  <si>
    <t>t=6+6</t>
  </si>
  <si>
    <t>天井 曲面</t>
  </si>
  <si>
    <t>（押えコン等）</t>
    <rPh sb="1" eb="2">
      <t>オサ</t>
    </rPh>
    <rPh sb="5" eb="6">
      <t>トウ</t>
    </rPh>
    <phoneticPr fontId="9"/>
  </si>
  <si>
    <t>（Ｄ-506）</t>
  </si>
  <si>
    <t>壁ﾎﾞｰﾄﾞ出隅</t>
  </si>
  <si>
    <t>SB-1</t>
  </si>
  <si>
    <t>W1030xH2670</t>
  </si>
  <si>
    <t>K-6</t>
  </si>
  <si>
    <t>土木工事</t>
    <rPh sb="0" eb="2">
      <t>ドボク</t>
    </rPh>
    <rPh sb="2" eb="4">
      <t>コウジ</t>
    </rPh>
    <phoneticPr fontId="9"/>
  </si>
  <si>
    <t>門扉-1基礎</t>
    <rPh sb="0" eb="2">
      <t>モンピ</t>
    </rPh>
    <rPh sb="4" eb="6">
      <t>キソ</t>
    </rPh>
    <phoneticPr fontId="41"/>
  </si>
  <si>
    <t>(A-183)</t>
  </si>
  <si>
    <t>グラスウールボード</t>
  </si>
  <si>
    <t>t=25 32Kg/m3 (黒色)</t>
  </si>
  <si>
    <t>(LSHD-2付)</t>
  </si>
  <si>
    <t>(D-303)600角 鋼製床組部</t>
  </si>
  <si>
    <t>渡り廊下</t>
    <rPh sb="0" eb="1">
      <t>ワタ</t>
    </rPh>
    <rPh sb="2" eb="4">
      <t>ロウカ</t>
    </rPh>
    <phoneticPr fontId="9"/>
  </si>
  <si>
    <t>t=25 32Kg/m3</t>
  </si>
  <si>
    <t>W5130xH1300</t>
  </si>
  <si>
    <t>ＦＰＦＫ複合板</t>
  </si>
  <si>
    <t>耐火遮音間仕切(W9)</t>
  </si>
  <si>
    <t>耐火シーリング</t>
  </si>
  <si>
    <t>t=8 塗装下</t>
  </si>
  <si>
    <t>W280xD400xH310</t>
  </si>
  <si>
    <t>亜鉛ﾒｯｷ</t>
    <rPh sb="0" eb="2">
      <t>アエン</t>
    </rPh>
    <phoneticPr fontId="9"/>
  </si>
  <si>
    <t>教師用実験台</t>
  </si>
  <si>
    <t>硬質ポリ塩化ﾋﾞﾆﾙ管（VP）φ100カラー　　掴み金物共</t>
    <rPh sb="0" eb="2">
      <t>コウシツ</t>
    </rPh>
    <rPh sb="4" eb="6">
      <t>エンカ</t>
    </rPh>
    <rPh sb="10" eb="11">
      <t>カン</t>
    </rPh>
    <rPh sb="24" eb="25">
      <t>ツカ</t>
    </rPh>
    <rPh sb="26" eb="28">
      <t>カナモノ</t>
    </rPh>
    <rPh sb="28" eb="29">
      <t>トモ</t>
    </rPh>
    <phoneticPr fontId="9"/>
  </si>
  <si>
    <t>メッキ面　B種</t>
  </si>
  <si>
    <t>延L=4090 H=2500 扉x2</t>
  </si>
  <si>
    <t>C2</t>
  </si>
  <si>
    <t xml:space="preserve">埋戻し(A種)     </t>
  </si>
  <si>
    <t>耐火間仕切(W10)</t>
  </si>
  <si>
    <t>景観用人工芝t40､密粒度ｱｽｺﾝt50</t>
    <rPh sb="0" eb="2">
      <t>ケイカン</t>
    </rPh>
    <rPh sb="2" eb="3">
      <t>ヨウ</t>
    </rPh>
    <rPh sb="3" eb="5">
      <t>ジンコウ</t>
    </rPh>
    <rPh sb="5" eb="6">
      <t>シバ</t>
    </rPh>
    <rPh sb="10" eb="13">
      <t>ミツリュウド</t>
    </rPh>
    <phoneticPr fontId="9"/>
  </si>
  <si>
    <t>かぎ箱</t>
  </si>
  <si>
    <t>(A-140)　メッキ面　B種</t>
    <rPh sb="11" eb="12">
      <t>メン</t>
    </rPh>
    <rPh sb="14" eb="15">
      <t>シュ</t>
    </rPh>
    <phoneticPr fontId="9"/>
  </si>
  <si>
    <t>中ボルト</t>
    <rPh sb="0" eb="1">
      <t>チュウ</t>
    </rPh>
    <phoneticPr fontId="9"/>
  </si>
  <si>
    <t>野球場</t>
  </si>
  <si>
    <t>水平安全ネット　　運搬費共</t>
    <rPh sb="0" eb="2">
      <t>スイヘイ</t>
    </rPh>
    <rPh sb="2" eb="4">
      <t>アンゼン</t>
    </rPh>
    <phoneticPr fontId="9"/>
  </si>
  <si>
    <t>STK400</t>
  </si>
  <si>
    <t>120組用</t>
  </si>
  <si>
    <t>K-76</t>
  </si>
  <si>
    <t>K-70</t>
  </si>
  <si>
    <t>消火器ボックス</t>
  </si>
  <si>
    <t>枕棚</t>
  </si>
  <si>
    <t>軽量鉄骨壁下地</t>
    <rPh sb="0" eb="4">
      <t>ケイリョウテッコツ</t>
    </rPh>
    <rPh sb="4" eb="5">
      <t>カベ</t>
    </rPh>
    <phoneticPr fontId="9"/>
  </si>
  <si>
    <t>1F昇降口</t>
  </si>
  <si>
    <t>LGS65+GWt=50-24kg　GB-Ft12.5+GB-Ht12.5(両面)</t>
  </si>
  <si>
    <t>整理清掃後片付け</t>
    <rPh sb="0" eb="4">
      <t>セイリセイソウ</t>
    </rPh>
    <rPh sb="4" eb="7">
      <t>アトカタツ</t>
    </rPh>
    <phoneticPr fontId="9"/>
  </si>
  <si>
    <t>ＬＳＤ－３</t>
  </si>
  <si>
    <t>（汚垂タイル）</t>
    <rPh sb="1" eb="3">
      <t>オタレ</t>
    </rPh>
    <phoneticPr fontId="9"/>
  </si>
  <si>
    <t>階高7.4m以上9.1m未満　 1ヶ月　運搬費共</t>
    <rPh sb="0" eb="2">
      <t>カイダカ</t>
    </rPh>
    <rPh sb="6" eb="8">
      <t>イジョウ</t>
    </rPh>
    <rPh sb="12" eb="14">
      <t>ミマン</t>
    </rPh>
    <rPh sb="20" eb="23">
      <t>ウンパンヒ</t>
    </rPh>
    <rPh sb="23" eb="24">
      <t>トモ</t>
    </rPh>
    <phoneticPr fontId="9"/>
  </si>
  <si>
    <t>ＡＥＤ付消火器ＢＯＸ</t>
  </si>
  <si>
    <t>進入防止バー</t>
  </si>
  <si>
    <t>ﾀｷﾔ:結界ﾌﾗｯﾄﾊﾞｰﾀｲﾌﾟ H400</t>
  </si>
  <si>
    <t>鉄骨建方費</t>
    <rPh sb="0" eb="2">
      <t>テッコツ</t>
    </rPh>
    <rPh sb="2" eb="4">
      <t>タテカタ</t>
    </rPh>
    <rPh sb="4" eb="5">
      <t>ヒ</t>
    </rPh>
    <phoneticPr fontId="44"/>
  </si>
  <si>
    <t>B28</t>
  </si>
  <si>
    <t>150x24 　ﾎﾞｰﾄﾞ面　接着貼</t>
  </si>
  <si>
    <t>FP060NP-0007　Sｳｫｰﾙ同等</t>
  </si>
  <si>
    <t>ライニング甲板（ａ）</t>
  </si>
  <si>
    <t>W1822xD614xH1892</t>
  </si>
  <si>
    <t>（補助手摺）</t>
    <rPh sb="1" eb="3">
      <t>ホジョ</t>
    </rPh>
    <rPh sb="3" eb="5">
      <t>テスリ</t>
    </rPh>
    <phoneticPr fontId="9"/>
  </si>
  <si>
    <t>（家　具）</t>
    <rPh sb="1" eb="2">
      <t>イエ</t>
    </rPh>
    <rPh sb="3" eb="4">
      <t>グ</t>
    </rPh>
    <phoneticPr fontId="9"/>
  </si>
  <si>
    <t>150x20</t>
  </si>
  <si>
    <t>手摺</t>
  </si>
  <si>
    <t>A23</t>
  </si>
  <si>
    <t>200x20</t>
  </si>
  <si>
    <t>(AW-2付)</t>
  </si>
  <si>
    <t>K-55</t>
  </si>
  <si>
    <t>L-50x50x4</t>
  </si>
  <si>
    <t xml:space="preserve"> 930x450(異形)</t>
  </si>
  <si>
    <t>395x30　ﾀﾓ集成材 木下地共</t>
  </si>
  <si>
    <t xml:space="preserve"> 600x130(異形)</t>
  </si>
  <si>
    <t>溶融亜鉛メッキ高力ボルト</t>
    <rPh sb="0" eb="2">
      <t>ヨウユウ</t>
    </rPh>
    <rPh sb="2" eb="4">
      <t>アエン</t>
    </rPh>
    <rPh sb="7" eb="9">
      <t>コウリキ</t>
    </rPh>
    <phoneticPr fontId="9"/>
  </si>
  <si>
    <t>2F便所3-4</t>
  </si>
  <si>
    <t>ﾒｯｼｭﾌｪﾝｽ撤去</t>
  </si>
  <si>
    <t>2F便所3 SK</t>
  </si>
  <si>
    <t>B27</t>
  </si>
  <si>
    <t>囲障工事</t>
    <rPh sb="0" eb="2">
      <t>イショウ</t>
    </rPh>
    <rPh sb="2" eb="4">
      <t>コウジ</t>
    </rPh>
    <phoneticPr fontId="9"/>
  </si>
  <si>
    <t>K-51</t>
  </si>
  <si>
    <t>腕金具1500B</t>
    <rPh sb="0" eb="3">
      <t>ウデカナグ</t>
    </rPh>
    <phoneticPr fontId="40"/>
  </si>
  <si>
    <t>ＡＷＤ－１０（１階）</t>
    <rPh sb="8" eb="9">
      <t>カイ</t>
    </rPh>
    <phoneticPr fontId="9"/>
  </si>
  <si>
    <t>1F保健室</t>
  </si>
  <si>
    <t>成形緩衝材</t>
    <rPh sb="0" eb="2">
      <t>セイケイ</t>
    </rPh>
    <phoneticPr fontId="9"/>
  </si>
  <si>
    <t>1F多目的ﾎｰﾙ</t>
    <rPh sb="2" eb="5">
      <t>タモクテキ</t>
    </rPh>
    <phoneticPr fontId="40"/>
  </si>
  <si>
    <t>ミニキッチン</t>
  </si>
  <si>
    <t>L=1100 H=1200</t>
  </si>
  <si>
    <t>ｽﾁｰﾑｺﾝﾍﾞｸｼｮﾝｵｰﾌﾞﾝ</t>
  </si>
  <si>
    <t>W1600xD550xH750 洗面孔x2</t>
  </si>
  <si>
    <t>(D-1201)</t>
  </si>
  <si>
    <t>W3400xD600xH2100</t>
  </si>
  <si>
    <t>W2300xD550xH750 洗面孔x3</t>
  </si>
  <si>
    <t>B19</t>
  </si>
  <si>
    <t>W2400xD550xH750 洗面孔x3</t>
  </si>
  <si>
    <t>軽中量ラック</t>
  </si>
  <si>
    <t>W3000xD550xH750 洗面孔x4</t>
  </si>
  <si>
    <t>※植栽は全て、植込み手間共。</t>
    <rPh sb="1" eb="3">
      <t>ショクサイ</t>
    </rPh>
    <rPh sb="4" eb="5">
      <t>スベ</t>
    </rPh>
    <rPh sb="7" eb="9">
      <t>ウエコ</t>
    </rPh>
    <rPh sb="10" eb="12">
      <t>テマ</t>
    </rPh>
    <rPh sb="12" eb="13">
      <t>トモ</t>
    </rPh>
    <phoneticPr fontId="9"/>
  </si>
  <si>
    <t>W1360xH3455</t>
  </si>
  <si>
    <t>W3200xD550xH750 洗面孔x4</t>
  </si>
  <si>
    <t>モニターアーム</t>
  </si>
  <si>
    <t>内装材　積込み</t>
  </si>
  <si>
    <t>ｽﾀｰﾌﾟﾗﾁﾅ:AR125 Mｻｲｽﾞ</t>
  </si>
  <si>
    <t>(A-138）RC面</t>
    <rPh sb="9" eb="10">
      <t>メン</t>
    </rPh>
    <phoneticPr fontId="9"/>
  </si>
  <si>
    <t>W242xD292xH122</t>
  </si>
  <si>
    <t>根太40x45@360･前框45x90</t>
  </si>
  <si>
    <t>（PU-2） 20x10</t>
  </si>
  <si>
    <t>2F多目的ﾎｰﾙ</t>
  </si>
  <si>
    <t>捨て(土間ｽﾗﾌﾞ下)ｺﾝｸﾘｰﾄ</t>
    <rPh sb="0" eb="1">
      <t>ス</t>
    </rPh>
    <rPh sb="3" eb="5">
      <t>ドマ</t>
    </rPh>
    <rPh sb="9" eb="10">
      <t>シタ</t>
    </rPh>
    <phoneticPr fontId="9"/>
  </si>
  <si>
    <t>建方重機損料費別計上</t>
    <rPh sb="0" eb="1">
      <t>タ</t>
    </rPh>
    <rPh sb="1" eb="4">
      <t>カタジュウキ</t>
    </rPh>
    <rPh sb="4" eb="7">
      <t>ソンリョウヒ</t>
    </rPh>
    <rPh sb="7" eb="10">
      <t>ベツケイジョウ</t>
    </rPh>
    <phoneticPr fontId="9"/>
  </si>
  <si>
    <t>φ150　Ⅴ-2R-4</t>
  </si>
  <si>
    <t>スクリーンボックス</t>
  </si>
  <si>
    <t>W 450xD450xH2000/W 500xD450xH1100</t>
  </si>
  <si>
    <t>W750xD707xH1300</t>
  </si>
  <si>
    <t>ｻﾝｹﾞﾂ:ｸﾞﾘﾌｧﾀﾞPK9492</t>
  </si>
  <si>
    <t>M27</t>
  </si>
  <si>
    <t>W800xH2000</t>
  </si>
  <si>
    <t>カーテン</t>
  </si>
  <si>
    <t>転落防止柵撤去　Ｄ</t>
  </si>
  <si>
    <t>ｻﾝｹﾞﾂ:ｾﾄﾞﾅPK9032</t>
  </si>
  <si>
    <t>脚立足場　階高4.0ｍ以下　運搬費共　１ヶ月</t>
    <rPh sb="0" eb="4">
      <t>キャタツアシバ</t>
    </rPh>
    <rPh sb="5" eb="7">
      <t>カイダカ</t>
    </rPh>
    <rPh sb="11" eb="13">
      <t>イカ</t>
    </rPh>
    <rPh sb="14" eb="17">
      <t>ウンパンヒ</t>
    </rPh>
    <rPh sb="17" eb="18">
      <t>トモ</t>
    </rPh>
    <rPh sb="21" eb="22">
      <t>ゲツ</t>
    </rPh>
    <phoneticPr fontId="9"/>
  </si>
  <si>
    <t>延L=11,200 CH=2700-200</t>
  </si>
  <si>
    <t>(A-20･F-4)畳部</t>
  </si>
  <si>
    <t>雑誌架</t>
    <rPh sb="0" eb="2">
      <t>ザッシ</t>
    </rPh>
    <rPh sb="2" eb="3">
      <t>カ</t>
    </rPh>
    <phoneticPr fontId="41"/>
  </si>
  <si>
    <t>L=1600 CH=2500-200</t>
  </si>
  <si>
    <t>19形　600ｘ1200程度</t>
  </si>
  <si>
    <t>ﾎﾞｰﾄﾞ盤部押え縁</t>
  </si>
  <si>
    <t>K-52</t>
  </si>
  <si>
    <t>ｻﾝｹﾞﾂ:ﾛﾈﾋﾞｰPK9418</t>
  </si>
  <si>
    <t>ＰＨＣパイル</t>
  </si>
  <si>
    <t>W1500xD950xH1300</t>
  </si>
  <si>
    <t>W2670xH1775</t>
  </si>
  <si>
    <t>S</t>
  </si>
  <si>
    <t>収納戸棚（木製）</t>
  </si>
  <si>
    <t>2Fｽﾃｰｼﾞ下部収納椅子飾り板</t>
    <rPh sb="7" eb="9">
      <t>カブ</t>
    </rPh>
    <rPh sb="9" eb="11">
      <t>シュウノウ</t>
    </rPh>
    <rPh sb="11" eb="13">
      <t>イス</t>
    </rPh>
    <phoneticPr fontId="40"/>
  </si>
  <si>
    <t>滑り台付ｼﾞｬﾝｸﾞﾙｼﾞﾑ撤去</t>
  </si>
  <si>
    <t>巾木　２液形</t>
  </si>
  <si>
    <t>羽目板張り</t>
  </si>
  <si>
    <t>ｶｰﾃﾝﾎﾞｯｸｽ</t>
  </si>
  <si>
    <t>昇降設備工事</t>
    <rPh sb="0" eb="6">
      <t>ショウコウセツビコウジ</t>
    </rPh>
    <phoneticPr fontId="9"/>
  </si>
  <si>
    <t>(AW-13付)</t>
  </si>
  <si>
    <t>（杭頭補強）</t>
    <rPh sb="1" eb="5">
      <t>クイトウホキョウ</t>
    </rPh>
    <phoneticPr fontId="9"/>
  </si>
  <si>
    <t>W6740xH1875</t>
  </si>
  <si>
    <t>(SP-7付)</t>
  </si>
  <si>
    <t>W3600xH1200</t>
  </si>
  <si>
    <t>ﾎﾟﾘｳﾚﾀﾝ樹脂ﾜﾆｽ塗り(2-UC：細幅)</t>
    <rPh sb="7" eb="9">
      <t>ジュシ</t>
    </rPh>
    <rPh sb="12" eb="13">
      <t>ヌ</t>
    </rPh>
    <rPh sb="20" eb="22">
      <t>ホソハバ</t>
    </rPh>
    <phoneticPr fontId="9"/>
  </si>
  <si>
    <t>W850xD600xH1430</t>
  </si>
  <si>
    <t>塩ビジョイナー</t>
  </si>
  <si>
    <t>天板:Cｹﾐｻｰﾌ</t>
  </si>
  <si>
    <t>300万円を超える</t>
    <rPh sb="3" eb="4">
      <t>マン</t>
    </rPh>
    <rPh sb="4" eb="5">
      <t>エン</t>
    </rPh>
    <rPh sb="6" eb="7">
      <t>コ</t>
    </rPh>
    <phoneticPr fontId="45"/>
  </si>
  <si>
    <t>出隅</t>
  </si>
  <si>
    <t>(SP-11付)</t>
  </si>
  <si>
    <t>W7035xH2670</t>
  </si>
  <si>
    <t>土工事</t>
  </si>
  <si>
    <t>K-14</t>
  </si>
  <si>
    <t>ｱｽﾌｧﾙﾄ舗装とりこわし</t>
  </si>
  <si>
    <t>W3000xH1775</t>
  </si>
  <si>
    <t>(AW-4付)</t>
  </si>
  <si>
    <t>外装薄塗材E</t>
    <rPh sb="0" eb="2">
      <t>ガイソウ</t>
    </rPh>
    <rPh sb="2" eb="3">
      <t>ウス</t>
    </rPh>
    <rPh sb="3" eb="4">
      <t>ヌリ</t>
    </rPh>
    <rPh sb="4" eb="5">
      <t>ザイ</t>
    </rPh>
    <phoneticPr fontId="9"/>
  </si>
  <si>
    <t>W6890xD600xH875</t>
  </si>
  <si>
    <t>SGP-</t>
  </si>
  <si>
    <t>収納戸棚</t>
  </si>
  <si>
    <t>(AW-5付)</t>
  </si>
  <si>
    <t>再生ｸﾗｯｼｬｰﾗﾝ(RC-40)t100</t>
    <rPh sb="0" eb="2">
      <t>サイセイ</t>
    </rPh>
    <phoneticPr fontId="9"/>
  </si>
  <si>
    <t>真空冷却器</t>
  </si>
  <si>
    <t>筑後市大字下北島150番地1及び172番地他</t>
    <rPh sb="0" eb="3">
      <t>チクゴシ</t>
    </rPh>
    <rPh sb="3" eb="5">
      <t>オオアザ</t>
    </rPh>
    <rPh sb="5" eb="6">
      <t>シモ</t>
    </rPh>
    <rPh sb="6" eb="8">
      <t>キタジマ</t>
    </rPh>
    <rPh sb="11" eb="13">
      <t>バンチ</t>
    </rPh>
    <rPh sb="14" eb="15">
      <t>オヨ</t>
    </rPh>
    <rPh sb="19" eb="21">
      <t>バンチ</t>
    </rPh>
    <rPh sb="21" eb="22">
      <t>ホカ</t>
    </rPh>
    <phoneticPr fontId="38"/>
  </si>
  <si>
    <t>木製建具工事</t>
    <rPh sb="0" eb="2">
      <t>モクセイ</t>
    </rPh>
    <rPh sb="2" eb="4">
      <t>タテグ</t>
    </rPh>
    <rPh sb="4" eb="6">
      <t>コウジ</t>
    </rPh>
    <phoneticPr fontId="9"/>
  </si>
  <si>
    <t>W7050xH1775</t>
  </si>
  <si>
    <t>1F倉庫10軽中量ラック</t>
    <rPh sb="2" eb="4">
      <t>ソウコ</t>
    </rPh>
    <rPh sb="6" eb="7">
      <t>カル</t>
    </rPh>
    <rPh sb="7" eb="9">
      <t>チュウリョウ</t>
    </rPh>
    <phoneticPr fontId="9"/>
  </si>
  <si>
    <t>田島ﾒﾀﾙﾜｰｸ：MX-40</t>
  </si>
  <si>
    <t>ハクサンボク</t>
  </si>
  <si>
    <t>K-47</t>
  </si>
  <si>
    <t>H=150 ﾍﾞﾆﾔ練付 赤杉t=15</t>
  </si>
  <si>
    <t>(AW-6付)</t>
  </si>
  <si>
    <t>鉄鋼面　B種</t>
    <rPh sb="0" eb="2">
      <t>テッコウ</t>
    </rPh>
    <rPh sb="2" eb="3">
      <t>メン</t>
    </rPh>
    <rPh sb="5" eb="6">
      <t>シュ</t>
    </rPh>
    <phoneticPr fontId="9"/>
  </si>
  <si>
    <t>K-21</t>
  </si>
  <si>
    <t>W6430xH1775</t>
  </si>
  <si>
    <t>W6000xH 775</t>
  </si>
  <si>
    <t>張</t>
    <rPh sb="0" eb="1">
      <t>ハ</t>
    </rPh>
    <phoneticPr fontId="9"/>
  </si>
  <si>
    <t>1</t>
  </si>
  <si>
    <t>階段壁付手摺　2液形</t>
  </si>
  <si>
    <t>アルミパネル</t>
  </si>
  <si>
    <t>建具周囲</t>
  </si>
  <si>
    <t>D10</t>
  </si>
  <si>
    <t>(AWD-14付)</t>
  </si>
  <si>
    <t>YUG-2</t>
  </si>
  <si>
    <t>(AWD-4付)</t>
  </si>
  <si>
    <t>12</t>
  </si>
  <si>
    <t>冷凍庫</t>
  </si>
  <si>
    <t>屋上</t>
    <rPh sb="0" eb="2">
      <t>オクジョウ</t>
    </rPh>
    <phoneticPr fontId="9"/>
  </si>
  <si>
    <t>W2200xH2675</t>
  </si>
  <si>
    <t>SB-8</t>
  </si>
  <si>
    <t>傘立て</t>
  </si>
  <si>
    <t>SGP菅</t>
    <rPh sb="3" eb="4">
      <t>カン</t>
    </rPh>
    <phoneticPr fontId="41"/>
  </si>
  <si>
    <t>M24  L=480</t>
  </si>
  <si>
    <t>合成樹脂調合ﾍﾟｲﾝﾄ塗り（ＳＯＰ_細幅）</t>
    <rPh sb="0" eb="4">
      <t>ゴウセイジュシ</t>
    </rPh>
    <rPh sb="4" eb="6">
      <t>チョウゴウ</t>
    </rPh>
    <rPh sb="11" eb="12">
      <t>ヌ</t>
    </rPh>
    <rPh sb="18" eb="20">
      <t>ホソハバ</t>
    </rPh>
    <phoneticPr fontId="9"/>
  </si>
  <si>
    <t>W6740xH2200</t>
  </si>
  <si>
    <t>(AWD-7付)</t>
  </si>
  <si>
    <t>L-50x50x6　L-50x50x6(L100)＠600</t>
  </si>
  <si>
    <t>ー</t>
  </si>
  <si>
    <t>W685xD1041xH1588</t>
  </si>
  <si>
    <t>土工事</t>
    <rPh sb="0" eb="3">
      <t>ドコウジ</t>
    </rPh>
    <phoneticPr fontId="50"/>
  </si>
  <si>
    <t>ポンプ圧送・基本料金</t>
    <rPh sb="3" eb="4">
      <t>アツ</t>
    </rPh>
    <rPh sb="4" eb="5">
      <t>ソウ</t>
    </rPh>
    <rPh sb="6" eb="8">
      <t>キホン</t>
    </rPh>
    <rPh sb="8" eb="10">
      <t>リョウキン</t>
    </rPh>
    <phoneticPr fontId="9"/>
  </si>
  <si>
    <t>(AWD-9付)</t>
  </si>
  <si>
    <t>躯体支保工　</t>
    <rPh sb="0" eb="5">
      <t>クタイシホコウ</t>
    </rPh>
    <phoneticPr fontId="9"/>
  </si>
  <si>
    <t>W900xD750xH800</t>
  </si>
  <si>
    <t>W7050xH2775</t>
  </si>
  <si>
    <t>B31</t>
  </si>
  <si>
    <t>集積共</t>
  </si>
  <si>
    <t>(AWD-10付)</t>
  </si>
  <si>
    <t xml:space="preserve">GRCｴｯｼﾞﾎﾞｰﾄﾞ 170x150 </t>
  </si>
  <si>
    <t>天井　ｱｸﾘﾙ樹脂系</t>
  </si>
  <si>
    <t>65形　760ｘ1980</t>
    <rPh sb="2" eb="3">
      <t>カタ</t>
    </rPh>
    <phoneticPr fontId="9"/>
  </si>
  <si>
    <t>W7025xH2775</t>
  </si>
  <si>
    <t>(AWD-12付)</t>
  </si>
  <si>
    <t>廃プラスチック類</t>
    <rPh sb="0" eb="1">
      <t>ハイ</t>
    </rPh>
    <rPh sb="7" eb="8">
      <t>ルイ</t>
    </rPh>
    <phoneticPr fontId="9"/>
  </si>
  <si>
    <t>W3035xH2675</t>
  </si>
  <si>
    <t>トイレブース</t>
  </si>
  <si>
    <t>A4</t>
  </si>
  <si>
    <t>W4950xH2675</t>
  </si>
  <si>
    <t>SB-3</t>
  </si>
  <si>
    <t>K-67</t>
  </si>
  <si>
    <t>ケイカル板面　B種</t>
    <rPh sb="4" eb="6">
      <t>イタメン</t>
    </rPh>
    <rPh sb="8" eb="9">
      <t>シュ</t>
    </rPh>
    <phoneticPr fontId="9"/>
  </si>
  <si>
    <t>南門　門扉</t>
    <rPh sb="0" eb="1">
      <t>ミナミ</t>
    </rPh>
    <rPh sb="1" eb="2">
      <t>モン</t>
    </rPh>
    <rPh sb="3" eb="5">
      <t>モンピ</t>
    </rPh>
    <phoneticPr fontId="41"/>
  </si>
  <si>
    <t>ｲﾝﾀｰﾛｯｷﾝｸﾞ舗装-1</t>
    <rPh sb="10" eb="12">
      <t>ホソウ</t>
    </rPh>
    <phoneticPr fontId="41"/>
  </si>
  <si>
    <t>ベビーチェアー</t>
  </si>
  <si>
    <t>1F洗濯室</t>
  </si>
  <si>
    <t>K-22</t>
  </si>
  <si>
    <t>化粧ケイ酸カルシウム板（木目調）</t>
    <rPh sb="4" eb="5">
      <t>サン</t>
    </rPh>
    <rPh sb="12" eb="14">
      <t>モクメ</t>
    </rPh>
    <rPh sb="14" eb="15">
      <t>チョウ</t>
    </rPh>
    <phoneticPr fontId="9"/>
  </si>
  <si>
    <t>ユニットシャワー</t>
  </si>
  <si>
    <t>ｶｰﾃﾝBOX内</t>
  </si>
  <si>
    <t>ＡＷ－１２ｂ</t>
  </si>
  <si>
    <t>鉄筋ガス圧接</t>
    <rPh sb="0" eb="2">
      <t>テッキン</t>
    </rPh>
    <rPh sb="4" eb="5">
      <t>アツ</t>
    </rPh>
    <rPh sb="5" eb="6">
      <t>セツ</t>
    </rPh>
    <phoneticPr fontId="9"/>
  </si>
  <si>
    <t>表示:外部用ｼｰﾄ加工貼</t>
  </si>
  <si>
    <t>1F職員更衣室(男)脱衣室</t>
  </si>
  <si>
    <t>3200x2100</t>
  </si>
  <si>
    <t>(A-197)</t>
  </si>
  <si>
    <t>発生土処分</t>
    <rPh sb="0" eb="3">
      <t>ハッセイド</t>
    </rPh>
    <rPh sb="3" eb="5">
      <t>ショブン</t>
    </rPh>
    <phoneticPr fontId="43"/>
  </si>
  <si>
    <t>1F職員更衣室(女)脱衣室</t>
  </si>
  <si>
    <t>延L=2630 H=2500 扉x1</t>
  </si>
  <si>
    <t>H7.0 C1.69 W6.0</t>
  </si>
  <si>
    <t>M20  L=1500(羽子板､ﾀｰﾝﾊﾞｯｸﾙ共)  　</t>
  </si>
  <si>
    <t>ＳＫブース</t>
  </si>
  <si>
    <t>□-90x90x3.2</t>
  </si>
  <si>
    <t>延L=4030 H=2500 扉x2</t>
  </si>
  <si>
    <t>表示:ﾏｸﾞﾈｯﾄt0.8ｲﾝｸｼﾞｪｯﾄ出力ｼｰﾄ巻込貼+ｼｰﾄ切り文字貼</t>
  </si>
  <si>
    <t>1F便所1(女)</t>
  </si>
  <si>
    <t>（カーテン２）</t>
  </si>
  <si>
    <t>杭頭閉塞具</t>
    <rPh sb="0" eb="2">
      <t>クイトウ</t>
    </rPh>
    <rPh sb="2" eb="4">
      <t>ヘイソク</t>
    </rPh>
    <rPh sb="4" eb="5">
      <t>グ</t>
    </rPh>
    <phoneticPr fontId="9"/>
  </si>
  <si>
    <t>W4300×D1900×H3300 基礎共</t>
  </si>
  <si>
    <t>延L=10800 H=2500 扉x5</t>
  </si>
  <si>
    <t>ＡＷＤ－６</t>
  </si>
  <si>
    <t>W750xD750xH650</t>
  </si>
  <si>
    <t>延L=3800 H=2500 扉x2</t>
  </si>
  <si>
    <t>1F便所2(女)</t>
  </si>
  <si>
    <t>エリカ</t>
  </si>
  <si>
    <t>10,000x2,100xH2,300</t>
  </si>
  <si>
    <t>B8</t>
  </si>
  <si>
    <t>16φ　h=80</t>
  </si>
  <si>
    <t>ｿﾌﾄｱｰﾙ枠付ｽﾗｲﾀﾞｰ曲面白板</t>
  </si>
  <si>
    <t>W5125xD600xH650　</t>
  </si>
  <si>
    <t>延L= 900 H=2500</t>
  </si>
  <si>
    <t>K-46</t>
  </si>
  <si>
    <t>収納戸棚･ﾀﾞｽﾄﾎﾞｯｸｽ･</t>
  </si>
  <si>
    <t>K-81</t>
  </si>
  <si>
    <t>人通孔</t>
  </si>
  <si>
    <t>7列4段</t>
    <rPh sb="1" eb="2">
      <t>レツ</t>
    </rPh>
    <rPh sb="3" eb="4">
      <t>ダン</t>
    </rPh>
    <phoneticPr fontId="9"/>
  </si>
  <si>
    <t>1F図書ﾗｳﾝｼﾞ自動ﾄﾞｱ防護柵</t>
  </si>
  <si>
    <t>有効W900xH2000　　　防火設備</t>
    <rPh sb="0" eb="2">
      <t>ユウコウ</t>
    </rPh>
    <phoneticPr fontId="9"/>
  </si>
  <si>
    <t>（家具工事）</t>
  </si>
  <si>
    <t>穴ﾋﾟｯﾁ:8φ･5φ-20P　抵抗裏紙貼　GWt=25共</t>
  </si>
  <si>
    <t>生徒用下足入</t>
  </si>
  <si>
    <t>(bX4通り)</t>
  </si>
  <si>
    <t>W2070xD430xH1420</t>
  </si>
  <si>
    <t>軽量鉄骨面　B種</t>
    <rPh sb="0" eb="2">
      <t>ケイリョウ</t>
    </rPh>
    <rPh sb="2" eb="4">
      <t>テッコツ</t>
    </rPh>
    <rPh sb="4" eb="5">
      <t>メン</t>
    </rPh>
    <rPh sb="7" eb="8">
      <t>シュ</t>
    </rPh>
    <phoneticPr fontId="39"/>
  </si>
  <si>
    <t>樹脂ｺｰﾄ化粧ﾊﾟｰﾃｨｸﾙﾎﾞｰﾄﾞ</t>
  </si>
  <si>
    <t>W200xH200　表示板:白ﾏｯﾄｱｸﾘﾙt3.0</t>
  </si>
  <si>
    <t>b 野球場照明塔ﾌｪﾝｽ</t>
  </si>
  <si>
    <t>公団型縁石100x100x600</t>
    <rPh sb="0" eb="2">
      <t>コウダン</t>
    </rPh>
    <rPh sb="2" eb="3">
      <t>ガタ</t>
    </rPh>
    <rPh sb="3" eb="5">
      <t>フチイシ</t>
    </rPh>
    <phoneticPr fontId="9"/>
  </si>
  <si>
    <t>K-5</t>
  </si>
  <si>
    <t>W1200xD300xH495</t>
  </si>
  <si>
    <t>教師用下足入</t>
  </si>
  <si>
    <t>壁式</t>
    <rPh sb="0" eb="1">
      <t>カベ</t>
    </rPh>
    <rPh sb="1" eb="2">
      <t>シキ</t>
    </rPh>
    <phoneticPr fontId="9"/>
  </si>
  <si>
    <t>φ１６ｘL80　@150　</t>
  </si>
  <si>
    <t>手洗い・掃除流し台</t>
  </si>
  <si>
    <t>本体･背板:ﾀﾓ練付板貼 UC塗</t>
  </si>
  <si>
    <t>　　　　　　（特注品）</t>
    <rPh sb="7" eb="10">
      <t>トクチュウヒン</t>
    </rPh>
    <phoneticPr fontId="9"/>
  </si>
  <si>
    <t>ＤＰ塗装</t>
    <rPh sb="2" eb="4">
      <t>トソウ</t>
    </rPh>
    <phoneticPr fontId="9"/>
  </si>
  <si>
    <t>B23</t>
  </si>
  <si>
    <t>K-12</t>
  </si>
  <si>
    <t>K-13</t>
  </si>
  <si>
    <t>配缶台</t>
  </si>
  <si>
    <t>スチール収納戸棚</t>
  </si>
  <si>
    <t>内外装工事</t>
    <rPh sb="0" eb="3">
      <t>ナイガイソウ</t>
    </rPh>
    <phoneticPr fontId="9"/>
  </si>
  <si>
    <t>掃除用具入</t>
  </si>
  <si>
    <t>K-92</t>
  </si>
  <si>
    <t>K-16a</t>
  </si>
  <si>
    <t>W9000xH5400x2枚 ｱﾙﾐ40大型電動ﾚｰﾙ</t>
    <rPh sb="13" eb="14">
      <t>マイ</t>
    </rPh>
    <rPh sb="20" eb="22">
      <t>オオガタ</t>
    </rPh>
    <rPh sb="22" eb="24">
      <t>デンドウ</t>
    </rPh>
    <phoneticPr fontId="9"/>
  </si>
  <si>
    <t>K-16b</t>
  </si>
  <si>
    <t>防炎I類 運搬費共　2ヶ月</t>
    <rPh sb="0" eb="2">
      <t>ボウエン</t>
    </rPh>
    <rPh sb="5" eb="8">
      <t>ウンパンヒ</t>
    </rPh>
    <rPh sb="8" eb="9">
      <t>トモ</t>
    </rPh>
    <rPh sb="12" eb="13">
      <t>ゲツ</t>
    </rPh>
    <phoneticPr fontId="9"/>
  </si>
  <si>
    <t>K-17</t>
  </si>
  <si>
    <t>K-18</t>
  </si>
  <si>
    <t>K-24</t>
  </si>
  <si>
    <t>A25</t>
  </si>
  <si>
    <t>ＨＩＶＥ８２ｍｍ</t>
  </si>
  <si>
    <t>ﾀﾞｽﾄﾎﾞｯｸｽ･洗面収納戸棚</t>
  </si>
  <si>
    <t>L=5000</t>
  </si>
  <si>
    <t>K-30</t>
  </si>
  <si>
    <t>SK</t>
  </si>
  <si>
    <t>基礎　圧砕機主体</t>
    <rPh sb="3" eb="4">
      <t>アツ</t>
    </rPh>
    <rPh sb="4" eb="5">
      <t>クダ</t>
    </rPh>
    <rPh sb="5" eb="6">
      <t>キ</t>
    </rPh>
    <rPh sb="6" eb="8">
      <t>シュタイ</t>
    </rPh>
    <phoneticPr fontId="43"/>
  </si>
  <si>
    <t>垂直５段書架･展示書架</t>
  </si>
  <si>
    <t>K-20</t>
  </si>
  <si>
    <t>OS-8c</t>
  </si>
  <si>
    <t>W90xH150 ﾀﾓ集成材</t>
  </si>
  <si>
    <t>W2550xD950xH1900</t>
  </si>
  <si>
    <t>生徒用工作台</t>
  </si>
  <si>
    <t>W1639xD900xH650</t>
  </si>
  <si>
    <t>ﾍﾞｰｽﾌﾟﾚｰﾄ:樹脂製</t>
    <rPh sb="10" eb="13">
      <t>ジュシセイ</t>
    </rPh>
    <phoneticPr fontId="9"/>
  </si>
  <si>
    <t>H=5000 H=466000</t>
  </si>
  <si>
    <t>W1179xD1137xH650</t>
  </si>
  <si>
    <t>0.6×0.3×H0.1</t>
  </si>
  <si>
    <t>K-86</t>
  </si>
  <si>
    <t>W2180xD600xH650</t>
  </si>
  <si>
    <t>ステンレス製　W150ｘt1.5</t>
    <rPh sb="5" eb="6">
      <t>セイ</t>
    </rPh>
    <phoneticPr fontId="9"/>
  </si>
  <si>
    <t>K-23</t>
  </si>
  <si>
    <t>W200xH200　表示板:白ﾏｯﾄｱｸﾘﾙt3.0　表示:ｼｰﾄ切文字貼</t>
  </si>
  <si>
    <t>W1890xD1200xH650</t>
  </si>
  <si>
    <t>ｹﾝﾄﾞﾝ式ﾊﾟﾈﾙ:ﾒﾗﾐﾝ化粧板貼</t>
  </si>
  <si>
    <t>H=35+16</t>
  </si>
  <si>
    <t>K-25</t>
  </si>
  <si>
    <t>雨水桝(現場打)D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</si>
  <si>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ｺﾝｸﾘｰﾄ縁石-1</t>
    <rPh sb="6" eb="8">
      <t>フチイシ</t>
    </rPh>
    <phoneticPr fontId="41"/>
  </si>
  <si>
    <t>本体:ﾒﾗﾐﾝ化粧板ﾌﾗｯｼｭ</t>
  </si>
  <si>
    <t>(A-108･D-319)RC面</t>
    <rPh sb="15" eb="16">
      <t>メン</t>
    </rPh>
    <phoneticPr fontId="43"/>
  </si>
  <si>
    <t>（既成コンクリート杭）</t>
    <rPh sb="1" eb="3">
      <t>キセイ</t>
    </rPh>
    <rPh sb="9" eb="10">
      <t>クイ</t>
    </rPh>
    <phoneticPr fontId="9"/>
  </si>
  <si>
    <t>19形　450ｘ450程度</t>
    <rPh sb="2" eb="3">
      <t>カタ</t>
    </rPh>
    <rPh sb="11" eb="13">
      <t>テイド</t>
    </rPh>
    <phoneticPr fontId="9"/>
  </si>
  <si>
    <t>〇-190.7x8.2</t>
  </si>
  <si>
    <t>W3165xD600xH875</t>
  </si>
  <si>
    <t>W1000xD700xH1500</t>
  </si>
  <si>
    <t>iＡＷ－１</t>
  </si>
  <si>
    <t>K-26</t>
  </si>
  <si>
    <t>K-89</t>
  </si>
  <si>
    <t>㈱サンポール：PA-17U-1100-F01同等</t>
    <rPh sb="22" eb="24">
      <t>ドウトウ</t>
    </rPh>
    <phoneticPr fontId="9"/>
  </si>
  <si>
    <t>延L=5000 H=2500 扉x2</t>
  </si>
  <si>
    <t>K-27</t>
  </si>
  <si>
    <t>その他鉄骨</t>
    <rPh sb="2" eb="3">
      <t>タ</t>
    </rPh>
    <rPh sb="3" eb="5">
      <t>テッコツ</t>
    </rPh>
    <phoneticPr fontId="9"/>
  </si>
  <si>
    <t>W5090xD600xH875</t>
  </si>
  <si>
    <t>W320xH230　表示板:透明ﾌﾟﾗ板t3+3+3</t>
  </si>
  <si>
    <t>K-29</t>
  </si>
  <si>
    <t>@450</t>
  </si>
  <si>
    <t>W1860xD600xH875</t>
  </si>
  <si>
    <t>WB-02</t>
  </si>
  <si>
    <t>木製棚</t>
  </si>
  <si>
    <t>W6000xD603xH2000　本体:樹脂ｺｰﾄ化粧ﾊﾟｰﾃｨｸﾙﾎﾞｰﾄﾞ</t>
  </si>
  <si>
    <t>ｽﾁｰﾙ製 粉体塗装(ｻﾝｸﾞﾚｰ色)</t>
  </si>
  <si>
    <t>移動ピーラー受槽</t>
  </si>
  <si>
    <t>ﾎﾞﾄﾙﾚｽﾗｯｸ</t>
  </si>
  <si>
    <t>PL-4.5</t>
  </si>
  <si>
    <t>１６</t>
  </si>
  <si>
    <t>65型 捨貼 @450</t>
  </si>
  <si>
    <t>W4420xD600xH2100</t>
  </si>
  <si>
    <t>点字ﾌﾞﾛｯｸ</t>
  </si>
  <si>
    <t>B10</t>
  </si>
  <si>
    <t>工場製作費</t>
    <rPh sb="0" eb="2">
      <t>コウジョウ</t>
    </rPh>
    <rPh sb="2" eb="5">
      <t>セイサクヒ</t>
    </rPh>
    <phoneticPr fontId="39"/>
  </si>
  <si>
    <t>K-34</t>
  </si>
  <si>
    <t>ｽﾁｰﾙ製 粉体塗装(ｻﾝｸﾞﾚｰ色)ﾎﾞﾄﾙﾚｽﾗｯｸ</t>
  </si>
  <si>
    <t>打放面補修</t>
    <rPh sb="2" eb="3">
      <t>メン</t>
    </rPh>
    <phoneticPr fontId="9"/>
  </si>
  <si>
    <t>W1500xD450xH1300</t>
  </si>
  <si>
    <t>K-35</t>
  </si>
  <si>
    <t>キャスター付収納</t>
  </si>
  <si>
    <t>(D-206)　W1200ｘD800</t>
  </si>
  <si>
    <t>(低木地被混植B)</t>
    <rPh sb="1" eb="3">
      <t>テイボク</t>
    </rPh>
    <rPh sb="3" eb="5">
      <t>チヒ</t>
    </rPh>
    <rPh sb="5" eb="7">
      <t>コンショク</t>
    </rPh>
    <phoneticPr fontId="9"/>
  </si>
  <si>
    <t>内部仕上足場</t>
    <rPh sb="0" eb="2">
      <t>ナイブ</t>
    </rPh>
    <rPh sb="2" eb="4">
      <t>シア</t>
    </rPh>
    <rPh sb="4" eb="6">
      <t>アシバ</t>
    </rPh>
    <phoneticPr fontId="9"/>
  </si>
  <si>
    <t>透水性ﾌﾞﾛｯｸ(300x300x80)､敷砂t20</t>
    <rPh sb="0" eb="3">
      <t>トウスイセイ</t>
    </rPh>
    <rPh sb="21" eb="22">
      <t>シ</t>
    </rPh>
    <rPh sb="22" eb="23">
      <t>スナ</t>
    </rPh>
    <phoneticPr fontId="9"/>
  </si>
  <si>
    <t>K-36</t>
  </si>
  <si>
    <t>枚</t>
  </si>
  <si>
    <t>H6.5 C2.32 W9.1</t>
  </si>
  <si>
    <t>H2.4 C0.35､0.39､0.65､0.47</t>
  </si>
  <si>
    <t>AW－４</t>
  </si>
  <si>
    <t>ビニル手摺</t>
    <rPh sb="3" eb="5">
      <t>テスリ</t>
    </rPh>
    <phoneticPr fontId="9"/>
  </si>
  <si>
    <t>中置展示架</t>
  </si>
  <si>
    <t>W150xH800 t=12</t>
  </si>
  <si>
    <t>M22xL65</t>
  </si>
  <si>
    <t>工具戸棚・画板,画用紙収納戸棚</t>
  </si>
  <si>
    <t>W350×H100</t>
  </si>
  <si>
    <t>K-37</t>
  </si>
  <si>
    <t>ｔ2.0 W205　ﾌｯ素樹脂焼付塗装</t>
    <rPh sb="12" eb="13">
      <t>ソ</t>
    </rPh>
    <rPh sb="13" eb="15">
      <t>ジュシ</t>
    </rPh>
    <phoneticPr fontId="9"/>
  </si>
  <si>
    <t>K-38</t>
  </si>
  <si>
    <t>ＳＤ－２７</t>
  </si>
  <si>
    <t>天板:ﾒﾗﾐﾝ化粧板 ﾎﾟｽﾄﾌｫｰﾑ加工</t>
  </si>
  <si>
    <t>図書カウンター</t>
  </si>
  <si>
    <t>A16</t>
  </si>
  <si>
    <t>K-40</t>
  </si>
  <si>
    <t>ＳＤ－２３</t>
  </si>
  <si>
    <t>CBとりこわし</t>
  </si>
  <si>
    <t>L=1500 H=1785</t>
  </si>
  <si>
    <t>錆止塗料塗り　B種　現場２回塗り</t>
  </si>
  <si>
    <t>RC立上り～LGS(ﾎﾞｰﾄﾞ）（WF-5）</t>
  </si>
  <si>
    <t>t=30   100x250</t>
  </si>
  <si>
    <t>5</t>
  </si>
  <si>
    <t>ＡＷ－５’(防火設備)</t>
  </si>
  <si>
    <t>厚50ｍｍ   400x400</t>
    <rPh sb="0" eb="1">
      <t>アツ</t>
    </rPh>
    <phoneticPr fontId="9"/>
  </si>
  <si>
    <t>K-41</t>
  </si>
  <si>
    <t>アルミ製建具</t>
    <rPh sb="3" eb="4">
      <t>セイ</t>
    </rPh>
    <rPh sb="4" eb="6">
      <t>タテグ</t>
    </rPh>
    <phoneticPr fontId="48"/>
  </si>
  <si>
    <t>流し台取合</t>
  </si>
  <si>
    <t>W1000xD240xH1000</t>
  </si>
  <si>
    <t>10</t>
  </si>
  <si>
    <t>K-42</t>
  </si>
  <si>
    <t>1F多目的ﾎｰﾙ前室下足入</t>
    <rPh sb="2" eb="5">
      <t>タモクテキ</t>
    </rPh>
    <rPh sb="8" eb="10">
      <t>マエシツ</t>
    </rPh>
    <rPh sb="10" eb="13">
      <t>ゲソクイ</t>
    </rPh>
    <phoneticPr fontId="9"/>
  </si>
  <si>
    <t>設備架台共</t>
    <rPh sb="0" eb="2">
      <t>セツビ</t>
    </rPh>
    <rPh sb="2" eb="4">
      <t>カダイ</t>
    </rPh>
    <rPh sb="4" eb="5">
      <t>トモ</t>
    </rPh>
    <phoneticPr fontId="42"/>
  </si>
  <si>
    <t>Ｄ）産廃等処分費</t>
    <rPh sb="2" eb="4">
      <t>サンパイ</t>
    </rPh>
    <rPh sb="4" eb="5">
      <t>トウ</t>
    </rPh>
    <rPh sb="5" eb="8">
      <t>ショブンヒ</t>
    </rPh>
    <phoneticPr fontId="9"/>
  </si>
  <si>
    <t>K-43</t>
  </si>
  <si>
    <t>A5</t>
  </si>
  <si>
    <t>M24</t>
  </si>
  <si>
    <t>(AW-12g付)</t>
  </si>
  <si>
    <t>木製出隅見切縁　２液形</t>
  </si>
  <si>
    <t>ベンチ書架</t>
  </si>
  <si>
    <t>ＡＷＤ－１６</t>
  </si>
  <si>
    <t>21</t>
  </si>
  <si>
    <t>OS-2</t>
  </si>
  <si>
    <t>垂直片面５段書架</t>
  </si>
  <si>
    <t>AＤ－１</t>
  </si>
  <si>
    <t>（補助手摺）</t>
    <rPh sb="1" eb="5">
      <t>ホジョテスリ</t>
    </rPh>
    <phoneticPr fontId="9"/>
  </si>
  <si>
    <t>勾配モルタル塗</t>
  </si>
  <si>
    <t>デジタル式上皿自動はかり</t>
  </si>
  <si>
    <t>W6540xD250xH1800</t>
  </si>
  <si>
    <t>墨出し</t>
    <rPh sb="0" eb="2">
      <t>スミダ</t>
    </rPh>
    <phoneticPr fontId="9"/>
  </si>
  <si>
    <t>K-45</t>
  </si>
  <si>
    <t>t=4.0 2.00㎡以下</t>
  </si>
  <si>
    <t>W650xD450xH600</t>
  </si>
  <si>
    <t>W2700xD250xH1800</t>
  </si>
  <si>
    <t>厚50ｍｍ   100x250</t>
    <rPh sb="0" eb="1">
      <t>アツ</t>
    </rPh>
    <phoneticPr fontId="9"/>
  </si>
  <si>
    <t>掃除用具入・食器戸棚</t>
  </si>
  <si>
    <t>W6090xD250xH1800</t>
  </si>
  <si>
    <t>K-48</t>
  </si>
  <si>
    <t>一般形鋼面　B種</t>
    <rPh sb="0" eb="2">
      <t>イッパン</t>
    </rPh>
    <rPh sb="2" eb="4">
      <t>カタコウ</t>
    </rPh>
    <rPh sb="4" eb="5">
      <t>メン</t>
    </rPh>
    <rPh sb="7" eb="8">
      <t>シュ</t>
    </rPh>
    <phoneticPr fontId="39"/>
  </si>
  <si>
    <t>W900xD900xH800</t>
  </si>
  <si>
    <t>垂直両面３段書架</t>
  </si>
  <si>
    <t>器具消毒保管機</t>
  </si>
  <si>
    <t>ECP面　A種</t>
    <rPh sb="6" eb="7">
      <t>シュ</t>
    </rPh>
    <phoneticPr fontId="9"/>
  </si>
  <si>
    <t>W1800xD580xH1200</t>
  </si>
  <si>
    <t>K-49</t>
  </si>
  <si>
    <t>B29</t>
  </si>
  <si>
    <t>K-50</t>
  </si>
  <si>
    <t>土木工事</t>
    <rPh sb="0" eb="2">
      <t>ドボク</t>
    </rPh>
    <rPh sb="2" eb="4">
      <t>コウジ</t>
    </rPh>
    <phoneticPr fontId="38"/>
  </si>
  <si>
    <t>CSBφ150</t>
  </si>
  <si>
    <t>W2700xD520xH1500</t>
  </si>
  <si>
    <t>W3600xD520xH1500</t>
  </si>
  <si>
    <t>　下地金物：ｽﾃﾝﾚｽ製角型鋼管(SUS304)□-20ｘ45ｘt1.5　</t>
    <rPh sb="1" eb="3">
      <t>シタジ</t>
    </rPh>
    <rPh sb="3" eb="5">
      <t>カナモノ</t>
    </rPh>
    <rPh sb="11" eb="12">
      <t>セイ</t>
    </rPh>
    <rPh sb="12" eb="13">
      <t>カク</t>
    </rPh>
    <rPh sb="13" eb="14">
      <t>カタ</t>
    </rPh>
    <rPh sb="14" eb="16">
      <t>コウカン</t>
    </rPh>
    <phoneticPr fontId="9"/>
  </si>
  <si>
    <t>ﾎﾟﾘｳﾚﾀﾝｴﾅﾒﾙ塗料塗り(2-UE：細幅)</t>
    <rPh sb="10" eb="12">
      <t>トリョウ</t>
    </rPh>
    <rPh sb="12" eb="14">
      <t>ヌリ</t>
    </rPh>
    <rPh sb="14" eb="15">
      <t>ヌリ</t>
    </rPh>
    <rPh sb="21" eb="23">
      <t>ホソハバ</t>
    </rPh>
    <phoneticPr fontId="9"/>
  </si>
  <si>
    <t>W600xD600xH1240</t>
  </si>
  <si>
    <t>ケイ酸カルシウム板</t>
  </si>
  <si>
    <t>合成樹脂調合ﾍﾟｲﾝﾄ塗り（SOP：細幅）</t>
    <rPh sb="0" eb="4">
      <t>ゴウセイジュシ</t>
    </rPh>
    <rPh sb="4" eb="6">
      <t>チョウゴウ</t>
    </rPh>
    <rPh sb="11" eb="12">
      <t>ヌ</t>
    </rPh>
    <rPh sb="18" eb="20">
      <t>ホソハバ</t>
    </rPh>
    <phoneticPr fontId="9"/>
  </si>
  <si>
    <t>K-54</t>
  </si>
  <si>
    <t>（D-906）　排水溝（L2000x1、L4000x1）</t>
    <rPh sb="8" eb="11">
      <t>ハイスイコウ</t>
    </rPh>
    <phoneticPr fontId="9"/>
  </si>
  <si>
    <t>W5650xD600xH875</t>
  </si>
  <si>
    <t>W4240xD600xH875</t>
  </si>
  <si>
    <t>K-58</t>
  </si>
  <si>
    <t>K-60</t>
  </si>
  <si>
    <t>W10260xD600xH2100</t>
  </si>
  <si>
    <t>コンクリート打設手間</t>
    <rPh sb="6" eb="8">
      <t>ダセツ</t>
    </rPh>
    <rPh sb="8" eb="10">
      <t>テマ</t>
    </rPh>
    <phoneticPr fontId="9"/>
  </si>
  <si>
    <t>L</t>
  </si>
  <si>
    <t>K-62</t>
  </si>
  <si>
    <t>壁面流し台</t>
  </si>
  <si>
    <t>W1800xD900xH800</t>
  </si>
  <si>
    <t>K-63</t>
  </si>
  <si>
    <t>駐輪場上屋</t>
    <rPh sb="0" eb="2">
      <t>チュウリン</t>
    </rPh>
    <rPh sb="2" eb="3">
      <t>バ</t>
    </rPh>
    <rPh sb="3" eb="5">
      <t>ウワヤ</t>
    </rPh>
    <phoneticPr fontId="9"/>
  </si>
  <si>
    <t>ボルト締付共</t>
    <rPh sb="3" eb="5">
      <t>シメツ</t>
    </rPh>
    <phoneticPr fontId="43"/>
  </si>
  <si>
    <t>壁面作業台</t>
  </si>
  <si>
    <t>K-64</t>
  </si>
  <si>
    <t>D1</t>
  </si>
  <si>
    <t>Ｂ種</t>
    <rPh sb="1" eb="2">
      <t>シュ</t>
    </rPh>
    <phoneticPr fontId="9"/>
  </si>
  <si>
    <t>踊り場</t>
  </si>
  <si>
    <t>W3000xD900xH800</t>
  </si>
  <si>
    <t>K-75</t>
  </si>
  <si>
    <t>KD-2</t>
  </si>
  <si>
    <t>補助手摺</t>
    <rPh sb="0" eb="2">
      <t>ホジョ</t>
    </rPh>
    <phoneticPr fontId="9"/>
  </si>
  <si>
    <t>K-66</t>
  </si>
  <si>
    <t>三方枠</t>
    <rPh sb="0" eb="3">
      <t>サンポウワク</t>
    </rPh>
    <phoneticPr fontId="9"/>
  </si>
  <si>
    <t>バックホウ0.8m3　　　22.5km以下</t>
    <rPh sb="19" eb="21">
      <t>イカ</t>
    </rPh>
    <phoneticPr fontId="9"/>
  </si>
  <si>
    <t>生徒用実験台</t>
  </si>
  <si>
    <t>壁面作業台・壁面流し台</t>
  </si>
  <si>
    <t>SSD345    D19</t>
  </si>
  <si>
    <t>打放面　B種</t>
    <rPh sb="0" eb="2">
      <t>ウチハナシ</t>
    </rPh>
    <rPh sb="2" eb="3">
      <t>メン</t>
    </rPh>
    <rPh sb="5" eb="6">
      <t>シュ</t>
    </rPh>
    <phoneticPr fontId="9"/>
  </si>
  <si>
    <t>K-68</t>
  </si>
  <si>
    <t>W6300xD600xH2000</t>
  </si>
  <si>
    <t>ECP下部</t>
    <rPh sb="3" eb="5">
      <t>カブ</t>
    </rPh>
    <phoneticPr fontId="9"/>
  </si>
  <si>
    <t>（断熱材）</t>
    <rPh sb="1" eb="3">
      <t>ダンネツ</t>
    </rPh>
    <rPh sb="3" eb="4">
      <t>ザイ</t>
    </rPh>
    <phoneticPr fontId="9"/>
  </si>
  <si>
    <t>延L7300xH1900　扉ｘ３</t>
    <rPh sb="0" eb="1">
      <t>ノ</t>
    </rPh>
    <rPh sb="13" eb="14">
      <t>トビラ</t>
    </rPh>
    <phoneticPr fontId="40"/>
  </si>
  <si>
    <t>大型楽器戸棚</t>
  </si>
  <si>
    <t>K-73</t>
  </si>
  <si>
    <t>硬質ポリ塩化ビニル管(VP)φ100　 L=250</t>
    <rPh sb="0" eb="2">
      <t>コウシツ</t>
    </rPh>
    <rPh sb="4" eb="6">
      <t>エンカ</t>
    </rPh>
    <rPh sb="9" eb="10">
      <t>カン</t>
    </rPh>
    <phoneticPr fontId="9"/>
  </si>
  <si>
    <t>W6573xD600xH1100</t>
  </si>
  <si>
    <t>W600xH2000</t>
  </si>
  <si>
    <t>t=12.0　下地GB-Rt=9.5</t>
    <rPh sb="7" eb="9">
      <t>シタジ</t>
    </rPh>
    <phoneticPr fontId="9"/>
  </si>
  <si>
    <t>H-390x300x10x16</t>
  </si>
  <si>
    <t>有効W 970xH2000</t>
    <rPh sb="0" eb="2">
      <t>ユウコウ</t>
    </rPh>
    <phoneticPr fontId="9"/>
  </si>
  <si>
    <t>（排水溝蓋）</t>
    <rPh sb="1" eb="4">
      <t>ハイスイコウ</t>
    </rPh>
    <rPh sb="4" eb="5">
      <t>フタ</t>
    </rPh>
    <phoneticPr fontId="9"/>
  </si>
  <si>
    <t>K-74</t>
  </si>
  <si>
    <t>K-79</t>
  </si>
  <si>
    <t>か所</t>
    <rPh sb="1" eb="2">
      <t>ショ</t>
    </rPh>
    <phoneticPr fontId="42"/>
  </si>
  <si>
    <t>壁面流し台･壁面作業台</t>
  </si>
  <si>
    <t>ｱﾙﾐ製 13.5x13.5 焼付塗装</t>
  </si>
  <si>
    <t>H=450</t>
  </si>
  <si>
    <t>K-83</t>
  </si>
  <si>
    <t>強化ガラス</t>
    <rPh sb="0" eb="2">
      <t>キョウカ</t>
    </rPh>
    <phoneticPr fontId="9"/>
  </si>
  <si>
    <t>N-1</t>
  </si>
  <si>
    <t>K-84</t>
  </si>
  <si>
    <t>K-85</t>
  </si>
  <si>
    <t>D3</t>
  </si>
  <si>
    <t>W（3450+2500）ｘD450</t>
  </si>
  <si>
    <t>教師用調理台</t>
  </si>
  <si>
    <t>リップ溝形鋼</t>
    <rPh sb="3" eb="6">
      <t>ミゾガタコウ</t>
    </rPh>
    <phoneticPr fontId="9"/>
  </si>
  <si>
    <t>生徒用調理台</t>
  </si>
  <si>
    <t>M12  L=400(ﾀﾞﾌﾞﾙﾅｯﾄ)</t>
  </si>
  <si>
    <t>φ165.2　H=1000　SUSチェーンL9ｍ　基礎別途</t>
    <rPh sb="25" eb="27">
      <t>キソ</t>
    </rPh>
    <rPh sb="27" eb="29">
      <t>ベット</t>
    </rPh>
    <phoneticPr fontId="41"/>
  </si>
  <si>
    <t>K-90</t>
  </si>
  <si>
    <t>ＡＷＤ－１４</t>
  </si>
  <si>
    <t>合成樹脂調合ﾍﾟｲﾝﾄ塗り（SOP）</t>
    <rPh sb="0" eb="4">
      <t>ゴウセイジュシ</t>
    </rPh>
    <rPh sb="4" eb="6">
      <t>チョウゴウ</t>
    </rPh>
    <rPh sb="11" eb="12">
      <t>ヌ</t>
    </rPh>
    <phoneticPr fontId="9"/>
  </si>
  <si>
    <t>K-91</t>
  </si>
  <si>
    <t>（黒板）</t>
  </si>
  <si>
    <t>ｾﾞﾌﾞﾗ表示　５か所　(換算長さW150　L22900)</t>
    <rPh sb="5" eb="7">
      <t>ヒョウジ</t>
    </rPh>
    <rPh sb="10" eb="11">
      <t>ショ</t>
    </rPh>
    <rPh sb="13" eb="15">
      <t>カンザン</t>
    </rPh>
    <rPh sb="15" eb="16">
      <t>ナガ</t>
    </rPh>
    <phoneticPr fontId="9"/>
  </si>
  <si>
    <t>BB-01</t>
  </si>
  <si>
    <t>ﾊﾟﾗﾍﾟｯﾄ 天端</t>
  </si>
  <si>
    <t>1F更衣室(女)ロッカー</t>
    <rPh sb="2" eb="5">
      <t>コウイシツ</t>
    </rPh>
    <rPh sb="6" eb="7">
      <t>オンナ</t>
    </rPh>
    <phoneticPr fontId="9"/>
  </si>
  <si>
    <t>ｿﾌﾄｱｰﾙ枠付ｽﾗｲﾀﾞｰ曲面黒板</t>
  </si>
  <si>
    <t>ｱﾙﾐ枠付上下式白板</t>
  </si>
  <si>
    <t>W5030xD740xH1420</t>
  </si>
  <si>
    <t>WB-03</t>
  </si>
  <si>
    <t>　　　　鋳鉄製　φ75用　先付け</t>
    <rPh sb="11" eb="12">
      <t>ヨウ</t>
    </rPh>
    <phoneticPr fontId="9"/>
  </si>
  <si>
    <t>ｱﾙﾐ枠付平面白板</t>
  </si>
  <si>
    <t>A1</t>
  </si>
  <si>
    <t>ﾎﾟﾝﾌﾟ打ち</t>
    <rPh sb="5" eb="6">
      <t>ウ</t>
    </rPh>
    <phoneticPr fontId="9"/>
  </si>
  <si>
    <t>（D-808）</t>
  </si>
  <si>
    <t>（塗膜防水）</t>
    <rPh sb="1" eb="5">
      <t>トマクボウスイ</t>
    </rPh>
    <phoneticPr fontId="9"/>
  </si>
  <si>
    <t>W625xD650xH1910</t>
  </si>
  <si>
    <t>木製建具工事</t>
    <rPh sb="0" eb="4">
      <t>モクセイタテグ</t>
    </rPh>
    <rPh sb="4" eb="6">
      <t>コウジ</t>
    </rPh>
    <phoneticPr fontId="48"/>
  </si>
  <si>
    <t>１階躯体</t>
    <rPh sb="1" eb="2">
      <t>カイ</t>
    </rPh>
    <rPh sb="2" eb="4">
      <t>クタイ</t>
    </rPh>
    <phoneticPr fontId="9"/>
  </si>
  <si>
    <t>冷蔵庫</t>
  </si>
  <si>
    <t>W1800xD800xH1910</t>
  </si>
  <si>
    <t>B13</t>
  </si>
  <si>
    <t>A2</t>
  </si>
  <si>
    <t>ｴｯｼﾞﾎﾞｰﾄﾞ</t>
  </si>
  <si>
    <t>W1500xD800xH1910</t>
  </si>
  <si>
    <t>安全手すり(手すり先行方式)</t>
    <rPh sb="0" eb="2">
      <t>アンゼン</t>
    </rPh>
    <rPh sb="2" eb="3">
      <t>テ</t>
    </rPh>
    <rPh sb="6" eb="7">
      <t>テ</t>
    </rPh>
    <rPh sb="9" eb="11">
      <t>センコウ</t>
    </rPh>
    <rPh sb="11" eb="13">
      <t>ホウシキ</t>
    </rPh>
    <phoneticPr fontId="43"/>
  </si>
  <si>
    <t>L27700xH10750</t>
  </si>
  <si>
    <t>A3</t>
  </si>
  <si>
    <t>C</t>
  </si>
  <si>
    <t>OSﾘﾝｸﾞ  φ100</t>
  </si>
  <si>
    <t>SD295A   D10</t>
  </si>
  <si>
    <t>L710　相当品</t>
    <rPh sb="5" eb="8">
      <t>ソウトウヒン</t>
    </rPh>
    <phoneticPr fontId="50"/>
  </si>
  <si>
    <t>一槽シンク</t>
  </si>
  <si>
    <t>W1010xD750xH1050</t>
  </si>
  <si>
    <t>H型鋼</t>
    <rPh sb="1" eb="3">
      <t>カタコウ</t>
    </rPh>
    <phoneticPr fontId="9"/>
  </si>
  <si>
    <t>ＳＷＤ－２</t>
  </si>
  <si>
    <t>W750xD600xH600</t>
  </si>
  <si>
    <t>糸W170程度</t>
  </si>
  <si>
    <t>A7</t>
  </si>
  <si>
    <t>50ｍ3未満　（圧送料金共）</t>
    <rPh sb="4" eb="6">
      <t>ミマン</t>
    </rPh>
    <rPh sb="8" eb="10">
      <t>アッソウ</t>
    </rPh>
    <rPh sb="10" eb="13">
      <t>リョウキントモ</t>
    </rPh>
    <phoneticPr fontId="9"/>
  </si>
  <si>
    <t>65形　300ｘ600</t>
    <rPh sb="2" eb="3">
      <t>カタ</t>
    </rPh>
    <phoneticPr fontId="9"/>
  </si>
  <si>
    <t>照明器具用バトン</t>
    <rPh sb="0" eb="2">
      <t>ショウメイ</t>
    </rPh>
    <rPh sb="2" eb="4">
      <t>キグ</t>
    </rPh>
    <rPh sb="4" eb="5">
      <t>ヨウ</t>
    </rPh>
    <phoneticPr fontId="9"/>
  </si>
  <si>
    <t>往復</t>
    <rPh sb="0" eb="2">
      <t>オウフク</t>
    </rPh>
    <phoneticPr fontId="9"/>
  </si>
  <si>
    <t>W600xD600xH800</t>
  </si>
  <si>
    <t>A9</t>
  </si>
  <si>
    <t>W625xD850xH1910</t>
  </si>
  <si>
    <t>Y14通り飾り柱､昇降口庇､間仕切り補強､天井補強</t>
    <rPh sb="3" eb="4">
      <t>トオ</t>
    </rPh>
    <rPh sb="5" eb="6">
      <t>カザ</t>
    </rPh>
    <rPh sb="7" eb="8">
      <t>ハシラ</t>
    </rPh>
    <rPh sb="9" eb="12">
      <t>ショウコウグチ</t>
    </rPh>
    <rPh sb="12" eb="13">
      <t>ヒサシ</t>
    </rPh>
    <rPh sb="14" eb="17">
      <t>マジキ</t>
    </rPh>
    <rPh sb="18" eb="20">
      <t>ホキョウ</t>
    </rPh>
    <rPh sb="21" eb="23">
      <t>テンジョウ</t>
    </rPh>
    <rPh sb="23" eb="25">
      <t>ホキョウ</t>
    </rPh>
    <phoneticPr fontId="9"/>
  </si>
  <si>
    <t>ﾎﾞｰﾄﾞ取合</t>
    <rPh sb="5" eb="6">
      <t>トリ</t>
    </rPh>
    <rPh sb="6" eb="7">
      <t>ア</t>
    </rPh>
    <phoneticPr fontId="9"/>
  </si>
  <si>
    <t>ECP面</t>
  </si>
  <si>
    <t>倉庫棚</t>
  </si>
  <si>
    <t>カウンター</t>
  </si>
  <si>
    <t>W775xD620xH800</t>
  </si>
  <si>
    <t>三槽シンク</t>
  </si>
  <si>
    <t>地上1階ｺﾝｸﾘｰﾄ</t>
    <rPh sb="0" eb="2">
      <t>チジョウ</t>
    </rPh>
    <rPh sb="3" eb="4">
      <t>カイ</t>
    </rPh>
    <phoneticPr fontId="9"/>
  </si>
  <si>
    <t>鉄鋼面　B種</t>
    <rPh sb="0" eb="3">
      <t>テッコウメン</t>
    </rPh>
    <rPh sb="5" eb="6">
      <t>シュ</t>
    </rPh>
    <phoneticPr fontId="9"/>
  </si>
  <si>
    <t>W2100xD750xH800</t>
  </si>
  <si>
    <t>a.</t>
  </si>
  <si>
    <t>ポンプ打設</t>
  </si>
  <si>
    <t>W1300xD750xH1900</t>
  </si>
  <si>
    <t>A14</t>
  </si>
  <si>
    <t>A15</t>
  </si>
  <si>
    <t>Fc=24+3N/mm2　 SL18　地上部</t>
    <rPh sb="19" eb="21">
      <t>チジョウ</t>
    </rPh>
    <rPh sb="21" eb="22">
      <t>ブ</t>
    </rPh>
    <phoneticPr fontId="9"/>
  </si>
  <si>
    <t>６</t>
  </si>
  <si>
    <t>ステンレス製　300x300xH80</t>
    <rPh sb="5" eb="6">
      <t>セイ</t>
    </rPh>
    <phoneticPr fontId="9"/>
  </si>
  <si>
    <t>ＳＤ－３</t>
  </si>
  <si>
    <t>作業台</t>
  </si>
  <si>
    <t>FE-7</t>
  </si>
  <si>
    <t>上段350x450／下段350ｘ150　24か所</t>
    <rPh sb="0" eb="2">
      <t>ジョウダン</t>
    </rPh>
    <rPh sb="10" eb="12">
      <t>ゲダン</t>
    </rPh>
    <rPh sb="23" eb="24">
      <t>ショ</t>
    </rPh>
    <phoneticPr fontId="9"/>
  </si>
  <si>
    <t>A18</t>
  </si>
  <si>
    <t>W600xH2190</t>
  </si>
  <si>
    <t>W5750xH2710</t>
  </si>
  <si>
    <t>（スリット筋）</t>
    <rPh sb="5" eb="6">
      <t>キン</t>
    </rPh>
    <phoneticPr fontId="9"/>
  </si>
  <si>
    <t>特殊塗装</t>
    <rPh sb="0" eb="2">
      <t>トクシュ</t>
    </rPh>
    <rPh sb="2" eb="4">
      <t>トソウ</t>
    </rPh>
    <phoneticPr fontId="9"/>
  </si>
  <si>
    <t>電解水生成装置</t>
  </si>
  <si>
    <t>コンクリートブロック積</t>
  </si>
  <si>
    <t>ビニル床シート張り（VS２）</t>
    <rPh sb="3" eb="4">
      <t>ユカ</t>
    </rPh>
    <rPh sb="7" eb="8">
      <t>ハ</t>
    </rPh>
    <phoneticPr fontId="9"/>
  </si>
  <si>
    <t>A19</t>
  </si>
  <si>
    <t>移動台</t>
  </si>
  <si>
    <t>W900xD450xH800</t>
  </si>
  <si>
    <t>W741.5xH1800　繋ぎ金物及び本締錠含む</t>
  </si>
  <si>
    <t>W230xD475xH530</t>
  </si>
  <si>
    <t>デジタル台秤</t>
  </si>
  <si>
    <t>誘発目地（軒天）</t>
    <rPh sb="5" eb="7">
      <t>ノキテン</t>
    </rPh>
    <phoneticPr fontId="9"/>
  </si>
  <si>
    <t>W350xD605xH795</t>
  </si>
  <si>
    <t>A24</t>
  </si>
  <si>
    <t>間接照明 下がり壁</t>
    <rPh sb="8" eb="9">
      <t>カベ</t>
    </rPh>
    <phoneticPr fontId="9"/>
  </si>
  <si>
    <t>ＡＷＤ－５</t>
  </si>
  <si>
    <t>W1300xD600xH650</t>
  </si>
  <si>
    <t>2Fｱﾘｰﾅｽﾃｰｼﾞ下部収納椅子</t>
    <rPh sb="11" eb="13">
      <t>カブ</t>
    </rPh>
    <rPh sb="13" eb="15">
      <t>シュウノウ</t>
    </rPh>
    <rPh sb="15" eb="17">
      <t>イス</t>
    </rPh>
    <phoneticPr fontId="40"/>
  </si>
  <si>
    <t>A27</t>
  </si>
  <si>
    <t>W4000×H1500 ｽﾁｰﾙ製 基礎共</t>
  </si>
  <si>
    <t>W910xD612xH1892</t>
  </si>
  <si>
    <t>＜調理室＞</t>
  </si>
  <si>
    <t>B1</t>
  </si>
  <si>
    <t>雑巾摺り</t>
  </si>
  <si>
    <t>B3</t>
  </si>
  <si>
    <t>B4</t>
  </si>
  <si>
    <t>ＳＤ－１３</t>
  </si>
  <si>
    <t>W1800xH900　</t>
  </si>
  <si>
    <t>移動スライサーシンク</t>
  </si>
  <si>
    <t>曲面</t>
    <rPh sb="0" eb="2">
      <t>キョクメン</t>
    </rPh>
    <phoneticPr fontId="9"/>
  </si>
  <si>
    <t>W1500xD750xH650</t>
  </si>
  <si>
    <t>(A-20･F-4)</t>
  </si>
  <si>
    <t>B5</t>
  </si>
  <si>
    <t>別紙：舗装-２</t>
    <rPh sb="0" eb="2">
      <t>ベッシ</t>
    </rPh>
    <rPh sb="3" eb="5">
      <t>ホソウ</t>
    </rPh>
    <phoneticPr fontId="9"/>
  </si>
  <si>
    <t>φ600xH800</t>
  </si>
  <si>
    <t>W900xD550xH1900</t>
  </si>
  <si>
    <t>B6</t>
  </si>
  <si>
    <t>二槽シンク</t>
  </si>
  <si>
    <t>400x700　SUS製､可動式</t>
    <rPh sb="11" eb="12">
      <t>セイ</t>
    </rPh>
    <rPh sb="13" eb="16">
      <t>カドウシキ</t>
    </rPh>
    <phoneticPr fontId="41"/>
  </si>
  <si>
    <t>設備架台共</t>
    <rPh sb="0" eb="2">
      <t>セツビ</t>
    </rPh>
    <rPh sb="2" eb="4">
      <t>カダイ</t>
    </rPh>
    <rPh sb="4" eb="5">
      <t>トモ</t>
    </rPh>
    <phoneticPr fontId="9"/>
  </si>
  <si>
    <t>溶融亜鉛ﾒｯｷ高力ﾎﾞﾙﾄ本締め費</t>
    <rPh sb="0" eb="2">
      <t>ヨウユウ</t>
    </rPh>
    <rPh sb="2" eb="4">
      <t>アエン</t>
    </rPh>
    <rPh sb="7" eb="9">
      <t>コウリキ</t>
    </rPh>
    <rPh sb="13" eb="14">
      <t>ホン</t>
    </rPh>
    <rPh sb="14" eb="15">
      <t>シメ</t>
    </rPh>
    <rPh sb="16" eb="17">
      <t>ヒ</t>
    </rPh>
    <phoneticPr fontId="39"/>
  </si>
  <si>
    <t>B9</t>
  </si>
  <si>
    <t>W6960xH2665</t>
  </si>
  <si>
    <t>包丁まな板消毒保管庫</t>
  </si>
  <si>
    <t>SN400A</t>
  </si>
  <si>
    <t>W1750xD750xH1900</t>
  </si>
  <si>
    <t>B14</t>
  </si>
  <si>
    <t>W=240用</t>
  </si>
  <si>
    <t>枚</t>
    <rPh sb="0" eb="1">
      <t>マイ</t>
    </rPh>
    <phoneticPr fontId="9"/>
  </si>
  <si>
    <t>Ａ種</t>
    <rPh sb="1" eb="2">
      <t>シュ</t>
    </rPh>
    <phoneticPr fontId="9"/>
  </si>
  <si>
    <t>B15</t>
  </si>
  <si>
    <t>磁器質タイルＣ</t>
  </si>
  <si>
    <t>ウォール-5</t>
  </si>
  <si>
    <t>多機能自動炊飯器</t>
  </si>
  <si>
    <t>W4100×D1100×H100</t>
  </si>
  <si>
    <t>B16</t>
  </si>
  <si>
    <t>P5杭</t>
    <rPh sb="2" eb="3">
      <t>クイ</t>
    </rPh>
    <phoneticPr fontId="9"/>
  </si>
  <si>
    <t>低輻射ガス回転釜</t>
  </si>
  <si>
    <t>１１</t>
  </si>
  <si>
    <t>目隠しルーバー</t>
  </si>
  <si>
    <t>（改良地業）</t>
    <rPh sb="1" eb="3">
      <t>カイリョウ</t>
    </rPh>
    <rPh sb="3" eb="5">
      <t>ジギョウ</t>
    </rPh>
    <phoneticPr fontId="9"/>
  </si>
  <si>
    <t>W1455xD936xH1760</t>
  </si>
  <si>
    <t>1F更衣室1</t>
  </si>
  <si>
    <t>W920xD965xH1860</t>
  </si>
  <si>
    <t>ＳＤ－６</t>
  </si>
  <si>
    <t>別紙：囲障－１８</t>
    <rPh sb="0" eb="2">
      <t>ベッシ</t>
    </rPh>
    <rPh sb="3" eb="5">
      <t>イショウ</t>
    </rPh>
    <phoneticPr fontId="9"/>
  </si>
  <si>
    <t>B18</t>
  </si>
  <si>
    <t>120x150x600</t>
  </si>
  <si>
    <t>(D-207)　H=1195+埋込100　支柱:FB-12x50 @300</t>
  </si>
  <si>
    <t>カート</t>
  </si>
  <si>
    <t>H=1500､L=5000+5000</t>
  </si>
  <si>
    <t>W446xD446xH620</t>
  </si>
  <si>
    <t>移動ラック</t>
  </si>
  <si>
    <t>ｽﾃﾝﾚｽ製　φ50用　</t>
    <rPh sb="5" eb="6">
      <t>セイ</t>
    </rPh>
    <rPh sb="10" eb="11">
      <t>ヨウ</t>
    </rPh>
    <phoneticPr fontId="9"/>
  </si>
  <si>
    <t>B20</t>
  </si>
  <si>
    <t>B種　基礎部</t>
    <rPh sb="1" eb="2">
      <t>シュ</t>
    </rPh>
    <rPh sb="3" eb="5">
      <t>キソ</t>
    </rPh>
    <rPh sb="5" eb="6">
      <t>ブ</t>
    </rPh>
    <phoneticPr fontId="9"/>
  </si>
  <si>
    <t>ＳＰ－８</t>
  </si>
  <si>
    <t>倉庫撤去</t>
  </si>
  <si>
    <t>F-2</t>
  </si>
  <si>
    <t>B22</t>
  </si>
  <si>
    <t>ｶﾞﾙﾊﾞﾘｳﾑｶﾗｰ鋼板t0.6　糸W200程度</t>
  </si>
  <si>
    <t>仮設給水設備工事</t>
    <rPh sb="0" eb="2">
      <t>カセツ</t>
    </rPh>
    <rPh sb="2" eb="4">
      <t>キュウスイ</t>
    </rPh>
    <rPh sb="4" eb="6">
      <t>セツビ</t>
    </rPh>
    <rPh sb="6" eb="8">
      <t>コウジ</t>
    </rPh>
    <phoneticPr fontId="9"/>
  </si>
  <si>
    <t>W900xD700xH450</t>
  </si>
  <si>
    <t>保温工事</t>
    <rPh sb="0" eb="4">
      <t>ホオンコウジ</t>
    </rPh>
    <phoneticPr fontId="9"/>
  </si>
  <si>
    <t>B24</t>
  </si>
  <si>
    <t>別紙：内装－１</t>
    <rPh sb="0" eb="2">
      <t>ベッシ</t>
    </rPh>
    <rPh sb="3" eb="5">
      <t>ナイソウ</t>
    </rPh>
    <phoneticPr fontId="9"/>
  </si>
  <si>
    <t>W304xD345xH54</t>
  </si>
  <si>
    <t>W10920×H650 ｽﾁｰﾙ製 基礎共</t>
  </si>
  <si>
    <t>H=1500 ｽﾁｰﾙ製</t>
  </si>
  <si>
    <t>下地モルタル別途</t>
    <rPh sb="0" eb="2">
      <t>シタジ</t>
    </rPh>
    <rPh sb="6" eb="8">
      <t>ベット</t>
    </rPh>
    <phoneticPr fontId="9"/>
  </si>
  <si>
    <t>ＡＷＤ－１２</t>
  </si>
  <si>
    <t>オタフクナンテン</t>
  </si>
  <si>
    <t>（建　具）</t>
    <rPh sb="1" eb="2">
      <t>タツル</t>
    </rPh>
    <rPh sb="3" eb="4">
      <t>グ</t>
    </rPh>
    <phoneticPr fontId="9"/>
  </si>
  <si>
    <t>B25</t>
  </si>
  <si>
    <t>B26</t>
  </si>
  <si>
    <t>1F脱衣室(男)･(女)</t>
    <rPh sb="10" eb="11">
      <t>オンナ</t>
    </rPh>
    <phoneticPr fontId="40"/>
  </si>
  <si>
    <t>和え物カート</t>
  </si>
  <si>
    <t>W1700×H1750 基礎共</t>
  </si>
  <si>
    <t>腰壁笠木　２液形</t>
  </si>
  <si>
    <t>W1630xD1020xH1980</t>
  </si>
  <si>
    <t>W1800xD950xH1300</t>
  </si>
  <si>
    <t>自立手摺（斜部・中段）笠木</t>
    <rPh sb="5" eb="7">
      <t>シャブ</t>
    </rPh>
    <rPh sb="8" eb="10">
      <t>チュウダン</t>
    </rPh>
    <rPh sb="11" eb="13">
      <t>カサギ</t>
    </rPh>
    <phoneticPr fontId="9"/>
  </si>
  <si>
    <t>ＣＶＴ６０（架空）</t>
    <rPh sb="6" eb="8">
      <t>カクウ</t>
    </rPh>
    <phoneticPr fontId="9"/>
  </si>
  <si>
    <t>＜配膳室＞</t>
  </si>
  <si>
    <t>M16xL35</t>
  </si>
  <si>
    <t>C1</t>
  </si>
  <si>
    <t>H2.6 C0.72､0.58 (藤棚半分程度)</t>
  </si>
  <si>
    <t>牛乳保冷庫</t>
  </si>
  <si>
    <t>ラベンダー</t>
  </si>
  <si>
    <t>道路縦断用側溝300x500　蓋､ｲﾝﾊﾞｰﾄ共</t>
    <rPh sb="0" eb="2">
      <t>ドウロ</t>
    </rPh>
    <rPh sb="2" eb="5">
      <t>ジュウダンヨウ</t>
    </rPh>
    <rPh sb="5" eb="7">
      <t>ソッコウ</t>
    </rPh>
    <rPh sb="15" eb="16">
      <t>フタ</t>
    </rPh>
    <rPh sb="23" eb="24">
      <t>トモ</t>
    </rPh>
    <phoneticPr fontId="9"/>
  </si>
  <si>
    <t>Fc=18N/mm2　 SL12</t>
  </si>
  <si>
    <t>JIS K 5674　工場 1回目</t>
    <rPh sb="11" eb="13">
      <t>コウジョウ</t>
    </rPh>
    <rPh sb="15" eb="16">
      <t>カイ</t>
    </rPh>
    <rPh sb="16" eb="17">
      <t>メ</t>
    </rPh>
    <phoneticPr fontId="39"/>
  </si>
  <si>
    <t>W1800xD900xH1970</t>
  </si>
  <si>
    <t>B種</t>
    <rPh sb="1" eb="2">
      <t>シュ</t>
    </rPh>
    <phoneticPr fontId="9"/>
  </si>
  <si>
    <t>欠番</t>
  </si>
  <si>
    <t xml:space="preserve">ステンレス製　600角 </t>
    <rPh sb="5" eb="6">
      <t>セイ</t>
    </rPh>
    <phoneticPr fontId="9"/>
  </si>
  <si>
    <t>C3</t>
  </si>
  <si>
    <t>（サイン）</t>
  </si>
  <si>
    <t>W8670xH1775　網戸付き</t>
    <rPh sb="12" eb="14">
      <t>アミド</t>
    </rPh>
    <rPh sb="14" eb="15">
      <t>ツ</t>
    </rPh>
    <phoneticPr fontId="9"/>
  </si>
  <si>
    <t>D2</t>
  </si>
  <si>
    <t>W2000xD750xH800</t>
  </si>
  <si>
    <t>モービルシンク</t>
  </si>
  <si>
    <t>小型構造物用型枠</t>
    <rPh sb="0" eb="2">
      <t>コガタ</t>
    </rPh>
    <rPh sb="2" eb="6">
      <t>コウゾウブツヨウ</t>
    </rPh>
    <rPh sb="6" eb="8">
      <t>カタワク</t>
    </rPh>
    <phoneticPr fontId="9"/>
  </si>
  <si>
    <t>D7</t>
  </si>
  <si>
    <t>D8</t>
  </si>
  <si>
    <t>EB</t>
  </si>
  <si>
    <t>W1200xD900xH740</t>
  </si>
  <si>
    <t>D9</t>
  </si>
  <si>
    <t>食器消毒保管機</t>
  </si>
  <si>
    <t>W1300xD950xH1900</t>
  </si>
  <si>
    <t>D12</t>
  </si>
  <si>
    <t>防振ゴム</t>
    <rPh sb="0" eb="2">
      <t>ボウシン</t>
    </rPh>
    <phoneticPr fontId="9"/>
  </si>
  <si>
    <t>W1750xD950xH1900</t>
  </si>
  <si>
    <t>耐水合板</t>
    <rPh sb="2" eb="4">
      <t>ゴウハン</t>
    </rPh>
    <phoneticPr fontId="9"/>
  </si>
  <si>
    <t>OS-1</t>
  </si>
  <si>
    <t>式</t>
    <rPh sb="0" eb="1">
      <t>シキ</t>
    </rPh>
    <phoneticPr fontId="9"/>
  </si>
  <si>
    <t>アルミ製　600角 　SUS製枠</t>
    <rPh sb="3" eb="4">
      <t>セイ</t>
    </rPh>
    <phoneticPr fontId="9"/>
  </si>
  <si>
    <t>(AWD-2付)</t>
    <rPh sb="6" eb="7">
      <t>ツキ</t>
    </rPh>
    <phoneticPr fontId="40"/>
  </si>
  <si>
    <t>表示:ｼｰﾄ加工貼</t>
  </si>
  <si>
    <t>DICﾃﾞｺｰﾙ:ｿﾘｯﾄﾞｶﾗｰｼﾘｰｽﾞ　ﾌﾟﾚﾐｱﾑｶﾗｰ</t>
  </si>
  <si>
    <t>小便器手摺下地</t>
    <rPh sb="0" eb="3">
      <t>ショウベンキ</t>
    </rPh>
    <rPh sb="3" eb="5">
      <t>テスリ</t>
    </rPh>
    <rPh sb="5" eb="7">
      <t>シタジ</t>
    </rPh>
    <phoneticPr fontId="9"/>
  </si>
  <si>
    <t>施設名称サイン－１</t>
  </si>
  <si>
    <t>CB撤去</t>
  </si>
  <si>
    <t>上杭:φ600 CPRC105-Ⅳ　L=7.0m(PRC=6.0m)</t>
    <rPh sb="0" eb="1">
      <t>ウエ</t>
    </rPh>
    <rPh sb="1" eb="2">
      <t>クイ</t>
    </rPh>
    <phoneticPr fontId="9"/>
  </si>
  <si>
    <t>表示:外部用ｼｰﾄ切文字貼</t>
  </si>
  <si>
    <t>柱底均しモルタル　　　　</t>
  </si>
  <si>
    <t>ＡＷ－９</t>
  </si>
  <si>
    <t>S-1</t>
  </si>
  <si>
    <t>(A-138)W2220xH1550　開き戸付</t>
  </si>
  <si>
    <t>ケイ酸カルシウ板張り</t>
    <rPh sb="7" eb="8">
      <t>イタ</t>
    </rPh>
    <rPh sb="8" eb="9">
      <t>バ</t>
    </rPh>
    <phoneticPr fontId="9"/>
  </si>
  <si>
    <t>H=70+20</t>
  </si>
  <si>
    <t>ｽﾃﾝﾚｽ製　H2600　安全ｶﾞｰﾄﾞH2250</t>
  </si>
  <si>
    <t>養生</t>
    <rPh sb="0" eb="2">
      <t>ヨウジョウ</t>
    </rPh>
    <phoneticPr fontId="9"/>
  </si>
  <si>
    <t>W750xH580 t=12</t>
  </si>
  <si>
    <t>ＡＷＤ－１３</t>
  </si>
  <si>
    <t>φ450用</t>
    <rPh sb="4" eb="5">
      <t>ヨウ</t>
    </rPh>
    <phoneticPr fontId="9"/>
  </si>
  <si>
    <t>表示:ｼｰﾄ切文字貼</t>
  </si>
  <si>
    <t>（PU-2）20x10</t>
  </si>
  <si>
    <t>S-3a</t>
  </si>
  <si>
    <t>教室サイン</t>
  </si>
  <si>
    <t>ｻﾄﾞｼﾏZﾙｰﾌ面</t>
  </si>
  <si>
    <t>H4.5 株立 W1. 8　三脚鳥居型支柱</t>
    <rPh sb="5" eb="6">
      <t>カブ</t>
    </rPh>
    <rPh sb="6" eb="7">
      <t>タテ</t>
    </rPh>
    <phoneticPr fontId="9"/>
  </si>
  <si>
    <t>S-4a</t>
  </si>
  <si>
    <t>表示:合成紙出力</t>
  </si>
  <si>
    <t>1F職員便所(男)/1,2F便所1,2(男)</t>
  </si>
  <si>
    <t>構造用合板</t>
    <rPh sb="0" eb="3">
      <t>コウゾウヨウ</t>
    </rPh>
    <rPh sb="3" eb="5">
      <t>ゴウハン</t>
    </rPh>
    <phoneticPr fontId="9"/>
  </si>
  <si>
    <t>S-5</t>
  </si>
  <si>
    <t>室名サイン（在空）</t>
  </si>
  <si>
    <t>バックヤードサイン</t>
  </si>
  <si>
    <t>S-7</t>
  </si>
  <si>
    <t>ピクトサイン</t>
  </si>
  <si>
    <t>S-8</t>
  </si>
  <si>
    <t>φ2.6-50ｘ50</t>
  </si>
  <si>
    <t>下部見切金物</t>
    <rPh sb="0" eb="2">
      <t>カブ</t>
    </rPh>
    <rPh sb="2" eb="4">
      <t>ミキ</t>
    </rPh>
    <rPh sb="4" eb="6">
      <t>カナモノ</t>
    </rPh>
    <phoneticPr fontId="9"/>
  </si>
  <si>
    <t>総合案内サイン</t>
  </si>
  <si>
    <t>ボード面　B種</t>
    <rPh sb="6" eb="7">
      <t>シュ</t>
    </rPh>
    <phoneticPr fontId="9"/>
  </si>
  <si>
    <t>X-2</t>
  </si>
  <si>
    <t>本棚サイン（壁付）</t>
  </si>
  <si>
    <t>W2840xH2660</t>
  </si>
  <si>
    <t>WD-1</t>
  </si>
  <si>
    <t>M33</t>
  </si>
  <si>
    <t>S-11</t>
  </si>
  <si>
    <t>ｽｺｱﾎﾞｰﾄﾞ室鉄骨とりこわし</t>
    <rPh sb="8" eb="9">
      <t>シツ</t>
    </rPh>
    <rPh sb="9" eb="11">
      <t>テッコツ</t>
    </rPh>
    <phoneticPr fontId="43"/>
  </si>
  <si>
    <t>S-11(予備)</t>
  </si>
  <si>
    <t>S-12</t>
  </si>
  <si>
    <t>採用率</t>
  </si>
  <si>
    <t>H0.3       W0.2</t>
  </si>
  <si>
    <t>S-13</t>
  </si>
  <si>
    <t>階段手摺サイン</t>
  </si>
  <si>
    <t>SD345　D25　L=1000mm</t>
  </si>
  <si>
    <t>W130xH150</t>
  </si>
  <si>
    <t>コルゲート14-３Ｃ　（G36）</t>
  </si>
  <si>
    <t>(A-054)</t>
  </si>
  <si>
    <t>誘導サイン</t>
  </si>
  <si>
    <t>OS-4</t>
  </si>
  <si>
    <t>外部足場（傾斜壁部）</t>
    <rPh sb="0" eb="2">
      <t>ガイブ</t>
    </rPh>
    <rPh sb="2" eb="4">
      <t>アシバ</t>
    </rPh>
    <rPh sb="5" eb="7">
      <t>ケイシャ</t>
    </rPh>
    <rPh sb="7" eb="8">
      <t>カベ</t>
    </rPh>
    <rPh sb="8" eb="9">
      <t>ブ</t>
    </rPh>
    <phoneticPr fontId="9"/>
  </si>
  <si>
    <t>杭施工費</t>
    <rPh sb="0" eb="1">
      <t>クイ</t>
    </rPh>
    <rPh sb="1" eb="4">
      <t>セコウヒ</t>
    </rPh>
    <phoneticPr fontId="9"/>
  </si>
  <si>
    <t>ＷＤ－１</t>
  </si>
  <si>
    <t>t=12.5+耐水12.5 ﾀｲﾙ下</t>
  </si>
  <si>
    <t>OS-5</t>
  </si>
  <si>
    <t>外部自立サイン</t>
  </si>
  <si>
    <t>OS-7</t>
  </si>
  <si>
    <t>S-9</t>
  </si>
  <si>
    <t>樹木名サイン</t>
  </si>
  <si>
    <t>OS-8b</t>
  </si>
  <si>
    <t>&lt;K-103&gt;ロッカー</t>
  </si>
  <si>
    <t>ｺﾝｸﾘｰﾄ舗装</t>
    <rPh sb="6" eb="8">
      <t>ホソウ</t>
    </rPh>
    <phoneticPr fontId="41"/>
  </si>
  <si>
    <t>鉄骨工事</t>
    <rPh sb="0" eb="2">
      <t>テッコツ</t>
    </rPh>
    <rPh sb="2" eb="4">
      <t>コウジ</t>
    </rPh>
    <phoneticPr fontId="9"/>
  </si>
  <si>
    <t>OS-9</t>
  </si>
  <si>
    <t>W7130xH2685</t>
  </si>
  <si>
    <t>全体案内サイン</t>
  </si>
  <si>
    <t>OS-10</t>
  </si>
  <si>
    <t>高さ制限サイン</t>
  </si>
  <si>
    <t>W1360xH4278</t>
  </si>
  <si>
    <t>金属製建具工事</t>
    <rPh sb="0" eb="3">
      <t>キンゾクセイ</t>
    </rPh>
    <rPh sb="3" eb="7">
      <t>タテグコウジ</t>
    </rPh>
    <phoneticPr fontId="9"/>
  </si>
  <si>
    <t>ガラス工事</t>
    <rPh sb="3" eb="5">
      <t>コウジ</t>
    </rPh>
    <phoneticPr fontId="9"/>
  </si>
  <si>
    <t xml:space="preserve">a </t>
  </si>
  <si>
    <t>L型　W800xH700</t>
  </si>
  <si>
    <t>鋼製建具</t>
    <rPh sb="0" eb="2">
      <t>コウセイ</t>
    </rPh>
    <rPh sb="2" eb="4">
      <t>タテグ</t>
    </rPh>
    <phoneticPr fontId="48"/>
  </si>
  <si>
    <t>落し掛け</t>
  </si>
  <si>
    <t>W1520xH1950</t>
  </si>
  <si>
    <t>軽量鋼製建具</t>
    <rPh sb="0" eb="6">
      <t>ケイリョウコウセイタテグ</t>
    </rPh>
    <phoneticPr fontId="9"/>
  </si>
  <si>
    <t>ＡＷ－１０</t>
  </si>
  <si>
    <t>計</t>
    <rPh sb="0" eb="1">
      <t>ケイ</t>
    </rPh>
    <phoneticPr fontId="9"/>
  </si>
  <si>
    <t>a</t>
  </si>
  <si>
    <t>ＡＷＤ－１</t>
  </si>
  <si>
    <t>ＡＷＤ－８</t>
  </si>
  <si>
    <t>ＡＷＤ－３</t>
  </si>
  <si>
    <t>断熱材吹付</t>
    <rPh sb="0" eb="3">
      <t>ダンネツザイ</t>
    </rPh>
    <rPh sb="3" eb="5">
      <t>フキツケ</t>
    </rPh>
    <phoneticPr fontId="9"/>
  </si>
  <si>
    <t>ＡＷＤ－７（１階）</t>
    <rPh sb="7" eb="8">
      <t>カイ</t>
    </rPh>
    <phoneticPr fontId="9"/>
  </si>
  <si>
    <t>ＡＷＤ－７（２階）</t>
    <rPh sb="7" eb="8">
      <t>カイ</t>
    </rPh>
    <phoneticPr fontId="9"/>
  </si>
  <si>
    <t>ＡＷＤ－９（１階）</t>
    <rPh sb="7" eb="8">
      <t>カイ</t>
    </rPh>
    <phoneticPr fontId="9"/>
  </si>
  <si>
    <t>ＡＷＤ－９（２階）</t>
    <rPh sb="7" eb="8">
      <t>カイ</t>
    </rPh>
    <phoneticPr fontId="9"/>
  </si>
  <si>
    <t>ＡＷＤ－１１</t>
  </si>
  <si>
    <t>（MS-2）　15x10</t>
  </si>
  <si>
    <t>錆止塗料塗り</t>
    <rPh sb="0" eb="1">
      <t>サビ</t>
    </rPh>
    <rPh sb="1" eb="2">
      <t>ト</t>
    </rPh>
    <rPh sb="2" eb="5">
      <t>トリョウヌ</t>
    </rPh>
    <phoneticPr fontId="39"/>
  </si>
  <si>
    <t>壁点検口</t>
  </si>
  <si>
    <t>0.4×0.4×H0.4</t>
  </si>
  <si>
    <t>ＡＷＤ－１５</t>
  </si>
  <si>
    <t>t=6.5</t>
  </si>
  <si>
    <t>ＡＨＤ－１</t>
  </si>
  <si>
    <t>2連ﾌﾞﾗﾝｺ　基礎別途</t>
    <rPh sb="1" eb="2">
      <t>レン</t>
    </rPh>
    <rPh sb="8" eb="10">
      <t>キソ</t>
    </rPh>
    <rPh sb="10" eb="12">
      <t>ベット</t>
    </rPh>
    <phoneticPr fontId="41"/>
  </si>
  <si>
    <t>縞鋼板溝蓋撤去</t>
  </si>
  <si>
    <t>ＡＨＤ－２</t>
  </si>
  <si>
    <t>AＤ－２</t>
  </si>
  <si>
    <t>階高5.7ｍ以上7.4ｍ未満　　運搬費共</t>
    <rPh sb="0" eb="2">
      <t>カイダカ</t>
    </rPh>
    <rPh sb="6" eb="8">
      <t>イジョウ</t>
    </rPh>
    <rPh sb="12" eb="14">
      <t>ミマン</t>
    </rPh>
    <rPh sb="16" eb="19">
      <t>ウンパンヒ</t>
    </rPh>
    <rPh sb="19" eb="20">
      <t>トモ</t>
    </rPh>
    <phoneticPr fontId="9"/>
  </si>
  <si>
    <t>AＤ－３</t>
  </si>
  <si>
    <t>ＡＧ－１</t>
  </si>
  <si>
    <t>仕上ユニット工事</t>
    <rPh sb="0" eb="2">
      <t>シア</t>
    </rPh>
    <rPh sb="6" eb="8">
      <t>コウジ</t>
    </rPh>
    <phoneticPr fontId="9"/>
  </si>
  <si>
    <t>ﾎﾟﾝﾌﾟ打設</t>
  </si>
  <si>
    <t>建込簡易土留工</t>
  </si>
  <si>
    <t>厚50mm  400x400</t>
    <rPh sb="0" eb="1">
      <t>アツ</t>
    </rPh>
    <phoneticPr fontId="9"/>
  </si>
  <si>
    <t>AW－２</t>
  </si>
  <si>
    <t>Ｈ形鋼</t>
    <rPh sb="1" eb="3">
      <t>カタコウ</t>
    </rPh>
    <phoneticPr fontId="9"/>
  </si>
  <si>
    <t>中間値</t>
    <rPh sb="0" eb="2">
      <t>チュウカン</t>
    </rPh>
    <rPh sb="2" eb="3">
      <t>チ</t>
    </rPh>
    <phoneticPr fontId="45"/>
  </si>
  <si>
    <t>AW－５</t>
  </si>
  <si>
    <t>t=30   200x360</t>
  </si>
  <si>
    <t>AW－６</t>
  </si>
  <si>
    <t>AW－７</t>
  </si>
  <si>
    <t>AW－１０</t>
  </si>
  <si>
    <t>(A-141)　野縁:C-60x30x10x1.6 @300以下</t>
  </si>
  <si>
    <t>AW－１１(1階)</t>
    <rPh sb="7" eb="8">
      <t>カイ</t>
    </rPh>
    <phoneticPr fontId="9"/>
  </si>
  <si>
    <t>（既成金物）</t>
    <rPh sb="1" eb="3">
      <t>キセイ</t>
    </rPh>
    <rPh sb="3" eb="5">
      <t>カナモノ</t>
    </rPh>
    <phoneticPr fontId="9"/>
  </si>
  <si>
    <t>A種　壁式　地上部</t>
    <rPh sb="1" eb="2">
      <t>シュ</t>
    </rPh>
    <rPh sb="3" eb="4">
      <t>カベ</t>
    </rPh>
    <rPh sb="4" eb="5">
      <t>シキ</t>
    </rPh>
    <phoneticPr fontId="9"/>
  </si>
  <si>
    <t>W220xH220　本体:ｽﾁｰﾙPLt6.0曲加工　焼付塗装</t>
    <rPh sb="27" eb="28">
      <t>ヤ</t>
    </rPh>
    <rPh sb="28" eb="29">
      <t>ツキ</t>
    </rPh>
    <rPh sb="29" eb="31">
      <t>トソウ</t>
    </rPh>
    <phoneticPr fontId="9"/>
  </si>
  <si>
    <t>(D-1001)　ｶﾞﾙﾊﾞﾘｳﾑｶﾗｰ鋼板t0.6 H85</t>
  </si>
  <si>
    <t>AW－１１(2階)</t>
    <rPh sb="7" eb="8">
      <t>カイ</t>
    </rPh>
    <phoneticPr fontId="9"/>
  </si>
  <si>
    <t>AW－１２(２階)</t>
    <rPh sb="7" eb="8">
      <t>カイ</t>
    </rPh>
    <phoneticPr fontId="9"/>
  </si>
  <si>
    <t>AW－１３(１階)</t>
    <rPh sb="7" eb="8">
      <t>カイ</t>
    </rPh>
    <phoneticPr fontId="9"/>
  </si>
  <si>
    <t>65形　4000ｘ2000</t>
    <rPh sb="2" eb="3">
      <t>カタ</t>
    </rPh>
    <phoneticPr fontId="9"/>
  </si>
  <si>
    <t>AW－１３(２階)</t>
    <rPh sb="7" eb="8">
      <t>カイ</t>
    </rPh>
    <phoneticPr fontId="9"/>
  </si>
  <si>
    <t>AW－１４</t>
  </si>
  <si>
    <t>(A-123)H=950　通し材:C-125x50x20x2.3</t>
  </si>
  <si>
    <t>ＳＤ－１</t>
  </si>
  <si>
    <t>ＳＤ－２</t>
  </si>
  <si>
    <t>溶融亜鉛メッキ処理</t>
    <rPh sb="0" eb="2">
      <t>ヨウユウ</t>
    </rPh>
    <rPh sb="2" eb="4">
      <t>アエン</t>
    </rPh>
    <rPh sb="7" eb="9">
      <t>ショリ</t>
    </rPh>
    <phoneticPr fontId="39"/>
  </si>
  <si>
    <t>□-175x175x4.5</t>
  </si>
  <si>
    <t>a 野球場照明塔ﾌｪﾝｽ</t>
  </si>
  <si>
    <t>ＳＤ－４</t>
  </si>
  <si>
    <t>構内舗装工事</t>
    <rPh sb="0" eb="2">
      <t>コウナイ</t>
    </rPh>
    <rPh sb="2" eb="4">
      <t>ホソウ</t>
    </rPh>
    <rPh sb="4" eb="6">
      <t>コウジ</t>
    </rPh>
    <phoneticPr fontId="38"/>
  </si>
  <si>
    <t>ＳＤ－７</t>
  </si>
  <si>
    <t>13400x6100 実線 ﾗｲﾝ幅40mm 指定色</t>
    <rPh sb="11" eb="12">
      <t>ジツ</t>
    </rPh>
    <rPh sb="12" eb="13">
      <t>セン</t>
    </rPh>
    <rPh sb="17" eb="18">
      <t>ハバ</t>
    </rPh>
    <rPh sb="23" eb="25">
      <t>シテイ</t>
    </rPh>
    <rPh sb="25" eb="26">
      <t>イロ</t>
    </rPh>
    <phoneticPr fontId="9"/>
  </si>
  <si>
    <t>ＳＤ－９</t>
  </si>
  <si>
    <t>ＳＤ－１０</t>
  </si>
  <si>
    <t>SD345　D16　L=700mm</t>
  </si>
  <si>
    <t>ｺｰﾅｰｶﾞｰﾄﾞ　２液形</t>
  </si>
  <si>
    <t>ＳＤ－１１</t>
  </si>
  <si>
    <t>天井(折上げ天井跳出し部)</t>
    <rPh sb="3" eb="4">
      <t>オリ</t>
    </rPh>
    <rPh sb="4" eb="5">
      <t>ア</t>
    </rPh>
    <rPh sb="6" eb="8">
      <t>テンジョウ</t>
    </rPh>
    <rPh sb="8" eb="9">
      <t>ハ</t>
    </rPh>
    <rPh sb="9" eb="10">
      <t>ダ</t>
    </rPh>
    <rPh sb="11" eb="12">
      <t>ブ</t>
    </rPh>
    <phoneticPr fontId="9"/>
  </si>
  <si>
    <t>段鼻タイル（材料費）</t>
    <rPh sb="0" eb="2">
      <t>ダンバナ</t>
    </rPh>
    <rPh sb="6" eb="9">
      <t>ザイリョウヒ</t>
    </rPh>
    <phoneticPr fontId="41"/>
  </si>
  <si>
    <t>ＳＤ－２１</t>
  </si>
  <si>
    <t>階高4.0m超5.0m未満 　　運搬費共</t>
    <rPh sb="0" eb="2">
      <t>カイダカ</t>
    </rPh>
    <rPh sb="6" eb="7">
      <t>コ</t>
    </rPh>
    <rPh sb="11" eb="13">
      <t>ミマン</t>
    </rPh>
    <rPh sb="16" eb="19">
      <t>ウンパンヒ</t>
    </rPh>
    <rPh sb="19" eb="20">
      <t>トモ</t>
    </rPh>
    <phoneticPr fontId="9"/>
  </si>
  <si>
    <t>H=20</t>
  </si>
  <si>
    <t>アルミ製建具</t>
  </si>
  <si>
    <t>ステージネット</t>
  </si>
  <si>
    <t>ＳＤ－２２</t>
  </si>
  <si>
    <t>ＳＤ－２５</t>
  </si>
  <si>
    <t>ｅ</t>
  </si>
  <si>
    <t>ＳＤ－２６</t>
  </si>
  <si>
    <t>床 PS･EPS</t>
  </si>
  <si>
    <t>ケーブル</t>
  </si>
  <si>
    <t>L1950ｘH2300 扉x1</t>
  </si>
  <si>
    <t>ＳＦ－２</t>
  </si>
  <si>
    <t>床 EVﾋﾟｯﾄ</t>
  </si>
  <si>
    <t>ﾎﾟﾘｳﾚﾀﾝｴﾅﾒﾙ塗料塗り(2-UE)</t>
    <rPh sb="10" eb="12">
      <t>トリョウ</t>
    </rPh>
    <rPh sb="12" eb="14">
      <t>ヌリ</t>
    </rPh>
    <rPh sb="14" eb="15">
      <t>ヌリ</t>
    </rPh>
    <phoneticPr fontId="9"/>
  </si>
  <si>
    <t>ＳＦ－６</t>
  </si>
  <si>
    <t>ポンプ打設</t>
    <rPh sb="3" eb="5">
      <t>ダセツ</t>
    </rPh>
    <phoneticPr fontId="9"/>
  </si>
  <si>
    <t>磁器質　Ⅰ類　無釉　150ｘ150　</t>
    <rPh sb="0" eb="3">
      <t>ジキシツ</t>
    </rPh>
    <rPh sb="4" eb="6">
      <t>イチルイ</t>
    </rPh>
    <rPh sb="7" eb="9">
      <t>ムユウ</t>
    </rPh>
    <phoneticPr fontId="9"/>
  </si>
  <si>
    <t>ＳＦ－７</t>
  </si>
  <si>
    <t>L-75x75x6</t>
  </si>
  <si>
    <t>ＳＦ－９</t>
  </si>
  <si>
    <t>(A-140)　木面　B種</t>
    <rPh sb="8" eb="10">
      <t>モクメン</t>
    </rPh>
    <rPh sb="12" eb="13">
      <t>シュ</t>
    </rPh>
    <phoneticPr fontId="9"/>
  </si>
  <si>
    <t>ＳＦ－１０</t>
  </si>
  <si>
    <t>防水押えｺﾝｸﾘｰﾄ</t>
    <rPh sb="0" eb="2">
      <t>ボウスイ</t>
    </rPh>
    <rPh sb="2" eb="3">
      <t>オ</t>
    </rPh>
    <phoneticPr fontId="9"/>
  </si>
  <si>
    <t>ＳＦ－１１</t>
  </si>
  <si>
    <t>ＳＰ－２</t>
  </si>
  <si>
    <t>ＳＰ－３</t>
  </si>
  <si>
    <t>ＳＰ－６</t>
  </si>
  <si>
    <t>(AW-12u付)</t>
  </si>
  <si>
    <t>ＳＰ－７</t>
  </si>
  <si>
    <t>ﾎﾞｰﾀﾞｰ</t>
  </si>
  <si>
    <t>（CD-150）</t>
  </si>
  <si>
    <t>耐候性塗料塗り（DP_細幅）</t>
    <rPh sb="0" eb="3">
      <t>タイコウセイ</t>
    </rPh>
    <rPh sb="3" eb="6">
      <t>トリョウヌ</t>
    </rPh>
    <rPh sb="11" eb="13">
      <t>ホソハバ</t>
    </rPh>
    <phoneticPr fontId="9"/>
  </si>
  <si>
    <t>ＳＰ－９</t>
  </si>
  <si>
    <t>本体:杉材 無塗装　 ﾗﾜﾝ合板t=12</t>
  </si>
  <si>
    <t>ＳＰ－１０</t>
  </si>
  <si>
    <t>ＳＰ－１２</t>
  </si>
  <si>
    <t>ＳＰ－１３</t>
  </si>
  <si>
    <t>ＬＳＤ－２</t>
  </si>
  <si>
    <t>H-400x200x8x13</t>
  </si>
  <si>
    <t>ＬＳＤ－４</t>
  </si>
  <si>
    <t>W1360xH3490　異形</t>
  </si>
  <si>
    <t>50ｍ3未満/回　（圧送料金共）</t>
    <rPh sb="4" eb="6">
      <t>ミマン</t>
    </rPh>
    <rPh sb="10" eb="14">
      <t>アッソウリョウキン</t>
    </rPh>
    <rPh sb="14" eb="15">
      <t>トモ</t>
    </rPh>
    <phoneticPr fontId="9"/>
  </si>
  <si>
    <t>ＬＳＤ－８</t>
  </si>
  <si>
    <t>φ200　Ⅱ-2R-2</t>
  </si>
  <si>
    <t>ＳＬＷ－１</t>
  </si>
  <si>
    <t>木ルーバー下地</t>
  </si>
  <si>
    <t xml:space="preserve">t=12.5 貼物下 </t>
  </si>
  <si>
    <t>単管使用 　運搬費共</t>
    <rPh sb="0" eb="2">
      <t>タンカン</t>
    </rPh>
    <rPh sb="2" eb="4">
      <t>シヨウ</t>
    </rPh>
    <rPh sb="6" eb="9">
      <t>ウンパンヒ</t>
    </rPh>
    <rPh sb="9" eb="10">
      <t>トモ</t>
    </rPh>
    <phoneticPr fontId="9"/>
  </si>
  <si>
    <t>W2800xD450</t>
  </si>
  <si>
    <t>特定防火設備</t>
    <rPh sb="0" eb="2">
      <t>トクテイ</t>
    </rPh>
    <rPh sb="2" eb="6">
      <t>ボウカセツビ</t>
    </rPh>
    <phoneticPr fontId="9"/>
  </si>
  <si>
    <t>WE300xLE300xHE235　材工共</t>
  </si>
  <si>
    <t>W1700xH2000</t>
  </si>
  <si>
    <t>ＷD－１</t>
  </si>
  <si>
    <t>シャッター下部</t>
    <rPh sb="5" eb="7">
      <t>カブ</t>
    </rPh>
    <phoneticPr fontId="9"/>
  </si>
  <si>
    <t>W 850xD640xH750 洗面孔x1</t>
  </si>
  <si>
    <t>ＷF－２</t>
  </si>
  <si>
    <t>㎥</t>
  </si>
  <si>
    <t>ｄ</t>
  </si>
  <si>
    <t xml:space="preserve">下杭:φ7090 HF-ONA105-A1 L=7.0m </t>
    <rPh sb="0" eb="1">
      <t>シタ</t>
    </rPh>
    <rPh sb="1" eb="2">
      <t>クイ</t>
    </rPh>
    <phoneticPr fontId="9"/>
  </si>
  <si>
    <t>1F廊下1,2</t>
  </si>
  <si>
    <t>1F図書ﾗｳﾝｼﾞ垂直片面6段書架</t>
    <rPh sb="2" eb="4">
      <t>トショ</t>
    </rPh>
    <rPh sb="9" eb="11">
      <t>スイチョク</t>
    </rPh>
    <rPh sb="11" eb="13">
      <t>カタメン</t>
    </rPh>
    <rPh sb="14" eb="15">
      <t>ダン</t>
    </rPh>
    <rPh sb="15" eb="17">
      <t>ショカ</t>
    </rPh>
    <phoneticPr fontId="9"/>
  </si>
  <si>
    <t>W2670xH2675</t>
  </si>
  <si>
    <t>W3310xH3140</t>
  </si>
  <si>
    <t>W6960xH2660</t>
  </si>
  <si>
    <t>シマトネリコ</t>
  </si>
  <si>
    <t>(D-1101)</t>
  </si>
  <si>
    <t>W2670xH3190</t>
  </si>
  <si>
    <t>建方重機損料</t>
    <rPh sb="0" eb="2">
      <t>タテカタ</t>
    </rPh>
    <rPh sb="2" eb="4">
      <t>ジュウキ</t>
    </rPh>
    <rPh sb="4" eb="6">
      <t>ソンリョウ</t>
    </rPh>
    <phoneticPr fontId="39"/>
  </si>
  <si>
    <t>W7050xH2710</t>
  </si>
  <si>
    <t>W900xH2000</t>
  </si>
  <si>
    <t>W1600xH360</t>
  </si>
  <si>
    <t>UA1</t>
  </si>
  <si>
    <t>現場発生土</t>
    <rPh sb="0" eb="2">
      <t>ゲンバ</t>
    </rPh>
    <rPh sb="2" eb="5">
      <t>ハッセイド</t>
    </rPh>
    <phoneticPr fontId="9"/>
  </si>
  <si>
    <t>エリゲロン</t>
  </si>
  <si>
    <t>W1600xH2190</t>
  </si>
  <si>
    <t>道路横断用側溝300x500　ｸﾞﾚｰﾁﾝｸﾞ蓋､ｲﾝﾊﾞｰﾄ共</t>
    <rPh sb="0" eb="2">
      <t>ドウロ</t>
    </rPh>
    <rPh sb="2" eb="4">
      <t>オウダン</t>
    </rPh>
    <rPh sb="4" eb="5">
      <t>ヨウ</t>
    </rPh>
    <rPh sb="5" eb="7">
      <t>ソッコウ</t>
    </rPh>
    <rPh sb="23" eb="24">
      <t>フタ</t>
    </rPh>
    <rPh sb="31" eb="32">
      <t>トモ</t>
    </rPh>
    <phoneticPr fontId="9"/>
  </si>
  <si>
    <t>W900xH1200</t>
  </si>
  <si>
    <t xml:space="preserve">軽量鉄骨加工・取付け  </t>
  </si>
  <si>
    <t>W1800xH1200</t>
  </si>
  <si>
    <t>400x400x(平均ｈ825)　蓋別途</t>
    <rPh sb="9" eb="11">
      <t>ヘイキン</t>
    </rPh>
    <rPh sb="17" eb="18">
      <t>フタ</t>
    </rPh>
    <rPh sb="18" eb="20">
      <t>ベット</t>
    </rPh>
    <phoneticPr fontId="9"/>
  </si>
  <si>
    <t>床 押入</t>
  </si>
  <si>
    <t>100型 直貼 @300</t>
  </si>
  <si>
    <t>硬質ポリ塩化ﾋﾞﾆﾙ管（VP)φ200　半割　L=600</t>
    <rPh sb="0" eb="2">
      <t>コウシツ</t>
    </rPh>
    <rPh sb="4" eb="6">
      <t>エンカ</t>
    </rPh>
    <rPh sb="10" eb="11">
      <t>カン</t>
    </rPh>
    <phoneticPr fontId="9"/>
  </si>
  <si>
    <t>W1000xH1200</t>
  </si>
  <si>
    <t>道路縦断用側溝300x600　蓋､ｲﾝﾊﾞｰﾄ共</t>
    <rPh sb="0" eb="2">
      <t>ドウロ</t>
    </rPh>
    <rPh sb="2" eb="5">
      <t>ジュウダンヨウ</t>
    </rPh>
    <rPh sb="5" eb="7">
      <t>ソッコウ</t>
    </rPh>
    <rPh sb="15" eb="16">
      <t>フタ</t>
    </rPh>
    <rPh sb="23" eb="24">
      <t>トモ</t>
    </rPh>
    <phoneticPr fontId="9"/>
  </si>
  <si>
    <t>直均し</t>
    <rPh sb="0" eb="2">
      <t>ジカナラ</t>
    </rPh>
    <phoneticPr fontId="9"/>
  </si>
  <si>
    <t>W900xH1800</t>
  </si>
  <si>
    <t>災害防止（水平養生）</t>
    <rPh sb="0" eb="4">
      <t>サイガイボウシ</t>
    </rPh>
    <rPh sb="5" eb="9">
      <t>スイヘイヨウジョウ</t>
    </rPh>
    <phoneticPr fontId="9"/>
  </si>
  <si>
    <t>ステンレス製（既製品）　W400xφ22</t>
    <rPh sb="5" eb="6">
      <t>セイ</t>
    </rPh>
    <rPh sb="7" eb="10">
      <t>キセイヒン</t>
    </rPh>
    <phoneticPr fontId="9"/>
  </si>
  <si>
    <t>W1800xH2000</t>
  </si>
  <si>
    <t>SD295A  D13 L=650(防錆処理)　材工共</t>
    <rPh sb="18" eb="20">
      <t>ボウセイ</t>
    </rPh>
    <rPh sb="20" eb="22">
      <t>ショリ</t>
    </rPh>
    <phoneticPr fontId="9"/>
  </si>
  <si>
    <t>W1200xH2000</t>
  </si>
  <si>
    <t>W3655xH2660</t>
  </si>
  <si>
    <t>W2060×D1800×H2180</t>
  </si>
  <si>
    <t>W2645xH2660</t>
  </si>
  <si>
    <t>（A-081）</t>
  </si>
  <si>
    <t xml:space="preserve">W4000xH2000 </t>
  </si>
  <si>
    <t>φ700用</t>
    <rPh sb="4" eb="5">
      <t>ヨウ</t>
    </rPh>
    <phoneticPr fontId="9"/>
  </si>
  <si>
    <t>W2660xH2660</t>
  </si>
  <si>
    <t>UB2</t>
  </si>
  <si>
    <t>W2100xH2660</t>
  </si>
  <si>
    <t>W450xH2000</t>
  </si>
  <si>
    <t>W900xH900</t>
  </si>
  <si>
    <t>Ｈ３</t>
  </si>
  <si>
    <t>人</t>
    <rPh sb="0" eb="1">
      <t>ニン</t>
    </rPh>
    <phoneticPr fontId="9"/>
  </si>
  <si>
    <t>W3880xH1950</t>
  </si>
  <si>
    <t>N-2</t>
  </si>
  <si>
    <t>US下　直均し</t>
    <rPh sb="4" eb="6">
      <t>ジカナラ</t>
    </rPh>
    <phoneticPr fontId="9"/>
  </si>
  <si>
    <t>W1220xH1950</t>
  </si>
  <si>
    <t>W645xH1950</t>
  </si>
  <si>
    <t>（ＥＸＰＪカバー）</t>
  </si>
  <si>
    <t>t=50 24K</t>
  </si>
  <si>
    <t>W650xH2000</t>
  </si>
  <si>
    <t>上杭:φ600 ONA105-A1 L=7.0m</t>
    <rPh sb="0" eb="1">
      <t>ウエ</t>
    </rPh>
    <rPh sb="1" eb="2">
      <t>クイ</t>
    </rPh>
    <phoneticPr fontId="9"/>
  </si>
  <si>
    <t>W4970xH2670</t>
  </si>
  <si>
    <t>7-2</t>
  </si>
  <si>
    <t>W3055xH2670</t>
  </si>
  <si>
    <t>ﾌｯ素樹脂焼付塗装</t>
  </si>
  <si>
    <t>網入磨板ガラス</t>
    <rPh sb="0" eb="2">
      <t>アミイ</t>
    </rPh>
    <rPh sb="2" eb="3">
      <t>ミガ</t>
    </rPh>
    <rPh sb="3" eb="4">
      <t>イタ</t>
    </rPh>
    <phoneticPr fontId="9"/>
  </si>
  <si>
    <t>&lt;K-97&gt;ミュートス２</t>
  </si>
  <si>
    <t>学校用強化ガラス</t>
    <rPh sb="0" eb="3">
      <t>ガッコウヨウ</t>
    </rPh>
    <rPh sb="3" eb="5">
      <t>キョウカ</t>
    </rPh>
    <phoneticPr fontId="9"/>
  </si>
  <si>
    <t>学校用型板強化ガラス</t>
    <rPh sb="0" eb="3">
      <t>ガッコウヨウ</t>
    </rPh>
    <rPh sb="3" eb="5">
      <t>カタイタ</t>
    </rPh>
    <rPh sb="5" eb="7">
      <t>キョウカ</t>
    </rPh>
    <phoneticPr fontId="9"/>
  </si>
  <si>
    <t>水膨張止水ｺﾞﾑ</t>
    <rPh sb="0" eb="1">
      <t>ミズ</t>
    </rPh>
    <rPh sb="1" eb="3">
      <t>ボウチョウ</t>
    </rPh>
    <rPh sb="3" eb="5">
      <t>シスイ</t>
    </rPh>
    <phoneticPr fontId="9"/>
  </si>
  <si>
    <t>M22  L=440(ﾀﾞﾌﾞﾙﾅｯﾄ)</t>
  </si>
  <si>
    <t>型板ガラス</t>
    <rPh sb="0" eb="2">
      <t>カタイタ</t>
    </rPh>
    <phoneticPr fontId="9"/>
  </si>
  <si>
    <t>6mm換算長さ</t>
    <rPh sb="3" eb="5">
      <t>カンサン</t>
    </rPh>
    <rPh sb="5" eb="6">
      <t>ナガ</t>
    </rPh>
    <phoneticPr fontId="39"/>
  </si>
  <si>
    <t>目隠しフィルム</t>
    <rPh sb="0" eb="2">
      <t>メカク</t>
    </rPh>
    <phoneticPr fontId="9"/>
  </si>
  <si>
    <t>シナ化粧合板</t>
  </si>
  <si>
    <t>シャッター三方枠</t>
  </si>
  <si>
    <t>仮設工事（弓道場側）</t>
    <rPh sb="0" eb="4">
      <t>カセツコウジ</t>
    </rPh>
    <rPh sb="5" eb="8">
      <t>キュウドウジョウ</t>
    </rPh>
    <rPh sb="8" eb="9">
      <t>ガワ</t>
    </rPh>
    <phoneticPr fontId="9"/>
  </si>
  <si>
    <t>土間下　再生ｸﾗｯｼｬｰﾗﾝ</t>
    <rPh sb="0" eb="2">
      <t>ドマ</t>
    </rPh>
    <rPh sb="2" eb="3">
      <t>シタ</t>
    </rPh>
    <rPh sb="4" eb="6">
      <t>サイセイ</t>
    </rPh>
    <phoneticPr fontId="39"/>
  </si>
  <si>
    <t>飛散防止フィルム</t>
    <rPh sb="0" eb="2">
      <t>ヒサン</t>
    </rPh>
    <rPh sb="2" eb="4">
      <t>ボウシ</t>
    </rPh>
    <phoneticPr fontId="9"/>
  </si>
  <si>
    <t>(D-901)　ステンレス製グレーチング　W200用</t>
    <rPh sb="13" eb="14">
      <t>セイ</t>
    </rPh>
    <rPh sb="25" eb="26">
      <t>ヨウ</t>
    </rPh>
    <phoneticPr fontId="9"/>
  </si>
  <si>
    <t>(ST-172-MG含む)</t>
  </si>
  <si>
    <t>ガラスブロック</t>
  </si>
  <si>
    <t>植栽ベンチ-8　基礎</t>
    <rPh sb="0" eb="2">
      <t>ショクサイ</t>
    </rPh>
    <rPh sb="8" eb="10">
      <t>キソ</t>
    </rPh>
    <phoneticPr fontId="41"/>
  </si>
  <si>
    <t>M20  L=400(ﾈｯﾄｷｬｯﾌﾟ付)</t>
    <rPh sb="19" eb="20">
      <t>ツキ</t>
    </rPh>
    <phoneticPr fontId="9"/>
  </si>
  <si>
    <t>190x190x95</t>
  </si>
  <si>
    <t>砂場2000x2000　基礎共</t>
    <rPh sb="0" eb="2">
      <t>スナバ</t>
    </rPh>
    <rPh sb="12" eb="14">
      <t>キソ</t>
    </rPh>
    <rPh sb="14" eb="15">
      <t>トモ</t>
    </rPh>
    <phoneticPr fontId="41"/>
  </si>
  <si>
    <t>つぼ､布掘り</t>
    <rPh sb="3" eb="4">
      <t>ヌノ</t>
    </rPh>
    <rPh sb="4" eb="5">
      <t>ボ</t>
    </rPh>
    <phoneticPr fontId="9"/>
  </si>
  <si>
    <t>ｻﾝｹﾞﾂ:ｶﾞﾗｽﾌｨﾙﾑGF1707</t>
  </si>
  <si>
    <t>型枠工事</t>
  </si>
  <si>
    <t>ｻﾝｹﾞﾂ:ｶﾞﾗｽﾌｨﾙﾑGF1401</t>
  </si>
  <si>
    <t>19型 @225　補強材:φ9又は[-19x10x1.2</t>
  </si>
  <si>
    <t>２</t>
  </si>
  <si>
    <t>土工事</t>
    <rPh sb="0" eb="1">
      <t>ド</t>
    </rPh>
    <rPh sb="1" eb="3">
      <t>コウジ</t>
    </rPh>
    <phoneticPr fontId="38"/>
  </si>
  <si>
    <t>西門防護柵　2液形</t>
    <rPh sb="0" eb="2">
      <t>ニシモン</t>
    </rPh>
    <rPh sb="2" eb="5">
      <t>ボウゴサク</t>
    </rPh>
    <phoneticPr fontId="9"/>
  </si>
  <si>
    <t>２０</t>
  </si>
  <si>
    <t>根切り</t>
    <rPh sb="0" eb="2">
      <t>ネギ</t>
    </rPh>
    <phoneticPr fontId="38"/>
  </si>
  <si>
    <t>扉等三方補強</t>
    <rPh sb="0" eb="1">
      <t>トビラ</t>
    </rPh>
    <rPh sb="1" eb="2">
      <t>トウ</t>
    </rPh>
    <rPh sb="2" eb="4">
      <t>サンポウ</t>
    </rPh>
    <rPh sb="4" eb="6">
      <t>ホキョウ</t>
    </rPh>
    <phoneticPr fontId="9"/>
  </si>
  <si>
    <t>[-100x50x5x7.5</t>
  </si>
  <si>
    <t>埋戻し</t>
    <rPh sb="0" eb="2">
      <t>ウメモド</t>
    </rPh>
    <phoneticPr fontId="9"/>
  </si>
  <si>
    <t>建設発生土運搬費</t>
    <rPh sb="0" eb="2">
      <t>ケンセツ</t>
    </rPh>
    <rPh sb="2" eb="5">
      <t>ハッセイド</t>
    </rPh>
    <rPh sb="5" eb="7">
      <t>ウンパン</t>
    </rPh>
    <rPh sb="7" eb="8">
      <t>ヒ</t>
    </rPh>
    <phoneticPr fontId="9"/>
  </si>
  <si>
    <t>杭間ざらい</t>
    <rPh sb="0" eb="1">
      <t>クイ</t>
    </rPh>
    <rPh sb="1" eb="2">
      <t>マ</t>
    </rPh>
    <phoneticPr fontId="9"/>
  </si>
  <si>
    <t>PL-1.6加工　W2910xH2120xD（238.5+50）</t>
    <rPh sb="6" eb="8">
      <t>カコウ</t>
    </rPh>
    <phoneticPr fontId="9"/>
  </si>
  <si>
    <t>クチナシ</t>
  </si>
  <si>
    <t>土工機械運搬費</t>
    <rPh sb="0" eb="2">
      <t>ドコウ</t>
    </rPh>
    <rPh sb="2" eb="4">
      <t>キカイ</t>
    </rPh>
    <rPh sb="4" eb="6">
      <t>ウンパン</t>
    </rPh>
    <rPh sb="6" eb="7">
      <t>ヒ</t>
    </rPh>
    <phoneticPr fontId="9"/>
  </si>
  <si>
    <t>３</t>
  </si>
  <si>
    <t>地業工事</t>
    <rPh sb="0" eb="2">
      <t>ジギョウ</t>
    </rPh>
    <rPh sb="2" eb="4">
      <t>コウジ</t>
    </rPh>
    <phoneticPr fontId="9"/>
  </si>
  <si>
    <t>（一般地業）</t>
    <rPh sb="1" eb="3">
      <t>イッパン</t>
    </rPh>
    <rPh sb="3" eb="5">
      <t>ジギョウ</t>
    </rPh>
    <phoneticPr fontId="9"/>
  </si>
  <si>
    <t>引込柱　12-19-350ｋｇ</t>
    <rPh sb="0" eb="2">
      <t>ヒキコミ</t>
    </rPh>
    <rPh sb="2" eb="3">
      <t>チュウ</t>
    </rPh>
    <phoneticPr fontId="40"/>
  </si>
  <si>
    <t>砂利地業</t>
    <rPh sb="0" eb="2">
      <t>ジャリ</t>
    </rPh>
    <rPh sb="2" eb="4">
      <t>ジギョウ</t>
    </rPh>
    <phoneticPr fontId="9"/>
  </si>
  <si>
    <t>基礎下　再生ｸﾗｯｼｬｰﾗﾝ</t>
    <rPh sb="0" eb="2">
      <t>キソ</t>
    </rPh>
    <rPh sb="2" eb="3">
      <t>シタ</t>
    </rPh>
    <rPh sb="4" eb="6">
      <t>サイセイ</t>
    </rPh>
    <phoneticPr fontId="39"/>
  </si>
  <si>
    <t>H2.8 C0.47 W3.2 2本株立ち</t>
  </si>
  <si>
    <t>床下防湿シート敷</t>
    <rPh sb="0" eb="2">
      <t>ユカシタ</t>
    </rPh>
    <rPh sb="2" eb="4">
      <t>ボウシツ</t>
    </rPh>
    <rPh sb="7" eb="8">
      <t>シキ</t>
    </rPh>
    <phoneticPr fontId="9"/>
  </si>
  <si>
    <t>150x55 本磨</t>
  </si>
  <si>
    <t>ﾎﾟﾘｽﾁﾚﾝﾌｫｰﾑ　t=25</t>
  </si>
  <si>
    <t>P1杭</t>
    <rPh sb="2" eb="3">
      <t>クイ</t>
    </rPh>
    <phoneticPr fontId="9"/>
  </si>
  <si>
    <t>上杭:φ700 CPRC105-Ⅰ　L=7.0m(PRC=6.0m)</t>
    <rPh sb="0" eb="1">
      <t>ウエ</t>
    </rPh>
    <rPh sb="1" eb="2">
      <t>クイ</t>
    </rPh>
    <phoneticPr fontId="9"/>
  </si>
  <si>
    <t>本</t>
    <rPh sb="0" eb="1">
      <t>ホン</t>
    </rPh>
    <phoneticPr fontId="9"/>
  </si>
  <si>
    <t>P2杭</t>
    <rPh sb="2" eb="3">
      <t>クイ</t>
    </rPh>
    <phoneticPr fontId="9"/>
  </si>
  <si>
    <t>上杭:φ600 CPRC105-Ⅰ　L=7.0m(PRC=6.0m)</t>
    <rPh sb="0" eb="1">
      <t>ウエ</t>
    </rPh>
    <rPh sb="1" eb="2">
      <t>クイ</t>
    </rPh>
    <phoneticPr fontId="9"/>
  </si>
  <si>
    <t>ﾀﾞｲﾌﾚｯｸｽ:ｸｲｯｸｽﾌﾟﾚｰUPN工法</t>
  </si>
  <si>
    <t>雨水桝(現場打)B-1,2</t>
    <rPh sb="0" eb="2">
      <t>ウスイ</t>
    </rPh>
    <rPh sb="2" eb="3">
      <t>マス</t>
    </rPh>
    <rPh sb="4" eb="6">
      <t>ゲンバ</t>
    </rPh>
    <rPh sb="6" eb="7">
      <t>ウ</t>
    </rPh>
    <phoneticPr fontId="41"/>
  </si>
  <si>
    <t xml:space="preserve">下杭:φ6080 HF-ONA105-A1 L=7.0m </t>
    <rPh sb="0" eb="1">
      <t>シタ</t>
    </rPh>
    <rPh sb="1" eb="2">
      <t>クイ</t>
    </rPh>
    <phoneticPr fontId="9"/>
  </si>
  <si>
    <t>P3杭</t>
    <rPh sb="2" eb="3">
      <t>クイ</t>
    </rPh>
    <phoneticPr fontId="9"/>
  </si>
  <si>
    <t>ﾀﾓ集成材　75ｘ40　</t>
  </si>
  <si>
    <t>２１</t>
  </si>
  <si>
    <t>P4杭</t>
    <rPh sb="2" eb="3">
      <t>クイ</t>
    </rPh>
    <phoneticPr fontId="9"/>
  </si>
  <si>
    <t>e.</t>
  </si>
  <si>
    <t>上杭:φ600 HiSC(t=9.0)SKK490　L=7.0m</t>
    <rPh sb="0" eb="1">
      <t>ウエ</t>
    </rPh>
    <rPh sb="1" eb="2">
      <t>クイ</t>
    </rPh>
    <phoneticPr fontId="9"/>
  </si>
  <si>
    <t>(D-1101)耐酸被覆鋼板 t0.5　W250xH130/330</t>
  </si>
  <si>
    <t>ヒラドツツジ</t>
  </si>
  <si>
    <t>消火器スタンド</t>
    <rPh sb="0" eb="3">
      <t>ショウカキ</t>
    </rPh>
    <phoneticPr fontId="40"/>
  </si>
  <si>
    <t xml:space="preserve">下杭:φ4560 HF-ONA105-B1 L=7.0m </t>
    <rPh sb="0" eb="1">
      <t>シタ</t>
    </rPh>
    <rPh sb="1" eb="2">
      <t>クイ</t>
    </rPh>
    <phoneticPr fontId="9"/>
  </si>
  <si>
    <t>Hyper-MEGA工法</t>
  </si>
  <si>
    <t>杭頭補強</t>
    <rPh sb="0" eb="2">
      <t>クイトウ</t>
    </rPh>
    <rPh sb="2" eb="4">
      <t>ホキョウ</t>
    </rPh>
    <phoneticPr fontId="9"/>
  </si>
  <si>
    <t>組</t>
    <rPh sb="0" eb="1">
      <t>クミ</t>
    </rPh>
    <phoneticPr fontId="9"/>
  </si>
  <si>
    <t>φ600用</t>
    <rPh sb="4" eb="5">
      <t>ヨウ</t>
    </rPh>
    <phoneticPr fontId="9"/>
  </si>
  <si>
    <t>φ500用</t>
    <rPh sb="4" eb="5">
      <t>ヨウ</t>
    </rPh>
    <phoneticPr fontId="9"/>
  </si>
  <si>
    <t>塗膜防水下</t>
  </si>
  <si>
    <t>SUSハンガーフック</t>
  </si>
  <si>
    <t>MSH</t>
  </si>
  <si>
    <t>４</t>
  </si>
  <si>
    <t>鉄筋工事</t>
    <rPh sb="0" eb="2">
      <t>テッキン</t>
    </rPh>
    <rPh sb="2" eb="4">
      <t>コウジ</t>
    </rPh>
    <phoneticPr fontId="9"/>
  </si>
  <si>
    <t>硝子工事</t>
  </si>
  <si>
    <t>SD295A   D13</t>
  </si>
  <si>
    <t>t=50　300x300</t>
  </si>
  <si>
    <t>脚立足場　階高4.0ｍ以下　運搬費共　1ヶ月</t>
    <rPh sb="0" eb="2">
      <t>キャタツ</t>
    </rPh>
    <rPh sb="2" eb="4">
      <t>アシバ</t>
    </rPh>
    <rPh sb="5" eb="7">
      <t>カイダカ</t>
    </rPh>
    <rPh sb="11" eb="13">
      <t>イカ</t>
    </rPh>
    <rPh sb="14" eb="17">
      <t>ウンパンヒ</t>
    </rPh>
    <rPh sb="17" eb="18">
      <t>トモ</t>
    </rPh>
    <rPh sb="21" eb="22">
      <t>ゲツ</t>
    </rPh>
    <phoneticPr fontId="9"/>
  </si>
  <si>
    <t>W200程度</t>
    <rPh sb="4" eb="6">
      <t>テイド</t>
    </rPh>
    <phoneticPr fontId="9"/>
  </si>
  <si>
    <t>ＬＳＤ－１３</t>
  </si>
  <si>
    <t>SD295A   D16</t>
  </si>
  <si>
    <t>歩行用　細目　滑止型</t>
    <rPh sb="0" eb="3">
      <t>ホコウヨウ</t>
    </rPh>
    <rPh sb="4" eb="6">
      <t>サイモク</t>
    </rPh>
    <rPh sb="7" eb="8">
      <t>スベ</t>
    </rPh>
    <rPh sb="8" eb="9">
      <t>ト</t>
    </rPh>
    <rPh sb="9" eb="10">
      <t>カタ</t>
    </rPh>
    <phoneticPr fontId="9"/>
  </si>
  <si>
    <t>SSD345    D22</t>
  </si>
  <si>
    <t>SN490B</t>
  </si>
  <si>
    <t>SSD345    D25</t>
  </si>
  <si>
    <t>鉄筋加工組立</t>
    <rPh sb="0" eb="2">
      <t>テッキン</t>
    </rPh>
    <rPh sb="2" eb="4">
      <t>カコウ</t>
    </rPh>
    <rPh sb="4" eb="6">
      <t>クミタテ</t>
    </rPh>
    <phoneticPr fontId="9"/>
  </si>
  <si>
    <t>鉄筋運搬費</t>
    <rPh sb="0" eb="2">
      <t>テッキン</t>
    </rPh>
    <rPh sb="2" eb="4">
      <t>ウンパン</t>
    </rPh>
    <rPh sb="4" eb="5">
      <t>ヒ</t>
    </rPh>
    <phoneticPr fontId="9"/>
  </si>
  <si>
    <t>鉄筋スクラップ控除</t>
    <rPh sb="0" eb="2">
      <t>テッキン</t>
    </rPh>
    <rPh sb="7" eb="9">
      <t>コウジョ</t>
    </rPh>
    <phoneticPr fontId="9"/>
  </si>
  <si>
    <t>PL-25</t>
  </si>
  <si>
    <t>D22+D22</t>
  </si>
  <si>
    <t>(横向き)</t>
    <rPh sb="1" eb="2">
      <t>ヨコ</t>
    </rPh>
    <rPh sb="2" eb="3">
      <t>ム</t>
    </rPh>
    <phoneticPr fontId="9"/>
  </si>
  <si>
    <t>(縦向き)</t>
    <rPh sb="1" eb="2">
      <t>タテ</t>
    </rPh>
    <rPh sb="2" eb="3">
      <t>ム</t>
    </rPh>
    <phoneticPr fontId="9"/>
  </si>
  <si>
    <t>W2000xD500xH1800</t>
  </si>
  <si>
    <t>５</t>
  </si>
  <si>
    <t>洗面器･洗面台他取合</t>
  </si>
  <si>
    <t>ｽﾃﾝﾚｽ製　H3390　／安全ｶﾞｰﾄﾞH2950</t>
    <rPh sb="5" eb="6">
      <t>セイ</t>
    </rPh>
    <phoneticPr fontId="9"/>
  </si>
  <si>
    <t>コンクリート工事</t>
    <rPh sb="6" eb="8">
      <t>コウジ</t>
    </rPh>
    <phoneticPr fontId="9"/>
  </si>
  <si>
    <t>t=4.0 150x1700</t>
  </si>
  <si>
    <t>捨て(基礎下)ｺﾝｸﾘｰﾄ</t>
    <rPh sb="0" eb="1">
      <t>ス</t>
    </rPh>
    <rPh sb="3" eb="5">
      <t>キソ</t>
    </rPh>
    <rPh sb="5" eb="6">
      <t>シタ</t>
    </rPh>
    <phoneticPr fontId="9"/>
  </si>
  <si>
    <t>土間ﾋﾟｯﾄｺﾝｸﾘｰﾄ</t>
    <rPh sb="0" eb="2">
      <t>ドマ</t>
    </rPh>
    <phoneticPr fontId="9"/>
  </si>
  <si>
    <t>ガラス工事</t>
  </si>
  <si>
    <t>W1610xD600xH875　天板･ｼﾝｸ:ｽﾃﾝﾚｽ SUS304 t=1.0 #400</t>
  </si>
  <si>
    <t>1階ｽﾗﾌﾞｺﾝｸﾘｰﾄ</t>
    <rPh sb="1" eb="2">
      <t>カイ</t>
    </rPh>
    <phoneticPr fontId="9"/>
  </si>
  <si>
    <t>土間コン</t>
    <rPh sb="0" eb="2">
      <t>ドマ</t>
    </rPh>
    <phoneticPr fontId="9"/>
  </si>
  <si>
    <t>(後付け型)SUS304 ﾍｱﾗｲﾝ仕上 H350程度</t>
    <rPh sb="1" eb="2">
      <t>アト</t>
    </rPh>
    <rPh sb="2" eb="3">
      <t>ツケ</t>
    </rPh>
    <rPh sb="4" eb="5">
      <t>カタ</t>
    </rPh>
    <rPh sb="18" eb="20">
      <t>シア</t>
    </rPh>
    <rPh sb="25" eb="27">
      <t>テイド</t>
    </rPh>
    <phoneticPr fontId="9"/>
  </si>
  <si>
    <t>地上2階ｺﾝｸﾘｰﾄ</t>
    <rPh sb="0" eb="2">
      <t>チジョウ</t>
    </rPh>
    <rPh sb="3" eb="4">
      <t>カイ</t>
    </rPh>
    <phoneticPr fontId="9"/>
  </si>
  <si>
    <t>別紙：囲障－１３</t>
    <rPh sb="0" eb="2">
      <t>ベッシ</t>
    </rPh>
    <rPh sb="3" eb="5">
      <t>イショウ</t>
    </rPh>
    <phoneticPr fontId="9"/>
  </si>
  <si>
    <t>塔屋1階ｺﾝｸﾘｰﾄ</t>
    <rPh sb="0" eb="2">
      <t>トウヤ</t>
    </rPh>
    <rPh sb="3" eb="4">
      <t>カイ</t>
    </rPh>
    <phoneticPr fontId="9"/>
  </si>
  <si>
    <t>渡り廊下ｽﾗﾌﾞｺﾝｸﾘｰﾄ</t>
    <rPh sb="0" eb="1">
      <t>ワタ</t>
    </rPh>
    <rPh sb="2" eb="4">
      <t>ロウカ</t>
    </rPh>
    <phoneticPr fontId="9"/>
  </si>
  <si>
    <t>ダクト等四方補強</t>
    <rPh sb="3" eb="4">
      <t>トウ</t>
    </rPh>
    <rPh sb="4" eb="6">
      <t>ヨンホウ</t>
    </rPh>
    <rPh sb="6" eb="8">
      <t>ホキョウ</t>
    </rPh>
    <phoneticPr fontId="9"/>
  </si>
  <si>
    <t>植栽ベンチ-3　基礎</t>
    <rPh sb="0" eb="2">
      <t>ショクサイ</t>
    </rPh>
    <rPh sb="8" eb="10">
      <t>キソ</t>
    </rPh>
    <phoneticPr fontId="41"/>
  </si>
  <si>
    <t>本</t>
    <rPh sb="0" eb="1">
      <t>ホン</t>
    </rPh>
    <phoneticPr fontId="42"/>
  </si>
  <si>
    <t>⑧受水槽棟</t>
    <rPh sb="1" eb="4">
      <t>ジュスイソウ</t>
    </rPh>
    <rPh sb="4" eb="5">
      <t>ムネ</t>
    </rPh>
    <phoneticPr fontId="9"/>
  </si>
  <si>
    <t>19</t>
  </si>
  <si>
    <t>t=50   410x450</t>
  </si>
  <si>
    <t>嵩上げｺﾝｸﾘｰﾄ</t>
    <rPh sb="0" eb="2">
      <t>カサア</t>
    </rPh>
    <phoneticPr fontId="9"/>
  </si>
  <si>
    <t>ＳＤ－２９</t>
  </si>
  <si>
    <t>防水プリカＦ63＃</t>
    <rPh sb="0" eb="2">
      <t>ボウスイ</t>
    </rPh>
    <phoneticPr fontId="9"/>
  </si>
  <si>
    <t>石膏ボード面</t>
  </si>
  <si>
    <t>1-3</t>
  </si>
  <si>
    <t>台</t>
    <rPh sb="0" eb="1">
      <t>ダイ</t>
    </rPh>
    <phoneticPr fontId="9"/>
  </si>
  <si>
    <t>W5620xH2700</t>
  </si>
  <si>
    <t>ガラス手摺（斜部）</t>
  </si>
  <si>
    <t>ポンプ圧送・圧送料金</t>
    <rPh sb="3" eb="4">
      <t>アツ</t>
    </rPh>
    <rPh sb="4" eb="5">
      <t>ソウ</t>
    </rPh>
    <rPh sb="6" eb="7">
      <t>アツ</t>
    </rPh>
    <rPh sb="7" eb="8">
      <t>ソウ</t>
    </rPh>
    <rPh sb="8" eb="10">
      <t>リョウキン</t>
    </rPh>
    <phoneticPr fontId="9"/>
  </si>
  <si>
    <t>100型 捨貼 @450</t>
  </si>
  <si>
    <t>型枠工事</t>
    <rPh sb="0" eb="2">
      <t>カタワク</t>
    </rPh>
    <rPh sb="2" eb="4">
      <t>コウジ</t>
    </rPh>
    <phoneticPr fontId="9"/>
  </si>
  <si>
    <t>X1通り飾り柱､体育館立上り下地､間仕切り補強</t>
    <rPh sb="2" eb="3">
      <t>トオ</t>
    </rPh>
    <rPh sb="4" eb="5">
      <t>カザ</t>
    </rPh>
    <rPh sb="6" eb="7">
      <t>ハシラ</t>
    </rPh>
    <rPh sb="8" eb="11">
      <t>タイイクカン</t>
    </rPh>
    <rPh sb="11" eb="13">
      <t>タチアガ</t>
    </rPh>
    <rPh sb="14" eb="16">
      <t>シタジ</t>
    </rPh>
    <rPh sb="17" eb="20">
      <t>マジキ</t>
    </rPh>
    <rPh sb="21" eb="23">
      <t>ホキョウ</t>
    </rPh>
    <phoneticPr fontId="42"/>
  </si>
  <si>
    <t>普通合板型枠</t>
    <rPh sb="0" eb="2">
      <t>フツウ</t>
    </rPh>
    <rPh sb="2" eb="4">
      <t>ゴウハン</t>
    </rPh>
    <rPh sb="4" eb="6">
      <t>カタワク</t>
    </rPh>
    <phoneticPr fontId="9"/>
  </si>
  <si>
    <t>雨水桝(現場打)C-1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</si>
  <si>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700x30　ﾀﾓ集成材 木下地共</t>
  </si>
  <si>
    <t>基礎部</t>
    <rPh sb="0" eb="2">
      <t>キソ</t>
    </rPh>
    <rPh sb="2" eb="3">
      <t>ブ</t>
    </rPh>
    <phoneticPr fontId="9"/>
  </si>
  <si>
    <t>メッキ面　B種</t>
    <rPh sb="3" eb="4">
      <t>メン</t>
    </rPh>
    <rPh sb="6" eb="7">
      <t>シュ</t>
    </rPh>
    <phoneticPr fontId="51"/>
  </si>
  <si>
    <t>地上部</t>
    <rPh sb="0" eb="2">
      <t>チジョウ</t>
    </rPh>
    <rPh sb="2" eb="3">
      <t>ブ</t>
    </rPh>
    <phoneticPr fontId="9"/>
  </si>
  <si>
    <t>W1700xD600xH650　天板･ｼﾝｸ:ｽﾃﾝﾚｽ SUS304 t=1.0 #400</t>
  </si>
  <si>
    <t>素地ごしらえ、下塗り別途</t>
    <rPh sb="0" eb="2">
      <t>ソジ</t>
    </rPh>
    <rPh sb="7" eb="9">
      <t>シタヌ</t>
    </rPh>
    <rPh sb="10" eb="12">
      <t>ベット</t>
    </rPh>
    <phoneticPr fontId="9"/>
  </si>
  <si>
    <t>打放合板型枠</t>
    <rPh sb="0" eb="2">
      <t>ウチハナシ</t>
    </rPh>
    <rPh sb="2" eb="4">
      <t>ゴウハン</t>
    </rPh>
    <rPh sb="4" eb="6">
      <t>カタワク</t>
    </rPh>
    <phoneticPr fontId="9"/>
  </si>
  <si>
    <t>A種　地上部</t>
    <rPh sb="1" eb="2">
      <t>シュ</t>
    </rPh>
    <rPh sb="3" eb="5">
      <t>チジョウ</t>
    </rPh>
    <rPh sb="5" eb="6">
      <t>ブ</t>
    </rPh>
    <phoneticPr fontId="9"/>
  </si>
  <si>
    <t>埋戻し（B種）</t>
    <rPh sb="0" eb="2">
      <t>ウメモド</t>
    </rPh>
    <rPh sb="5" eb="6">
      <t>シュ</t>
    </rPh>
    <phoneticPr fontId="9"/>
  </si>
  <si>
    <t>B種　地上部</t>
    <rPh sb="1" eb="2">
      <t>シュ</t>
    </rPh>
    <rPh sb="3" eb="5">
      <t>チジョウ</t>
    </rPh>
    <rPh sb="5" eb="6">
      <t>ブ</t>
    </rPh>
    <phoneticPr fontId="9"/>
  </si>
  <si>
    <t>側溝</t>
    <rPh sb="0" eb="2">
      <t>ソッコウ</t>
    </rPh>
    <phoneticPr fontId="9"/>
  </si>
  <si>
    <t>C種　基礎部</t>
    <rPh sb="1" eb="2">
      <t>シュ</t>
    </rPh>
    <rPh sb="3" eb="5">
      <t>キソ</t>
    </rPh>
    <rPh sb="5" eb="6">
      <t>ブ</t>
    </rPh>
    <phoneticPr fontId="9"/>
  </si>
  <si>
    <t>（鋼製建具）</t>
    <rPh sb="1" eb="3">
      <t>コウセイ</t>
    </rPh>
    <rPh sb="3" eb="5">
      <t>タテグ</t>
    </rPh>
    <phoneticPr fontId="9"/>
  </si>
  <si>
    <t>C種　地上部</t>
    <rPh sb="1" eb="2">
      <t>シュ</t>
    </rPh>
    <rPh sb="3" eb="5">
      <t>チジョウ</t>
    </rPh>
    <rPh sb="5" eb="6">
      <t>ブ</t>
    </rPh>
    <phoneticPr fontId="9"/>
  </si>
  <si>
    <t>１２</t>
  </si>
  <si>
    <t>型枠運搬費</t>
    <rPh sb="0" eb="2">
      <t>カタワク</t>
    </rPh>
    <rPh sb="2" eb="4">
      <t>ウンパン</t>
    </rPh>
    <rPh sb="4" eb="5">
      <t>ヒ</t>
    </rPh>
    <phoneticPr fontId="9"/>
  </si>
  <si>
    <t>階段2</t>
  </si>
  <si>
    <t>10t車</t>
    <rPh sb="3" eb="4">
      <t>シャ</t>
    </rPh>
    <phoneticPr fontId="9"/>
  </si>
  <si>
    <t>W200xH200　表示板:透明ｱｸﾘﾙt3+3+白ﾏｯﾄｱｸﾘﾙt3.0</t>
  </si>
  <si>
    <t>PL-32</t>
  </si>
  <si>
    <t>㈱ｻﾝｹﾞﾂ：ﾒﾃﾞｨﾄｰﾝ同等</t>
    <rPh sb="14" eb="16">
      <t>ドウトウ</t>
    </rPh>
    <phoneticPr fontId="9"/>
  </si>
  <si>
    <t>構造スリット</t>
    <rPh sb="0" eb="2">
      <t>コウゾウ</t>
    </rPh>
    <phoneticPr fontId="9"/>
  </si>
  <si>
    <t xml:space="preserve">(A-104･D-803)(A-053)W950xD1500xH820  </t>
  </si>
  <si>
    <t>W25xD180　(垂直)</t>
    <rPh sb="10" eb="12">
      <t>スイチョク</t>
    </rPh>
    <phoneticPr fontId="9"/>
  </si>
  <si>
    <t>W25xD180　(水平)</t>
    <rPh sb="10" eb="12">
      <t>スイヘイ</t>
    </rPh>
    <phoneticPr fontId="9"/>
  </si>
  <si>
    <t>金物見切（屋根　笠木）</t>
    <rPh sb="5" eb="7">
      <t>ヤネ</t>
    </rPh>
    <rPh sb="8" eb="10">
      <t>カサギ</t>
    </rPh>
    <phoneticPr fontId="9"/>
  </si>
  <si>
    <t>打継目地</t>
    <rPh sb="0" eb="2">
      <t>ウチツギ</t>
    </rPh>
    <rPh sb="2" eb="4">
      <t>メジ</t>
    </rPh>
    <phoneticPr fontId="9"/>
  </si>
  <si>
    <t>20x20</t>
  </si>
  <si>
    <t>W1670xD550xH900　洗面孔ｘ２</t>
  </si>
  <si>
    <t>誘発目地</t>
    <rPh sb="0" eb="2">
      <t>ユウハツ</t>
    </rPh>
    <rPh sb="2" eb="4">
      <t>メジ</t>
    </rPh>
    <phoneticPr fontId="9"/>
  </si>
  <si>
    <t>書架</t>
    <rPh sb="0" eb="2">
      <t>ショカ</t>
    </rPh>
    <phoneticPr fontId="41"/>
  </si>
  <si>
    <t>錆止塗料塗り（現場２回）</t>
    <rPh sb="0" eb="2">
      <t>サビト</t>
    </rPh>
    <rPh sb="2" eb="4">
      <t>トリョウ</t>
    </rPh>
    <rPh sb="4" eb="5">
      <t>ヌ</t>
    </rPh>
    <rPh sb="7" eb="9">
      <t>ゲンバ</t>
    </rPh>
    <rPh sb="10" eb="11">
      <t>カイ</t>
    </rPh>
    <phoneticPr fontId="9"/>
  </si>
  <si>
    <t>ニューフェローデッキ</t>
  </si>
  <si>
    <t>ブックポスト</t>
  </si>
  <si>
    <t>ECB80-110　材工共</t>
  </si>
  <si>
    <t>W2510xH2675</t>
  </si>
  <si>
    <t>EB80-110　材工共</t>
  </si>
  <si>
    <t xml:space="preserve"> 焼付塗装仕上げ</t>
  </si>
  <si>
    <t>B80-110　材工共</t>
  </si>
  <si>
    <t>浅層混合処理工法</t>
    <rPh sb="0" eb="8">
      <t>センソウ</t>
    </rPh>
    <phoneticPr fontId="9"/>
  </si>
  <si>
    <t>ルーフドレイン（取付費）</t>
    <rPh sb="8" eb="11">
      <t>トリツケヒ</t>
    </rPh>
    <phoneticPr fontId="9"/>
  </si>
  <si>
    <t>７</t>
  </si>
  <si>
    <t>L型擁壁-1</t>
    <rPh sb="1" eb="2">
      <t>ガタ</t>
    </rPh>
    <rPh sb="2" eb="4">
      <t>ヨウヘキ</t>
    </rPh>
    <phoneticPr fontId="41"/>
  </si>
  <si>
    <t>階高4.0m超5.0m未満　　運搬費共</t>
    <rPh sb="0" eb="2">
      <t>カイダカ</t>
    </rPh>
    <rPh sb="6" eb="7">
      <t>コ</t>
    </rPh>
    <rPh sb="11" eb="13">
      <t>ミマン</t>
    </rPh>
    <phoneticPr fontId="9"/>
  </si>
  <si>
    <t>b.</t>
  </si>
  <si>
    <t>目隠し壁下地鉄骨</t>
    <rPh sb="0" eb="2">
      <t>メカク</t>
    </rPh>
    <rPh sb="3" eb="4">
      <t>カベ</t>
    </rPh>
    <rPh sb="4" eb="6">
      <t>シタジ</t>
    </rPh>
    <rPh sb="6" eb="8">
      <t>テッコツ</t>
    </rPh>
    <phoneticPr fontId="9"/>
  </si>
  <si>
    <t>c.</t>
  </si>
  <si>
    <t>H=100 t=12 下地:45x90</t>
  </si>
  <si>
    <t>2Fｱﾘｰﾅｽﾃｰｼﾞ下部</t>
    <rPh sb="11" eb="13">
      <t>カブ</t>
    </rPh>
    <phoneticPr fontId="9"/>
  </si>
  <si>
    <t>SN400B</t>
  </si>
  <si>
    <t>（捨て型枠）</t>
    <rPh sb="1" eb="2">
      <t>ス</t>
    </rPh>
    <rPh sb="3" eb="5">
      <t>カタワク</t>
    </rPh>
    <phoneticPr fontId="9"/>
  </si>
  <si>
    <t>本体:ﾒﾗﾐﾝ化粧板ﾌﾗｯｼｭ/棚板:樹脂ｺｰﾄ化粧MDFﾌﾗｯｼｭ</t>
  </si>
  <si>
    <t>一般構造用炭素鋼管</t>
    <rPh sb="0" eb="2">
      <t>イッパン</t>
    </rPh>
    <rPh sb="2" eb="5">
      <t>コウゾウヨウ</t>
    </rPh>
    <rPh sb="5" eb="7">
      <t>タンソ</t>
    </rPh>
    <rPh sb="7" eb="9">
      <t>コウカン</t>
    </rPh>
    <phoneticPr fontId="9"/>
  </si>
  <si>
    <t>〇-190.7x6</t>
  </si>
  <si>
    <t>SSC400</t>
  </si>
  <si>
    <t>キャットウォーク自立手摺</t>
    <rPh sb="8" eb="10">
      <t>ジリツ</t>
    </rPh>
    <phoneticPr fontId="9"/>
  </si>
  <si>
    <t>小型構造物</t>
    <rPh sb="0" eb="5">
      <t>コガタコウゾウブツ</t>
    </rPh>
    <phoneticPr fontId="9"/>
  </si>
  <si>
    <t>C-100x50x20x3.2</t>
  </si>
  <si>
    <t>W3980xH1875</t>
  </si>
  <si>
    <t>建築構造用角形鋼管</t>
    <rPh sb="0" eb="9">
      <t>ケンチクコウゾウヨウカクガタコウカン</t>
    </rPh>
    <phoneticPr fontId="9"/>
  </si>
  <si>
    <t>SN400C</t>
  </si>
  <si>
    <t>杭発生土運搬</t>
    <rPh sb="0" eb="1">
      <t>クイ</t>
    </rPh>
    <rPh sb="1" eb="4">
      <t>ハッセイド</t>
    </rPh>
    <rPh sb="4" eb="6">
      <t>ウンパン</t>
    </rPh>
    <phoneticPr fontId="9"/>
  </si>
  <si>
    <t>アンカーボルト取付手間</t>
    <rPh sb="7" eb="8">
      <t>ト</t>
    </rPh>
    <rPh sb="8" eb="9">
      <t>ツ</t>
    </rPh>
    <rPh sb="9" eb="11">
      <t>テマ</t>
    </rPh>
    <phoneticPr fontId="9"/>
  </si>
  <si>
    <t>PL-16</t>
  </si>
  <si>
    <t>PL-19</t>
  </si>
  <si>
    <t>硬質ポリ塩化ビニル管(VP)φ100　 L=550</t>
    <rPh sb="0" eb="2">
      <t>コウシツ</t>
    </rPh>
    <rPh sb="4" eb="6">
      <t>エンカ</t>
    </rPh>
    <rPh sb="9" eb="10">
      <t>カン</t>
    </rPh>
    <phoneticPr fontId="9"/>
  </si>
  <si>
    <t>PL-6</t>
  </si>
  <si>
    <t>W 450xD500xH2000　天板:ﾒﾗﾐﾝ化粧板貼ﾎﾟｽﾄﾌｫｰﾑ加工</t>
  </si>
  <si>
    <t>小型構造物用型枠</t>
    <rPh sb="0" eb="8">
      <t>コガタコウゾウブツヨウカタワク</t>
    </rPh>
    <phoneticPr fontId="9"/>
  </si>
  <si>
    <t>PL-9</t>
  </si>
  <si>
    <t>SS400</t>
  </si>
  <si>
    <t>F8T</t>
  </si>
  <si>
    <t>直均し　W180  塗床下</t>
    <rPh sb="0" eb="2">
      <t>ジカナラ</t>
    </rPh>
    <phoneticPr fontId="9"/>
  </si>
  <si>
    <t>上杭:φ450 CPRC105-Ⅲ L=7.0m(PRC-6.0m)</t>
    <rPh sb="0" eb="1">
      <t>ウエ</t>
    </rPh>
    <rPh sb="1" eb="2">
      <t>クイ</t>
    </rPh>
    <phoneticPr fontId="9"/>
  </si>
  <si>
    <t>コンクリート工事</t>
  </si>
  <si>
    <t>M16xL45</t>
  </si>
  <si>
    <t>M16xL50</t>
  </si>
  <si>
    <t>階高5.0m以上5.7m未満 　1ヶ月　運搬費共</t>
    <rPh sb="0" eb="2">
      <t>カイダカ</t>
    </rPh>
    <rPh sb="6" eb="8">
      <t>イジョウ</t>
    </rPh>
    <rPh sb="12" eb="14">
      <t>ミマン</t>
    </rPh>
    <rPh sb="20" eb="23">
      <t>ウンパンヒ</t>
    </rPh>
    <rPh sb="23" eb="24">
      <t>トモ</t>
    </rPh>
    <phoneticPr fontId="9"/>
  </si>
  <si>
    <t>　　　　　　細目 ノンスリップ</t>
  </si>
  <si>
    <t>一文字幕</t>
    <rPh sb="0" eb="3">
      <t>イチモンジ</t>
    </rPh>
    <rPh sb="3" eb="4">
      <t>マク</t>
    </rPh>
    <phoneticPr fontId="9"/>
  </si>
  <si>
    <t>M20xL55</t>
  </si>
  <si>
    <t>M12xL30</t>
  </si>
  <si>
    <t>建築構造用アンカーボルト</t>
    <rPh sb="0" eb="2">
      <t>ケンチク</t>
    </rPh>
    <rPh sb="2" eb="5">
      <t>コウゾウヨウ</t>
    </rPh>
    <phoneticPr fontId="9"/>
  </si>
  <si>
    <t>M20  L=400(ﾀﾞﾌﾞﾙﾅｯﾄ)</t>
  </si>
  <si>
    <t xml:space="preserve">M20  L=2300(羽子板､ﾀｰﾝﾊﾞｯｸﾙ共)  </t>
  </si>
  <si>
    <t>建方重機損料費別計上</t>
    <rPh sb="0" eb="1">
      <t>タ</t>
    </rPh>
    <rPh sb="1" eb="7">
      <t>カタジュウキソンリョウヒ</t>
    </rPh>
    <rPh sb="7" eb="8">
      <t>ベツ</t>
    </rPh>
    <rPh sb="8" eb="10">
      <t>ケイジョウ</t>
    </rPh>
    <phoneticPr fontId="9"/>
  </si>
  <si>
    <t>工場溶接費</t>
    <rPh sb="0" eb="2">
      <t>コウジョウ</t>
    </rPh>
    <rPh sb="2" eb="4">
      <t>ヨウセツ</t>
    </rPh>
    <rPh sb="4" eb="5">
      <t>ヒ</t>
    </rPh>
    <phoneticPr fontId="39"/>
  </si>
  <si>
    <t>450x450x(平均h1010)　蓋別途</t>
    <rPh sb="9" eb="11">
      <t>ヘイキン</t>
    </rPh>
    <rPh sb="18" eb="19">
      <t>フタ</t>
    </rPh>
    <rPh sb="19" eb="21">
      <t>ベット</t>
    </rPh>
    <phoneticPr fontId="9"/>
  </si>
  <si>
    <t>西門</t>
    <rPh sb="0" eb="2">
      <t>ニシモン</t>
    </rPh>
    <phoneticPr fontId="9"/>
  </si>
  <si>
    <t>A種(HDZ55)</t>
    <rPh sb="1" eb="2">
      <t>シュ</t>
    </rPh>
    <phoneticPr fontId="39"/>
  </si>
  <si>
    <t>C種(HDZ35)</t>
    <rPh sb="1" eb="2">
      <t>シュ</t>
    </rPh>
    <phoneticPr fontId="39"/>
  </si>
  <si>
    <t>式</t>
    <rPh sb="0" eb="1">
      <t>シキ</t>
    </rPh>
    <phoneticPr fontId="42"/>
  </si>
  <si>
    <t>現場溶接費</t>
    <rPh sb="0" eb="2">
      <t>ゲンバ</t>
    </rPh>
    <rPh sb="2" eb="4">
      <t>ヨウセツ</t>
    </rPh>
    <rPh sb="4" eb="5">
      <t>ヒ</t>
    </rPh>
    <phoneticPr fontId="39"/>
  </si>
  <si>
    <t>軽量鉄骨天井下地（防振仕様）</t>
    <rPh sb="0" eb="4">
      <t>ケイリョウテッコツ</t>
    </rPh>
    <rPh sb="4" eb="6">
      <t>テンジョウ</t>
    </rPh>
    <rPh sb="6" eb="8">
      <t>シタジ</t>
    </rPh>
    <rPh sb="9" eb="11">
      <t>ボウシン</t>
    </rPh>
    <rPh sb="11" eb="13">
      <t>シヨウ</t>
    </rPh>
    <phoneticPr fontId="9"/>
  </si>
  <si>
    <t>地先境界縁石A　120x120x600</t>
    <rPh sb="0" eb="2">
      <t>チサキ</t>
    </rPh>
    <rPh sb="2" eb="4">
      <t>キョウカイ</t>
    </rPh>
    <rPh sb="4" eb="6">
      <t>フチイシ</t>
    </rPh>
    <phoneticPr fontId="9"/>
  </si>
  <si>
    <t>UM-G-1</t>
  </si>
  <si>
    <t>SGP-150</t>
  </si>
  <si>
    <t xml:space="preserve">アンカーボルト埋込み手間 </t>
    <rPh sb="10" eb="12">
      <t>テマ</t>
    </rPh>
    <phoneticPr fontId="48"/>
  </si>
  <si>
    <t>軽鉄間仕切下地　開口部補強</t>
    <rPh sb="10" eb="11">
      <t>ブ</t>
    </rPh>
    <phoneticPr fontId="9"/>
  </si>
  <si>
    <t>M20</t>
  </si>
  <si>
    <t>　</t>
  </si>
  <si>
    <t>ﾕﾆﾄﾝ支承(型式:ASC-MM010S100)同等品</t>
    <rPh sb="7" eb="9">
      <t>カタシキ</t>
    </rPh>
    <rPh sb="24" eb="27">
      <t>ドウトウヒン</t>
    </rPh>
    <phoneticPr fontId="9"/>
  </si>
  <si>
    <t>現場(全数)</t>
    <rPh sb="0" eb="2">
      <t>ゲンバ</t>
    </rPh>
    <rPh sb="3" eb="5">
      <t>ゼンスウ</t>
    </rPh>
    <phoneticPr fontId="9"/>
  </si>
  <si>
    <t>タイルＢ</t>
  </si>
  <si>
    <t>W6750xH2665</t>
  </si>
  <si>
    <t>ﾒｯｼｭﾌｪﾝｽ　H=1800　基礎共</t>
    <rPh sb="16" eb="18">
      <t>キソ</t>
    </rPh>
    <rPh sb="18" eb="19">
      <t>トモ</t>
    </rPh>
    <phoneticPr fontId="41"/>
  </si>
  <si>
    <t>別紙：工作-３</t>
    <rPh sb="0" eb="2">
      <t>ベッシ</t>
    </rPh>
    <rPh sb="3" eb="5">
      <t>コウサク</t>
    </rPh>
    <phoneticPr fontId="9"/>
  </si>
  <si>
    <t>ｔ</t>
  </si>
  <si>
    <t>25型 @300　H&lt;1.0　S面</t>
    <rPh sb="16" eb="17">
      <t>メン</t>
    </rPh>
    <phoneticPr fontId="9"/>
  </si>
  <si>
    <t>t=50   250x450</t>
  </si>
  <si>
    <t>L-100x100x7</t>
  </si>
  <si>
    <t>M16xL40</t>
  </si>
  <si>
    <t>（トイレブース）</t>
  </si>
  <si>
    <t>M20  L=400</t>
  </si>
  <si>
    <t>t=6.0 　2.00㎡以下</t>
    <rPh sb="12" eb="14">
      <t>イカ</t>
    </rPh>
    <phoneticPr fontId="9"/>
  </si>
  <si>
    <t>あと施工アンカー</t>
    <rPh sb="2" eb="4">
      <t>セコウ</t>
    </rPh>
    <phoneticPr fontId="9"/>
  </si>
  <si>
    <t>軽量鋼製建具</t>
  </si>
  <si>
    <t>金属系　M16(横向き)</t>
    <rPh sb="0" eb="3">
      <t>キンゾクケイ</t>
    </rPh>
    <rPh sb="8" eb="9">
      <t>ヨコ</t>
    </rPh>
    <rPh sb="9" eb="10">
      <t>ム</t>
    </rPh>
    <phoneticPr fontId="9"/>
  </si>
  <si>
    <t>外構(Ka工事)</t>
    <rPh sb="0" eb="2">
      <t>ガイコウ</t>
    </rPh>
    <rPh sb="5" eb="7">
      <t>コウジ</t>
    </rPh>
    <phoneticPr fontId="9"/>
  </si>
  <si>
    <t>LIXIL:ADG-150M　有機系下地調整材共</t>
    <rPh sb="15" eb="18">
      <t>ユウキケイ</t>
    </rPh>
    <rPh sb="18" eb="20">
      <t>シタジ</t>
    </rPh>
    <rPh sb="20" eb="23">
      <t>チョウセイザイ</t>
    </rPh>
    <rPh sb="23" eb="24">
      <t>トモ</t>
    </rPh>
    <phoneticPr fontId="9"/>
  </si>
  <si>
    <t xml:space="preserve">M20  L=2600(羽子板､ﾀｰﾝﾊﾞｯｸﾙ共)  </t>
  </si>
  <si>
    <t>W1500xH1200　</t>
  </si>
  <si>
    <t xml:space="preserve">M20  L=2900(羽子板､ﾀｰﾝﾊﾞｯｸﾙ共)  </t>
  </si>
  <si>
    <t>１９</t>
  </si>
  <si>
    <t xml:space="preserve">M20  L=3300(羽子板､ﾀｰﾝﾊﾞｯｸﾙ共)  </t>
  </si>
  <si>
    <t>ﾀﾓ集成材　80ｘ20</t>
  </si>
  <si>
    <t>フラットデッキ敷き（材工共）</t>
    <rPh sb="7" eb="8">
      <t>シキ</t>
    </rPh>
    <rPh sb="10" eb="12">
      <t>ザイコウ</t>
    </rPh>
    <rPh sb="12" eb="13">
      <t>トモ</t>
    </rPh>
    <phoneticPr fontId="9"/>
  </si>
  <si>
    <t>隅やり方</t>
    <rPh sb="0" eb="1">
      <t>スミ</t>
    </rPh>
    <rPh sb="3" eb="4">
      <t>カタ</t>
    </rPh>
    <phoneticPr fontId="9"/>
  </si>
  <si>
    <t>AOQL4%第6水準  (全12箇所)</t>
    <rPh sb="13" eb="14">
      <t>ゼン</t>
    </rPh>
    <phoneticPr fontId="9"/>
  </si>
  <si>
    <t>PL-9　L=150　＠600</t>
  </si>
  <si>
    <t>t=30   250x250</t>
  </si>
  <si>
    <t>(AW-12m付)</t>
  </si>
  <si>
    <t>ｺｰﾅｰ</t>
  </si>
  <si>
    <t>H-125x125x6.5x9</t>
  </si>
  <si>
    <t>溝形鋼</t>
    <rPh sb="0" eb="3">
      <t>ミゾガタコウ</t>
    </rPh>
    <phoneticPr fontId="9"/>
  </si>
  <si>
    <t>[-125x65x6x8</t>
  </si>
  <si>
    <t>STKR400</t>
  </si>
  <si>
    <t>〇-318.5x6.9</t>
  </si>
  <si>
    <t>有効</t>
  </si>
  <si>
    <t>S10T</t>
  </si>
  <si>
    <t>SB-5</t>
  </si>
  <si>
    <t>（D-303）</t>
  </si>
  <si>
    <t>65形　5130ｘ1300</t>
    <rPh sb="2" eb="3">
      <t>カタ</t>
    </rPh>
    <phoneticPr fontId="9"/>
  </si>
  <si>
    <t>ｺｸﾖﾏｰｹﾃｨﾝｸﾞ㈱同等</t>
    <rPh sb="12" eb="14">
      <t>ドウトウ</t>
    </rPh>
    <phoneticPr fontId="41"/>
  </si>
  <si>
    <t>トルシア形高力ボルト</t>
    <rPh sb="4" eb="7">
      <t>カタコウリキ</t>
    </rPh>
    <phoneticPr fontId="9"/>
  </si>
  <si>
    <t>M16  L=320(ﾀﾞﾌﾞﾙﾅｯﾄ)</t>
  </si>
  <si>
    <t>GB-H12.5+GB-F12.5 貼物下</t>
  </si>
  <si>
    <t>M22  L=440</t>
  </si>
  <si>
    <t xml:space="preserve">下杭:φ3045 HF-ONA105-A1 L=7.0m </t>
    <rPh sb="0" eb="1">
      <t>シタ</t>
    </rPh>
    <rPh sb="1" eb="2">
      <t>クイ</t>
    </rPh>
    <phoneticPr fontId="9"/>
  </si>
  <si>
    <t>ブレース</t>
  </si>
  <si>
    <t>発生材処理</t>
    <rPh sb="0" eb="3">
      <t>ハッセイザイ</t>
    </rPh>
    <rPh sb="3" eb="5">
      <t>ショリ</t>
    </rPh>
    <phoneticPr fontId="43"/>
  </si>
  <si>
    <t xml:space="preserve">M16  L=2400(羽子板､ﾀｰﾝﾊﾞｯｸﾙ共)  </t>
  </si>
  <si>
    <t xml:space="preserve">M16  L=2900(羽子板､ﾀｰﾝﾊﾞｯｸﾙ共)  </t>
  </si>
  <si>
    <t>特殊高力ボルト本締め費</t>
    <rPh sb="0" eb="2">
      <t>トクシュ</t>
    </rPh>
    <rPh sb="2" eb="4">
      <t>コウリキ</t>
    </rPh>
    <rPh sb="7" eb="8">
      <t>ホン</t>
    </rPh>
    <rPh sb="8" eb="9">
      <t>シメ</t>
    </rPh>
    <rPh sb="10" eb="11">
      <t>ヒ</t>
    </rPh>
    <phoneticPr fontId="39"/>
  </si>
  <si>
    <t>20</t>
  </si>
  <si>
    <t>シングルベース</t>
  </si>
  <si>
    <t>M12</t>
  </si>
  <si>
    <t>（面台）</t>
    <rPh sb="1" eb="3">
      <t>メンダイ</t>
    </rPh>
    <phoneticPr fontId="9"/>
  </si>
  <si>
    <t>M16</t>
  </si>
  <si>
    <t>ﾊｲﾍﾞｰｽNEO EM300-4-24同等品</t>
    <rPh sb="20" eb="23">
      <t>ドウトウヒン</t>
    </rPh>
    <phoneticPr fontId="9"/>
  </si>
  <si>
    <t>木製デッキ用</t>
    <rPh sb="0" eb="2">
      <t>モクセイ</t>
    </rPh>
    <rPh sb="5" eb="6">
      <t>ヨウ</t>
    </rPh>
    <phoneticPr fontId="9"/>
  </si>
  <si>
    <t>t=30   200x290</t>
  </si>
  <si>
    <t>１０</t>
  </si>
  <si>
    <t>（一方枠）</t>
    <rPh sb="1" eb="2">
      <t>イチ</t>
    </rPh>
    <rPh sb="2" eb="3">
      <t>ホウ</t>
    </rPh>
    <rPh sb="3" eb="4">
      <t>ワク</t>
    </rPh>
    <phoneticPr fontId="9"/>
  </si>
  <si>
    <t>別紙：工作-５</t>
    <rPh sb="0" eb="2">
      <t>ベッシ</t>
    </rPh>
    <rPh sb="3" eb="5">
      <t>コウサク</t>
    </rPh>
    <phoneticPr fontId="9"/>
  </si>
  <si>
    <t>(D-806)W556xD540xH556　本体:ｽﾃﾝﾚｽ t=1.0 HL</t>
  </si>
  <si>
    <t>１４</t>
  </si>
  <si>
    <t>UM-A-1</t>
  </si>
  <si>
    <t>１５</t>
  </si>
  <si>
    <t>１７</t>
  </si>
  <si>
    <t>地盤改良</t>
    <rPh sb="0" eb="2">
      <t>ジバン</t>
    </rPh>
    <rPh sb="2" eb="4">
      <t>カイリョウ</t>
    </rPh>
    <phoneticPr fontId="9"/>
  </si>
  <si>
    <t>11</t>
  </si>
  <si>
    <t>FEP50</t>
  </si>
  <si>
    <t>15</t>
  </si>
  <si>
    <t>17</t>
  </si>
  <si>
    <t>直均し</t>
    <rPh sb="0" eb="1">
      <t>ジカ</t>
    </rPh>
    <rPh sb="1" eb="2">
      <t>ナラ</t>
    </rPh>
    <phoneticPr fontId="9"/>
  </si>
  <si>
    <t>やり方</t>
    <rPh sb="2" eb="3">
      <t>カタ</t>
    </rPh>
    <phoneticPr fontId="9"/>
  </si>
  <si>
    <t>6000x3500</t>
  </si>
  <si>
    <t>躯体</t>
    <rPh sb="0" eb="2">
      <t>クタイ</t>
    </rPh>
    <phoneticPr fontId="9"/>
  </si>
  <si>
    <t>床付け</t>
    <rPh sb="0" eb="2">
      <t>トコツ</t>
    </rPh>
    <phoneticPr fontId="9"/>
  </si>
  <si>
    <t>H=60～100 t=25</t>
  </si>
  <si>
    <t>産業廃棄物等処分費</t>
    <rPh sb="0" eb="6">
      <t>サンギョウハイキブツトウ</t>
    </rPh>
    <rPh sb="6" eb="9">
      <t>ショブンヒ</t>
    </rPh>
    <phoneticPr fontId="9"/>
  </si>
  <si>
    <t>堅樋</t>
  </si>
  <si>
    <t>建設発生土処分</t>
    <rPh sb="0" eb="2">
      <t>ケンセツ</t>
    </rPh>
    <rPh sb="2" eb="5">
      <t>ハッセイド</t>
    </rPh>
    <rPh sb="5" eb="7">
      <t>ショブン</t>
    </rPh>
    <phoneticPr fontId="9"/>
  </si>
  <si>
    <t>杭発生土処分</t>
    <rPh sb="0" eb="1">
      <t>クイ</t>
    </rPh>
    <rPh sb="1" eb="4">
      <t>ハッセイド</t>
    </rPh>
    <rPh sb="4" eb="6">
      <t>ショブン</t>
    </rPh>
    <phoneticPr fontId="9"/>
  </si>
  <si>
    <t>ＡＷ－１２ａ</t>
  </si>
  <si>
    <t>ＥＣＰ役物</t>
  </si>
  <si>
    <t>建設汚泥</t>
    <rPh sb="0" eb="4">
      <t>ケンセツオデイ</t>
    </rPh>
    <phoneticPr fontId="9"/>
  </si>
  <si>
    <t>m3</t>
  </si>
  <si>
    <t>②体育館棟</t>
    <rPh sb="1" eb="5">
      <t>タイイクカントウ</t>
    </rPh>
    <phoneticPr fontId="9"/>
  </si>
  <si>
    <t>④車寄せ棟</t>
    <rPh sb="1" eb="3">
      <t>クルマヨ</t>
    </rPh>
    <rPh sb="4" eb="5">
      <t>トウ</t>
    </rPh>
    <phoneticPr fontId="9"/>
  </si>
  <si>
    <t>⑤屋外トイレ棟</t>
    <rPh sb="1" eb="3">
      <t>オクガイ</t>
    </rPh>
    <rPh sb="6" eb="7">
      <t>トウ</t>
    </rPh>
    <phoneticPr fontId="9"/>
  </si>
  <si>
    <t>ｱﾘｰﾅ</t>
  </si>
  <si>
    <t>鉄筋型枠足場</t>
    <rPh sb="0" eb="2">
      <t>テッキン</t>
    </rPh>
    <rPh sb="2" eb="4">
      <t>カタワク</t>
    </rPh>
    <rPh sb="4" eb="6">
      <t>アシバ</t>
    </rPh>
    <phoneticPr fontId="9"/>
  </si>
  <si>
    <t>⑥駐輪場棟</t>
    <rPh sb="1" eb="4">
      <t>チュウリンジョウ</t>
    </rPh>
    <rPh sb="4" eb="5">
      <t>トウ</t>
    </rPh>
    <phoneticPr fontId="9"/>
  </si>
  <si>
    <t>ABC商会:ﾘｸﾞﾅﾑLGN-3075同等</t>
    <rPh sb="19" eb="21">
      <t>ドウトウ</t>
    </rPh>
    <phoneticPr fontId="9"/>
  </si>
  <si>
    <t>30億円を超える</t>
    <rPh sb="2" eb="4">
      <t>オクエン</t>
    </rPh>
    <rPh sb="5" eb="6">
      <t>コ</t>
    </rPh>
    <phoneticPr fontId="45"/>
  </si>
  <si>
    <t>異形棒鋼</t>
    <rPh sb="0" eb="2">
      <t>イケイ</t>
    </rPh>
    <rPh sb="2" eb="4">
      <t>ボウコウ</t>
    </rPh>
    <phoneticPr fontId="9"/>
  </si>
  <si>
    <t>Fc=18N/mm2　 SL18　捨てコン</t>
    <rPh sb="17" eb="18">
      <t>ス</t>
    </rPh>
    <phoneticPr fontId="9"/>
  </si>
  <si>
    <t>シュート打設</t>
    <rPh sb="4" eb="6">
      <t>ダセツ</t>
    </rPh>
    <phoneticPr fontId="9"/>
  </si>
  <si>
    <t>シュート打設</t>
  </si>
  <si>
    <t>◇機械工事</t>
    <rPh sb="1" eb="3">
      <t>キカイ</t>
    </rPh>
    <rPh sb="3" eb="5">
      <t>コウジ</t>
    </rPh>
    <phoneticPr fontId="45"/>
  </si>
  <si>
    <t>コンクリート直均し仕上げ</t>
    <rPh sb="6" eb="8">
      <t>ジカナラ</t>
    </rPh>
    <rPh sb="9" eb="11">
      <t>シア</t>
    </rPh>
    <phoneticPr fontId="9"/>
  </si>
  <si>
    <t>サイン基礎</t>
    <rPh sb="3" eb="5">
      <t>キソ</t>
    </rPh>
    <phoneticPr fontId="41"/>
  </si>
  <si>
    <t>TB-Y</t>
  </si>
  <si>
    <t xml:space="preserve">埋戻し(B種)     </t>
  </si>
  <si>
    <t>UD</t>
  </si>
  <si>
    <t>Fc=27+3N/mm2　 SL18　2F躯体、塔屋</t>
    <rPh sb="21" eb="23">
      <t>クタイ</t>
    </rPh>
    <rPh sb="24" eb="26">
      <t>トウヤ</t>
    </rPh>
    <phoneticPr fontId="9"/>
  </si>
  <si>
    <t>(ｽﾌﾟﾘﾝｸﾞ遊具　2か所分)</t>
    <rPh sb="8" eb="10">
      <t>ユウグ</t>
    </rPh>
    <rPh sb="13" eb="14">
      <t>ショ</t>
    </rPh>
    <rPh sb="14" eb="15">
      <t>ブン</t>
    </rPh>
    <phoneticPr fontId="9"/>
  </si>
  <si>
    <t>日</t>
    <rPh sb="0" eb="1">
      <t>ニチ</t>
    </rPh>
    <phoneticPr fontId="9"/>
  </si>
  <si>
    <t>歩行用　細目　ノンスリップ</t>
    <rPh sb="0" eb="3">
      <t>ホコウヨウ</t>
    </rPh>
    <rPh sb="4" eb="6">
      <t>ホソメ</t>
    </rPh>
    <phoneticPr fontId="9"/>
  </si>
  <si>
    <t>M30  L=600</t>
  </si>
  <si>
    <t>（ノンスリップ）</t>
  </si>
  <si>
    <t>エゴノキ</t>
  </si>
  <si>
    <t>自立手摺（平部・中段）笠木</t>
    <rPh sb="5" eb="7">
      <t>ヒラブ</t>
    </rPh>
    <rPh sb="8" eb="10">
      <t>チュウダン</t>
    </rPh>
    <rPh sb="11" eb="13">
      <t>カサギ</t>
    </rPh>
    <phoneticPr fontId="9"/>
  </si>
  <si>
    <t>床下点検口</t>
    <rPh sb="0" eb="2">
      <t>ユカシタ</t>
    </rPh>
    <rPh sb="2" eb="5">
      <t>テンケンコウ</t>
    </rPh>
    <phoneticPr fontId="9"/>
  </si>
  <si>
    <t>ﾋﾟｯﾄ釜場底</t>
    <rPh sb="6" eb="7">
      <t>ソコ</t>
    </rPh>
    <phoneticPr fontId="9"/>
  </si>
  <si>
    <t>H=1500､L=5070+8100+2400</t>
  </si>
  <si>
    <t>地業工事</t>
  </si>
  <si>
    <t>既製コンクリート工事</t>
  </si>
  <si>
    <t>金属製建具工事</t>
  </si>
  <si>
    <t>１</t>
  </si>
  <si>
    <t>5.5ヶ月　運搬費共</t>
    <rPh sb="4" eb="5">
      <t>ゲツ</t>
    </rPh>
    <rPh sb="6" eb="9">
      <t>ウンパンヒ</t>
    </rPh>
    <rPh sb="9" eb="10">
      <t>トモ</t>
    </rPh>
    <phoneticPr fontId="9"/>
  </si>
  <si>
    <t>S造</t>
    <rPh sb="1" eb="2">
      <t>ゾウ</t>
    </rPh>
    <phoneticPr fontId="9"/>
  </si>
  <si>
    <t>W1780xD430xH1420</t>
  </si>
  <si>
    <t>㎡</t>
  </si>
  <si>
    <t>耐火シート張り</t>
  </si>
  <si>
    <t>沓摺金物</t>
    <rPh sb="0" eb="2">
      <t>クツズリ</t>
    </rPh>
    <rPh sb="2" eb="4">
      <t>カナモノ</t>
    </rPh>
    <phoneticPr fontId="9"/>
  </si>
  <si>
    <t>ガラス、陶磁器類</t>
    <rPh sb="4" eb="8">
      <t>トウジキルイ</t>
    </rPh>
    <phoneticPr fontId="9"/>
  </si>
  <si>
    <t>W600xH975</t>
  </si>
  <si>
    <t>浅層混合処理工法</t>
    <rPh sb="0" eb="2">
      <t>アサソウ</t>
    </rPh>
    <rPh sb="2" eb="4">
      <t>コンゴウ</t>
    </rPh>
    <rPh sb="4" eb="6">
      <t>ショリ</t>
    </rPh>
    <rPh sb="6" eb="7">
      <t>コウ</t>
    </rPh>
    <rPh sb="7" eb="8">
      <t>ホウ</t>
    </rPh>
    <phoneticPr fontId="9"/>
  </si>
  <si>
    <t>人力打設</t>
    <rPh sb="0" eb="2">
      <t>ジンリキ</t>
    </rPh>
    <rPh sb="2" eb="4">
      <t>ダセツ</t>
    </rPh>
    <phoneticPr fontId="9"/>
  </si>
  <si>
    <t>H-244x175x7x11</t>
  </si>
  <si>
    <t>H-250x125x6x9</t>
  </si>
  <si>
    <t>ウォール-4</t>
  </si>
  <si>
    <t>□-200x200x6</t>
  </si>
  <si>
    <t>天板:ﾒﾗﾐﾝ化粧板貼 ﾎﾟｽﾄﾌｫｰﾑ加工</t>
    <rPh sb="7" eb="9">
      <t>ケショウ</t>
    </rPh>
    <rPh sb="9" eb="10">
      <t>イタ</t>
    </rPh>
    <rPh sb="10" eb="11">
      <t>ハ</t>
    </rPh>
    <rPh sb="20" eb="22">
      <t>カコウ</t>
    </rPh>
    <phoneticPr fontId="9"/>
  </si>
  <si>
    <t>□-100x100x2.3</t>
  </si>
  <si>
    <t>（ミニキッチン）</t>
  </si>
  <si>
    <t>M16  L=400(ﾀﾞﾌﾞﾙﾅｯﾄ)</t>
  </si>
  <si>
    <t>UB1</t>
  </si>
  <si>
    <t>妻側ネット</t>
    <rPh sb="0" eb="1">
      <t>ツマ</t>
    </rPh>
    <rPh sb="1" eb="2">
      <t>ガワ</t>
    </rPh>
    <phoneticPr fontId="9"/>
  </si>
  <si>
    <t>t60　縦張り</t>
  </si>
  <si>
    <t>鋳鉄製　φ100　 堅型</t>
  </si>
  <si>
    <t>ECP見切り</t>
  </si>
  <si>
    <t>建具枠廻り</t>
  </si>
  <si>
    <t>持出ｱﾝｸﾞﾙ､樋受け金物共</t>
    <rPh sb="0" eb="2">
      <t>モチダシ</t>
    </rPh>
    <rPh sb="8" eb="10">
      <t>トイウ</t>
    </rPh>
    <rPh sb="11" eb="13">
      <t>カナモノ</t>
    </rPh>
    <rPh sb="13" eb="14">
      <t>トモ</t>
    </rPh>
    <phoneticPr fontId="9"/>
  </si>
  <si>
    <t>中継ドレイン</t>
  </si>
  <si>
    <t>φ100　防塵ｷｬｯﾌﾟ共</t>
  </si>
  <si>
    <t>T-14　</t>
  </si>
  <si>
    <t>ｔ2.0 H=670+45　ﾌｯ素樹脂焼付塗装</t>
  </si>
  <si>
    <t>鉄鋼面　B種</t>
    <rPh sb="0" eb="3">
      <t>テッコウメン</t>
    </rPh>
    <rPh sb="5" eb="6">
      <t>シュ</t>
    </rPh>
    <phoneticPr fontId="39"/>
  </si>
  <si>
    <t>W 820xH2020</t>
  </si>
  <si>
    <t>格子ﾌｪﾝｽ　H=1200　基礎共</t>
    <rPh sb="0" eb="2">
      <t>コウシ</t>
    </rPh>
    <rPh sb="14" eb="16">
      <t>キソ</t>
    </rPh>
    <rPh sb="16" eb="17">
      <t>トモ</t>
    </rPh>
    <phoneticPr fontId="41"/>
  </si>
  <si>
    <t>（シャッター）</t>
  </si>
  <si>
    <t>t=12.5+12.5 貼物下</t>
  </si>
  <si>
    <t>（外　部）</t>
    <rPh sb="1" eb="2">
      <t>ガイ</t>
    </rPh>
    <phoneticPr fontId="9"/>
  </si>
  <si>
    <t>W5000xD500xH1800</t>
  </si>
  <si>
    <t>ｱｽﾌｧﾙﾄ舗装-1</t>
    <rPh sb="6" eb="8">
      <t>ホソウ</t>
    </rPh>
    <phoneticPr fontId="41"/>
  </si>
  <si>
    <t>(A-021･W-4)t=12の上UVｸﾘｱ塗装　　木胴縁共</t>
    <rPh sb="26" eb="30">
      <t>モクドウブチトモ</t>
    </rPh>
    <phoneticPr fontId="9"/>
  </si>
  <si>
    <t>W5990xD600xH2000</t>
  </si>
  <si>
    <t>〇-216.3x6</t>
  </si>
  <si>
    <t>弓道場引込分電盤</t>
    <rPh sb="0" eb="2">
      <t>キュウドウ</t>
    </rPh>
    <rPh sb="2" eb="3">
      <t>ジョウ</t>
    </rPh>
    <rPh sb="3" eb="5">
      <t>ヒキコミ</t>
    </rPh>
    <rPh sb="5" eb="8">
      <t>ブンデンバン</t>
    </rPh>
    <phoneticPr fontId="40"/>
  </si>
  <si>
    <t>ＦＬボイド型枠</t>
    <rPh sb="5" eb="7">
      <t>カタワク</t>
    </rPh>
    <phoneticPr fontId="9"/>
  </si>
  <si>
    <t>接着アルミハニカムパネル</t>
    <rPh sb="0" eb="2">
      <t>セッチャク</t>
    </rPh>
    <phoneticPr fontId="9"/>
  </si>
  <si>
    <t>t=100 塗下</t>
  </si>
  <si>
    <t>幕板:ｱﾙﾐ板材 5x200(4方)共</t>
    <rPh sb="0" eb="2">
      <t>マクイタ</t>
    </rPh>
    <rPh sb="6" eb="8">
      <t>イタザイ</t>
    </rPh>
    <rPh sb="16" eb="17">
      <t>ホウ</t>
    </rPh>
    <rPh sb="18" eb="19">
      <t>トモ</t>
    </rPh>
    <phoneticPr fontId="9"/>
  </si>
  <si>
    <t>壁式　地上部</t>
    <rPh sb="0" eb="1">
      <t>カベ</t>
    </rPh>
    <rPh sb="1" eb="2">
      <t>シキ</t>
    </rPh>
    <rPh sb="3" eb="5">
      <t>チジョウ</t>
    </rPh>
    <rPh sb="5" eb="6">
      <t>ブ</t>
    </rPh>
    <phoneticPr fontId="9"/>
  </si>
  <si>
    <t>B種　壁式　地上部</t>
    <rPh sb="1" eb="2">
      <t>シュ</t>
    </rPh>
    <phoneticPr fontId="9"/>
  </si>
  <si>
    <t>LIXIL:ADG-150M</t>
  </si>
  <si>
    <t>19型 @300</t>
  </si>
  <si>
    <t>正門門塀</t>
    <rPh sb="0" eb="2">
      <t>セイモン</t>
    </rPh>
    <rPh sb="2" eb="3">
      <t>モン</t>
    </rPh>
    <rPh sb="3" eb="4">
      <t>ヘイ</t>
    </rPh>
    <phoneticPr fontId="9"/>
  </si>
  <si>
    <t>KB-01 1F廊下1</t>
    <rPh sb="8" eb="10">
      <t>ロウカ</t>
    </rPh>
    <phoneticPr fontId="9"/>
  </si>
  <si>
    <t>自立手摺笠木</t>
    <rPh sb="4" eb="6">
      <t>カサギ</t>
    </rPh>
    <phoneticPr fontId="9"/>
  </si>
  <si>
    <t>W1200xD950xH900</t>
  </si>
  <si>
    <t>シュート</t>
  </si>
  <si>
    <t>男女便所</t>
  </si>
  <si>
    <t>複層塗材ＲＥ－Ａ</t>
  </si>
  <si>
    <t>ｺﾝｸﾘｰﾄt150 φ6-100x100</t>
  </si>
  <si>
    <t>（D-202）</t>
  </si>
  <si>
    <t>鋼製建具</t>
  </si>
  <si>
    <t>型板強化ガラス</t>
  </si>
  <si>
    <t>男女便所 一方枠</t>
  </si>
  <si>
    <t>男子便所</t>
  </si>
  <si>
    <t>FP060NP-0199　吉野石膏：ﾊｲﾊﾟｰｳｫｰﾙZ同等</t>
    <rPh sb="13" eb="17">
      <t>ヨシノセッコウ</t>
    </rPh>
    <phoneticPr fontId="9"/>
  </si>
  <si>
    <t>W1540xD640xH750 洗面孔x2</t>
  </si>
  <si>
    <t>コルゲート14-３Ｃ</t>
  </si>
  <si>
    <t>多目的便所</t>
  </si>
  <si>
    <t>鉄骨工事</t>
    <rPh sb="0" eb="4">
      <t>テッコツコウジ</t>
    </rPh>
    <phoneticPr fontId="9"/>
  </si>
  <si>
    <t>L型</t>
    <rPh sb="1" eb="2">
      <t>ガタ</t>
    </rPh>
    <phoneticPr fontId="9"/>
  </si>
  <si>
    <t>隔て板</t>
  </si>
  <si>
    <t>t=12.5　捨貼</t>
  </si>
  <si>
    <t>ＬＳＨＤ－４</t>
  </si>
  <si>
    <t>W900xH2300</t>
  </si>
  <si>
    <t>H3.0 C0.56 W2.9</t>
  </si>
  <si>
    <t>笠木</t>
    <rPh sb="0" eb="2">
      <t>カサキ</t>
    </rPh>
    <phoneticPr fontId="9"/>
  </si>
  <si>
    <t>側溝蓋</t>
    <rPh sb="0" eb="2">
      <t>ソッコウ</t>
    </rPh>
    <rPh sb="2" eb="3">
      <t>フタ</t>
    </rPh>
    <phoneticPr fontId="9"/>
  </si>
  <si>
    <t>現場２回目</t>
    <rPh sb="0" eb="2">
      <t>ゲンバ</t>
    </rPh>
    <rPh sb="3" eb="4">
      <t>カイ</t>
    </rPh>
    <rPh sb="4" eb="5">
      <t>メ</t>
    </rPh>
    <phoneticPr fontId="39"/>
  </si>
  <si>
    <t>道路縦断用側溝300x800　蓋､ｲﾝﾊﾞｰﾄ共</t>
    <rPh sb="0" eb="2">
      <t>ドウロ</t>
    </rPh>
    <rPh sb="2" eb="5">
      <t>ジュウダンヨウ</t>
    </rPh>
    <rPh sb="5" eb="7">
      <t>ソッコウ</t>
    </rPh>
    <rPh sb="15" eb="16">
      <t>フタ</t>
    </rPh>
    <rPh sb="23" eb="24">
      <t>トモ</t>
    </rPh>
    <phoneticPr fontId="9"/>
  </si>
  <si>
    <t>ｱﾙﾐ押出し形材</t>
    <rPh sb="3" eb="5">
      <t>オシダシ</t>
    </rPh>
    <rPh sb="6" eb="8">
      <t>カタザイ</t>
    </rPh>
    <phoneticPr fontId="9"/>
  </si>
  <si>
    <t>建枠 600×1700 布枠500x1枚　12m未満 2ヶ月</t>
    <rPh sb="24" eb="26">
      <t>ミマン</t>
    </rPh>
    <rPh sb="29" eb="30">
      <t>ゲツ</t>
    </rPh>
    <phoneticPr fontId="44"/>
  </si>
  <si>
    <t>盗難防止パイプ</t>
    <rPh sb="0" eb="2">
      <t>トウナン</t>
    </rPh>
    <rPh sb="2" eb="4">
      <t>ボウシ</t>
    </rPh>
    <phoneticPr fontId="9"/>
  </si>
  <si>
    <t>ｽﾗｲﾃﾞｨﾝｸﾞｳｫｰﾙ天井裏補強</t>
  </si>
  <si>
    <t>駐車場上屋</t>
    <rPh sb="0" eb="3">
      <t>チュウシャジョウ</t>
    </rPh>
    <rPh sb="3" eb="5">
      <t>ウワヤ</t>
    </rPh>
    <phoneticPr fontId="9"/>
  </si>
  <si>
    <t>天端</t>
    <rPh sb="0" eb="2">
      <t>テンバ</t>
    </rPh>
    <phoneticPr fontId="9"/>
  </si>
  <si>
    <t>Fc=24+3N/mm2　 SL15　基礎部</t>
    <rPh sb="19" eb="21">
      <t>キソ</t>
    </rPh>
    <rPh sb="21" eb="22">
      <t>ブ</t>
    </rPh>
    <phoneticPr fontId="9"/>
  </si>
  <si>
    <t>CD-1</t>
  </si>
  <si>
    <t>W=250</t>
  </si>
  <si>
    <t>L=2000</t>
  </si>
  <si>
    <t>A種</t>
    <rPh sb="1" eb="2">
      <t>シュ</t>
    </rPh>
    <phoneticPr fontId="9"/>
  </si>
  <si>
    <t>Fc=18N/mm2　 SL18　土間コン</t>
    <rPh sb="17" eb="19">
      <t>ドマ</t>
    </rPh>
    <phoneticPr fontId="9"/>
  </si>
  <si>
    <t>φ6-100ｘ100</t>
  </si>
  <si>
    <t>複層塗材RE</t>
    <rPh sb="0" eb="2">
      <t>フクソウ</t>
    </rPh>
    <rPh sb="2" eb="3">
      <t>ヌリ</t>
    </rPh>
    <rPh sb="3" eb="4">
      <t>ザイ</t>
    </rPh>
    <phoneticPr fontId="41"/>
  </si>
  <si>
    <t>(D-210)　アルミ製　W30xt2.0　ﾌｯ素樹脂焼付塗装</t>
    <rPh sb="11" eb="12">
      <t>セイ</t>
    </rPh>
    <phoneticPr fontId="9"/>
  </si>
  <si>
    <t>土間</t>
    <rPh sb="0" eb="2">
      <t>ドマ</t>
    </rPh>
    <phoneticPr fontId="9"/>
  </si>
  <si>
    <t>(D-810)</t>
  </si>
  <si>
    <t>直均し　W150</t>
    <rPh sb="0" eb="2">
      <t>ジカナラ</t>
    </rPh>
    <phoneticPr fontId="9"/>
  </si>
  <si>
    <t>災害防止（養生シート）</t>
    <rPh sb="0" eb="4">
      <t>サイガイボウシ</t>
    </rPh>
    <rPh sb="5" eb="7">
      <t>ヨウジョウ</t>
    </rPh>
    <phoneticPr fontId="9"/>
  </si>
  <si>
    <t>鋼製床組下</t>
  </si>
  <si>
    <t>床柱</t>
  </si>
  <si>
    <t>地業工事</t>
    <rPh sb="0" eb="4">
      <t>ジギョウコウジ</t>
    </rPh>
    <phoneticPr fontId="38"/>
  </si>
  <si>
    <t>C種</t>
    <rPh sb="1" eb="2">
      <t>シュ</t>
    </rPh>
    <phoneticPr fontId="9"/>
  </si>
  <si>
    <t>X1通り飾り柱､体育館立上り下地､間仕切り補強</t>
    <rPh sb="2" eb="3">
      <t>トオ</t>
    </rPh>
    <rPh sb="4" eb="5">
      <t>カザ</t>
    </rPh>
    <rPh sb="6" eb="7">
      <t>ハシラ</t>
    </rPh>
    <rPh sb="8" eb="11">
      <t>タイイクカン</t>
    </rPh>
    <rPh sb="11" eb="13">
      <t>タチアガ</t>
    </rPh>
    <rPh sb="14" eb="16">
      <t>シタジ</t>
    </rPh>
    <rPh sb="17" eb="20">
      <t>マジキ</t>
    </rPh>
    <rPh sb="21" eb="23">
      <t>ホキョウ</t>
    </rPh>
    <phoneticPr fontId="9"/>
  </si>
  <si>
    <t>ｍ２</t>
  </si>
  <si>
    <t>ルーフドレイン（材料費）</t>
    <rPh sb="8" eb="11">
      <t>ザイリョウヒ</t>
    </rPh>
    <phoneticPr fontId="9"/>
  </si>
  <si>
    <t>ｺﾝｸﾘｰﾄ縁石-2</t>
    <rPh sb="6" eb="8">
      <t>フチイシ</t>
    </rPh>
    <phoneticPr fontId="41"/>
  </si>
  <si>
    <t>竪型用</t>
    <rPh sb="0" eb="2">
      <t>タテガタ</t>
    </rPh>
    <rPh sb="2" eb="3">
      <t>ヨウ</t>
    </rPh>
    <phoneticPr fontId="9"/>
  </si>
  <si>
    <t>軒裏</t>
    <rPh sb="0" eb="2">
      <t>ノキウラ</t>
    </rPh>
    <phoneticPr fontId="9"/>
  </si>
  <si>
    <t>ｾﾙﾌﾚﾍﾞﾘﾝｸﾞ下</t>
  </si>
  <si>
    <t>CB積み撤去</t>
  </si>
  <si>
    <t>硬質塩化ビニル管（VP）φ100 カラー</t>
    <rPh sb="0" eb="3">
      <t>コウシツエン</t>
    </rPh>
    <rPh sb="3" eb="4">
      <t>カ</t>
    </rPh>
    <rPh sb="7" eb="8">
      <t>カン</t>
    </rPh>
    <phoneticPr fontId="9"/>
  </si>
  <si>
    <t>野縁受:C-60x30x10x1.6 @900以下　ﾊﾝｶﾞｰ(C60用)</t>
  </si>
  <si>
    <t>軽量鉄骨天井下地　</t>
    <rPh sb="0" eb="4">
      <t>ケイリョウテッコツ</t>
    </rPh>
    <phoneticPr fontId="9"/>
  </si>
  <si>
    <t>打放面　下地調整共</t>
    <rPh sb="4" eb="9">
      <t>シタジチョウセイトモ</t>
    </rPh>
    <phoneticPr fontId="9"/>
  </si>
  <si>
    <t>耐水合板t=12</t>
    <rPh sb="0" eb="2">
      <t>タイスイ</t>
    </rPh>
    <rPh sb="2" eb="4">
      <t>ゴウハン</t>
    </rPh>
    <phoneticPr fontId="9"/>
  </si>
  <si>
    <t>本体主材:樹脂ｺｰﾄ化粧ﾊﾟｰﾃｨｸﾙﾎﾞｰﾄﾞ　ｼﾝｸ共</t>
    <rPh sb="2" eb="3">
      <t>オモ</t>
    </rPh>
    <rPh sb="3" eb="4">
      <t>ザイ</t>
    </rPh>
    <rPh sb="5" eb="7">
      <t>ジュシ</t>
    </rPh>
    <rPh sb="10" eb="12">
      <t>ケショウ</t>
    </rPh>
    <phoneticPr fontId="9"/>
  </si>
  <si>
    <t>有効W980xH1980</t>
    <rPh sb="0" eb="2">
      <t>ユウコウ</t>
    </rPh>
    <phoneticPr fontId="9"/>
  </si>
  <si>
    <t>100x100x600</t>
  </si>
  <si>
    <t>ガラス副資材</t>
    <rPh sb="3" eb="6">
      <t>フクシザイ</t>
    </rPh>
    <phoneticPr fontId="9"/>
  </si>
  <si>
    <t>鋼製建具面　１級</t>
    <rPh sb="7" eb="8">
      <t>キュウ</t>
    </rPh>
    <phoneticPr fontId="9"/>
  </si>
  <si>
    <t>t=6.8　2.18m2以下</t>
    <rPh sb="12" eb="14">
      <t>イカ</t>
    </rPh>
    <phoneticPr fontId="9"/>
  </si>
  <si>
    <t>素地ごしらえ　B種</t>
    <rPh sb="0" eb="2">
      <t>ソジ</t>
    </rPh>
    <rPh sb="8" eb="9">
      <t>シュ</t>
    </rPh>
    <phoneticPr fontId="9"/>
  </si>
  <si>
    <t>UA2</t>
  </si>
  <si>
    <t>t= 6.0　目透し</t>
  </si>
  <si>
    <t>天板:ﾒﾗﾐﾝ化粧板　ﾎﾟｽﾄﾌｫｰﾑ加工</t>
  </si>
  <si>
    <t>11列 11輌 4750L 椅子収納台車</t>
    <rPh sb="2" eb="3">
      <t>レツ</t>
    </rPh>
    <rPh sb="6" eb="7">
      <t>リョウ</t>
    </rPh>
    <rPh sb="14" eb="16">
      <t>イス</t>
    </rPh>
    <rPh sb="16" eb="18">
      <t>シュウノウ</t>
    </rPh>
    <rPh sb="18" eb="20">
      <t>ダイシャ</t>
    </rPh>
    <phoneticPr fontId="9"/>
  </si>
  <si>
    <t>100形　2350ｘ2700</t>
    <rPh sb="3" eb="4">
      <t>カタ</t>
    </rPh>
    <phoneticPr fontId="9"/>
  </si>
  <si>
    <t xml:space="preserve"> (D-703)　W1770ｘD600xt12.5</t>
  </si>
  <si>
    <t>L型　W600xH700</t>
  </si>
  <si>
    <t>L5705ｘH2300 扉x3</t>
  </si>
  <si>
    <t>L1075ｘH2300 扉x1</t>
  </si>
  <si>
    <t>別紙：工作-４</t>
    <rPh sb="0" eb="2">
      <t>ベッシ</t>
    </rPh>
    <rPh sb="3" eb="5">
      <t>コウサク</t>
    </rPh>
    <phoneticPr fontId="9"/>
  </si>
  <si>
    <t>【スリーブ】</t>
  </si>
  <si>
    <t>(A-173)</t>
  </si>
  <si>
    <t>【サイン】</t>
  </si>
  <si>
    <t>(低木地被混植D)</t>
    <rPh sb="1" eb="3">
      <t>テイボク</t>
    </rPh>
    <rPh sb="3" eb="5">
      <t>チヒ</t>
    </rPh>
    <rPh sb="5" eb="7">
      <t>コンショク</t>
    </rPh>
    <phoneticPr fontId="9"/>
  </si>
  <si>
    <t>(D-504)</t>
  </si>
  <si>
    <t>SD345    D19</t>
  </si>
  <si>
    <t>SD345    D22</t>
  </si>
  <si>
    <t>H1.2 C0.15 W0.9</t>
  </si>
  <si>
    <t>階高7.4m以上9.1m未満 　運搬費共</t>
    <rPh sb="0" eb="2">
      <t>カイダカ</t>
    </rPh>
    <rPh sb="6" eb="8">
      <t>イジョウ</t>
    </rPh>
    <rPh sb="12" eb="14">
      <t>ミマン</t>
    </rPh>
    <rPh sb="16" eb="19">
      <t>ウンパンヒ</t>
    </rPh>
    <rPh sb="19" eb="20">
      <t>トモ</t>
    </rPh>
    <phoneticPr fontId="9"/>
  </si>
  <si>
    <t>（特殊型枠）</t>
    <rPh sb="1" eb="3">
      <t>トクシュ</t>
    </rPh>
    <rPh sb="3" eb="5">
      <t>カタワク</t>
    </rPh>
    <phoneticPr fontId="9"/>
  </si>
  <si>
    <t>人通孔</t>
    <rPh sb="0" eb="1">
      <t>ヒト</t>
    </rPh>
    <rPh sb="1" eb="2">
      <t>ツウ</t>
    </rPh>
    <rPh sb="2" eb="3">
      <t>コウ</t>
    </rPh>
    <phoneticPr fontId="52"/>
  </si>
  <si>
    <t>床見切板</t>
    <rPh sb="0" eb="1">
      <t>ユカ</t>
    </rPh>
    <rPh sb="1" eb="3">
      <t>ミキ</t>
    </rPh>
    <rPh sb="3" eb="4">
      <t>イタ</t>
    </rPh>
    <phoneticPr fontId="40"/>
  </si>
  <si>
    <t>受水槽棟</t>
    <rPh sb="0" eb="3">
      <t>ジュスイソウ</t>
    </rPh>
    <rPh sb="3" eb="4">
      <t>トウ</t>
    </rPh>
    <phoneticPr fontId="9"/>
  </si>
  <si>
    <t>建て方重機損料費別計上</t>
    <rPh sb="0" eb="1">
      <t>タ</t>
    </rPh>
    <rPh sb="2" eb="5">
      <t>カタジュウキ</t>
    </rPh>
    <rPh sb="5" eb="7">
      <t>ソンリョウ</t>
    </rPh>
    <rPh sb="7" eb="8">
      <t>ヒ</t>
    </rPh>
    <rPh sb="8" eb="11">
      <t>ベツケイジョウ</t>
    </rPh>
    <phoneticPr fontId="9"/>
  </si>
  <si>
    <t>A種　無収縮モルタル</t>
    <rPh sb="1" eb="2">
      <t>シュ</t>
    </rPh>
    <rPh sb="3" eb="6">
      <t>ムシュウシュク</t>
    </rPh>
    <phoneticPr fontId="9"/>
  </si>
  <si>
    <t>MOD</t>
  </si>
  <si>
    <t>（材料費）</t>
    <rPh sb="1" eb="4">
      <t>ザイリョウヒ</t>
    </rPh>
    <phoneticPr fontId="9"/>
  </si>
  <si>
    <t>蛍光管</t>
    <rPh sb="0" eb="3">
      <t>ケイコウカン</t>
    </rPh>
    <phoneticPr fontId="43"/>
  </si>
  <si>
    <t>屋根及びとい工事</t>
    <rPh sb="0" eb="2">
      <t>ヤネ</t>
    </rPh>
    <rPh sb="2" eb="3">
      <t>オヨ</t>
    </rPh>
    <rPh sb="6" eb="8">
      <t>コウジ</t>
    </rPh>
    <phoneticPr fontId="9"/>
  </si>
  <si>
    <t>真砂土舗装</t>
    <rPh sb="0" eb="3">
      <t>マサド</t>
    </rPh>
    <rPh sb="3" eb="5">
      <t>ホソウ</t>
    </rPh>
    <phoneticPr fontId="41"/>
  </si>
  <si>
    <t>亜鉛メッキ面　A種</t>
    <rPh sb="0" eb="2">
      <t>アエン</t>
    </rPh>
    <rPh sb="5" eb="6">
      <t>メン</t>
    </rPh>
    <rPh sb="8" eb="9">
      <t>シュ</t>
    </rPh>
    <phoneticPr fontId="9"/>
  </si>
  <si>
    <t>20億円を超える</t>
    <rPh sb="2" eb="4">
      <t>オクエン</t>
    </rPh>
    <rPh sb="5" eb="6">
      <t>コ</t>
    </rPh>
    <phoneticPr fontId="45"/>
  </si>
  <si>
    <t>B種　ｺｰﾝ処理</t>
    <rPh sb="1" eb="2">
      <t>シュ</t>
    </rPh>
    <rPh sb="6" eb="8">
      <t>ショリ</t>
    </rPh>
    <phoneticPr fontId="9"/>
  </si>
  <si>
    <t>屋根及びとい工事</t>
    <rPh sb="2" eb="3">
      <t>オヨ</t>
    </rPh>
    <phoneticPr fontId="9"/>
  </si>
  <si>
    <t>枠組本足場(手すり先行方式)　運搬費共</t>
    <rPh sb="15" eb="17">
      <t>ウンパン</t>
    </rPh>
    <rPh sb="17" eb="18">
      <t>ヒ</t>
    </rPh>
    <rPh sb="18" eb="19">
      <t>トモ</t>
    </rPh>
    <phoneticPr fontId="44"/>
  </si>
  <si>
    <t>防炎I類 運搬費共　2ヶ月</t>
    <rPh sb="5" eb="8">
      <t>ウンパンヒ</t>
    </rPh>
    <rPh sb="8" eb="9">
      <t>トモ</t>
    </rPh>
    <rPh sb="12" eb="13">
      <t>ゲツ</t>
    </rPh>
    <phoneticPr fontId="9"/>
  </si>
  <si>
    <t>(WF-4）</t>
  </si>
  <si>
    <t>盛　土（B種）</t>
    <rPh sb="0" eb="1">
      <t>モリ</t>
    </rPh>
    <rPh sb="2" eb="3">
      <t>ド</t>
    </rPh>
    <rPh sb="5" eb="6">
      <t>シュ</t>
    </rPh>
    <phoneticPr fontId="9"/>
  </si>
  <si>
    <t>W2400xH2000　オレフィンシート共</t>
    <rPh sb="20" eb="21">
      <t>トモ</t>
    </rPh>
    <phoneticPr fontId="9"/>
  </si>
  <si>
    <t>50ｍ3未満（圧送料金共）</t>
    <rPh sb="4" eb="6">
      <t>ミマン</t>
    </rPh>
    <rPh sb="7" eb="11">
      <t>アッソウリョウキン</t>
    </rPh>
    <rPh sb="11" eb="12">
      <t>トモ</t>
    </rPh>
    <phoneticPr fontId="9"/>
  </si>
  <si>
    <t>SB-2</t>
  </si>
  <si>
    <t>鉄骨建方費</t>
    <rPh sb="0" eb="2">
      <t>テッコツ</t>
    </rPh>
    <rPh sb="2" eb="4">
      <t>タテカタ</t>
    </rPh>
    <rPh sb="4" eb="5">
      <t>ヒ</t>
    </rPh>
    <phoneticPr fontId="39"/>
  </si>
  <si>
    <t xml:space="preserve">M20  L=2700(羽子板､ﾀｰﾝﾊﾞｯｸﾙ、材工共)  </t>
    <rPh sb="25" eb="27">
      <t>ザイコウ</t>
    </rPh>
    <phoneticPr fontId="9"/>
  </si>
  <si>
    <t>1･2F玄関傘立て</t>
  </si>
  <si>
    <t>240x240　ｸﾞﾚｰﾁﾝｸﾞ蓋共</t>
    <rPh sb="16" eb="17">
      <t>フタ</t>
    </rPh>
    <rPh sb="17" eb="18">
      <t>トモ</t>
    </rPh>
    <phoneticPr fontId="9"/>
  </si>
  <si>
    <t xml:space="preserve">M20  L=3300(羽子板､ﾀｰﾝﾊﾞｯｸﾙ、材工共)  </t>
    <rPh sb="25" eb="27">
      <t>ザイコウ</t>
    </rPh>
    <phoneticPr fontId="9"/>
  </si>
  <si>
    <t xml:space="preserve">M20  L=3700(羽子板､ﾀｰﾝﾊﾞｯｸﾙ、材工共)  </t>
    <rPh sb="25" eb="27">
      <t>ザイコウ</t>
    </rPh>
    <phoneticPr fontId="9"/>
  </si>
  <si>
    <t>（内　部）</t>
    <rPh sb="1" eb="2">
      <t>ナイ</t>
    </rPh>
    <rPh sb="3" eb="4">
      <t>ブ</t>
    </rPh>
    <phoneticPr fontId="9"/>
  </si>
  <si>
    <t>文字　止まれ　２ヶ所　(換算長さW150　L6700)</t>
    <rPh sb="0" eb="2">
      <t>モジ</t>
    </rPh>
    <rPh sb="3" eb="4">
      <t>ト</t>
    </rPh>
    <rPh sb="9" eb="10">
      <t>ショ</t>
    </rPh>
    <rPh sb="12" eb="14">
      <t>カンザン</t>
    </rPh>
    <rPh sb="14" eb="15">
      <t>ナガ</t>
    </rPh>
    <phoneticPr fontId="9"/>
  </si>
  <si>
    <t>（PU-2）　20ｘ10</t>
  </si>
  <si>
    <t>t=8　吹付下地</t>
  </si>
  <si>
    <t>GRｶﾗｰt=0.8 H＝145</t>
  </si>
  <si>
    <t>(D-1101)亜鉛ﾒｯｷ鋼板　t1.6 W200</t>
  </si>
  <si>
    <t>再生密粒度ｱｽｺﾝt50､ﾌﾟﾗｲﾑｺｰﾄPK-3</t>
    <rPh sb="0" eb="2">
      <t>サイセイ</t>
    </rPh>
    <rPh sb="2" eb="5">
      <t>ミツリュウド</t>
    </rPh>
    <phoneticPr fontId="9"/>
  </si>
  <si>
    <t>W450xD453xH2000　本体:樹脂ｺｰﾄ化粧ﾊﾟｰﾃｨｸﾙﾎﾞｰﾄﾞ</t>
  </si>
  <si>
    <t>埋込金物</t>
  </si>
  <si>
    <t>別紙：囲障－１１</t>
    <rPh sb="0" eb="2">
      <t>ベッシ</t>
    </rPh>
    <rPh sb="3" eb="5">
      <t>イショウ</t>
    </rPh>
    <phoneticPr fontId="9"/>
  </si>
  <si>
    <t>ステンレス製（SUS304）φ10　＠1800</t>
    <rPh sb="5" eb="6">
      <t>セイ</t>
    </rPh>
    <phoneticPr fontId="9"/>
  </si>
  <si>
    <t>K-29b</t>
  </si>
  <si>
    <t>枠組本足場(手すり先行方式)</t>
    <rPh sb="0" eb="2">
      <t>ワクグミ</t>
    </rPh>
    <rPh sb="2" eb="5">
      <t>ホンアシバ</t>
    </rPh>
    <rPh sb="6" eb="7">
      <t>テ</t>
    </rPh>
    <rPh sb="9" eb="11">
      <t>センコウ</t>
    </rPh>
    <rPh sb="11" eb="13">
      <t>ホウシキ</t>
    </rPh>
    <phoneticPr fontId="43"/>
  </si>
  <si>
    <t>建具周囲防水モルタル充填</t>
    <rPh sb="0" eb="2">
      <t>タテグ</t>
    </rPh>
    <rPh sb="2" eb="4">
      <t>シュウイ</t>
    </rPh>
    <rPh sb="4" eb="6">
      <t>ボウスイ</t>
    </rPh>
    <rPh sb="10" eb="12">
      <t>ジュウテン</t>
    </rPh>
    <phoneticPr fontId="9"/>
  </si>
  <si>
    <t>（構造スリット）</t>
    <rPh sb="1" eb="3">
      <t>コウゾウ</t>
    </rPh>
    <phoneticPr fontId="9"/>
  </si>
  <si>
    <t>起毛ﾀｲﾌﾟｽﾃｰｼﾞ幕 1.5倍ひだ</t>
    <rPh sb="0" eb="2">
      <t>キモウ</t>
    </rPh>
    <rPh sb="11" eb="12">
      <t>２</t>
    </rPh>
    <rPh sb="15" eb="17">
      <t>ヒダ</t>
    </rPh>
    <phoneticPr fontId="9"/>
  </si>
  <si>
    <t>外部建具</t>
    <rPh sb="0" eb="2">
      <t>ガイブ</t>
    </rPh>
    <rPh sb="2" eb="4">
      <t>タテグ</t>
    </rPh>
    <phoneticPr fontId="9"/>
  </si>
  <si>
    <t>ｺﾝｸﾘｰﾄ面　A種</t>
    <rPh sb="9" eb="10">
      <t>シュ</t>
    </rPh>
    <phoneticPr fontId="9"/>
  </si>
  <si>
    <t>㈱OSHIROX_ﾊｲﾌﾞﾘｯﾄﾞｶﾗｰｺｰﾃｨﾝｸﾞ工法</t>
    <rPh sb="27" eb="29">
      <t>コウホウ</t>
    </rPh>
    <phoneticPr fontId="9"/>
  </si>
  <si>
    <t>枠組本足場用</t>
    <rPh sb="0" eb="2">
      <t>ワクグミ</t>
    </rPh>
    <rPh sb="2" eb="5">
      <t>ホンアシバ</t>
    </rPh>
    <rPh sb="5" eb="6">
      <t>ヨウ</t>
    </rPh>
    <phoneticPr fontId="43"/>
  </si>
  <si>
    <t>１6</t>
  </si>
  <si>
    <t>(D-904)　ステンレス製グレーチング　350角用</t>
    <rPh sb="24" eb="25">
      <t>カク</t>
    </rPh>
    <phoneticPr fontId="9"/>
  </si>
  <si>
    <t>W5000xH1400　両引き　基礎別途</t>
    <rPh sb="12" eb="13">
      <t>リョウ</t>
    </rPh>
    <rPh sb="13" eb="14">
      <t>ヒ</t>
    </rPh>
    <rPh sb="16" eb="18">
      <t>キソ</t>
    </rPh>
    <rPh sb="18" eb="20">
      <t>ベット</t>
    </rPh>
    <phoneticPr fontId="41"/>
  </si>
  <si>
    <t>3-3</t>
  </si>
  <si>
    <t>（MS-2）　20x10</t>
  </si>
  <si>
    <t>元金：</t>
    <rPh sb="0" eb="2">
      <t>ガンキン</t>
    </rPh>
    <phoneticPr fontId="45"/>
  </si>
  <si>
    <t>フェンス-1　砕石地業</t>
    <rPh sb="7" eb="11">
      <t>サイセキジギョウ</t>
    </rPh>
    <phoneticPr fontId="9"/>
  </si>
  <si>
    <t>T-2　細目　滑り止め型　ﾎﾞﾙﾄ固定</t>
    <rPh sb="4" eb="6">
      <t>ホソメ</t>
    </rPh>
    <rPh sb="7" eb="8">
      <t>スベ</t>
    </rPh>
    <rPh sb="9" eb="10">
      <t>ト</t>
    </rPh>
    <rPh sb="11" eb="12">
      <t>ガタ</t>
    </rPh>
    <rPh sb="17" eb="19">
      <t>コテイ</t>
    </rPh>
    <phoneticPr fontId="41"/>
  </si>
  <si>
    <t>植栽工事</t>
    <rPh sb="0" eb="2">
      <t>ショクサイ</t>
    </rPh>
    <rPh sb="2" eb="4">
      <t>コウジ</t>
    </rPh>
    <phoneticPr fontId="9"/>
  </si>
  <si>
    <t>W1800×H2000 ｽﾁｰﾙ製</t>
  </si>
  <si>
    <t>鋼製建具面　A種</t>
    <rPh sb="0" eb="4">
      <t>コウセイタテグ</t>
    </rPh>
    <rPh sb="4" eb="5">
      <t>メン</t>
    </rPh>
    <rPh sb="7" eb="8">
      <t>シュ</t>
    </rPh>
    <phoneticPr fontId="9"/>
  </si>
  <si>
    <t>その他工作物工事</t>
    <rPh sb="2" eb="3">
      <t>タ</t>
    </rPh>
    <rPh sb="3" eb="6">
      <t>コウサクブツ</t>
    </rPh>
    <rPh sb="6" eb="8">
      <t>コウジ</t>
    </rPh>
    <phoneticPr fontId="9"/>
  </si>
  <si>
    <t>繋ぎ:FB-9x44</t>
  </si>
  <si>
    <t>W1360xH5863</t>
  </si>
  <si>
    <t>YO-1</t>
  </si>
  <si>
    <t>L=23,800</t>
  </si>
  <si>
    <t>FE-1</t>
  </si>
  <si>
    <t>頭付スタッドボルト（材工共）</t>
    <rPh sb="0" eb="1">
      <t>アタマ</t>
    </rPh>
    <rPh sb="1" eb="2">
      <t>ツキ</t>
    </rPh>
    <rPh sb="10" eb="12">
      <t>ザイコウ</t>
    </rPh>
    <rPh sb="12" eb="13">
      <t>トモ</t>
    </rPh>
    <phoneticPr fontId="9"/>
  </si>
  <si>
    <t>FPU側溝</t>
    <rPh sb="3" eb="5">
      <t>ソッコウ</t>
    </rPh>
    <phoneticPr fontId="41"/>
  </si>
  <si>
    <t>フェンス-1</t>
  </si>
  <si>
    <t>FE-2</t>
  </si>
  <si>
    <t>フェンス-2</t>
  </si>
  <si>
    <t>格子ﾌｪﾝｽ　H=1200　擁壁天端</t>
    <rPh sb="0" eb="2">
      <t>コウシ</t>
    </rPh>
    <rPh sb="14" eb="16">
      <t>ヨウヘキ</t>
    </rPh>
    <rPh sb="16" eb="17">
      <t>テン</t>
    </rPh>
    <rPh sb="17" eb="18">
      <t>タン</t>
    </rPh>
    <phoneticPr fontId="41"/>
  </si>
  <si>
    <t>300×300×H600</t>
  </si>
  <si>
    <t>（止め型枠）</t>
    <rPh sb="1" eb="2">
      <t>ト</t>
    </rPh>
    <rPh sb="3" eb="5">
      <t>カタワク</t>
    </rPh>
    <phoneticPr fontId="9"/>
  </si>
  <si>
    <t>フェンス-7</t>
  </si>
  <si>
    <t>300×300×H450</t>
  </si>
  <si>
    <t>W1500xH1785</t>
  </si>
  <si>
    <t>H=1500､L=3500+3500</t>
  </si>
  <si>
    <t>西門門塀</t>
    <rPh sb="0" eb="1">
      <t>ニシ</t>
    </rPh>
    <rPh sb="1" eb="2">
      <t>モン</t>
    </rPh>
    <rPh sb="2" eb="3">
      <t>モン</t>
    </rPh>
    <rPh sb="3" eb="4">
      <t>ヘイ</t>
    </rPh>
    <phoneticPr fontId="41"/>
  </si>
  <si>
    <t>65形　7000ｘ2700程度</t>
    <rPh sb="2" eb="3">
      <t>カタ</t>
    </rPh>
    <rPh sb="13" eb="15">
      <t>テイド</t>
    </rPh>
    <phoneticPr fontId="9"/>
  </si>
  <si>
    <t>南門門塀</t>
    <rPh sb="0" eb="1">
      <t>ミナミ</t>
    </rPh>
    <rPh sb="1" eb="2">
      <t>モン</t>
    </rPh>
    <rPh sb="2" eb="3">
      <t>モン</t>
    </rPh>
    <rPh sb="3" eb="4">
      <t>ヘイ</t>
    </rPh>
    <phoneticPr fontId="41"/>
  </si>
  <si>
    <t>輪止め-1</t>
    <rPh sb="0" eb="1">
      <t>ワ</t>
    </rPh>
    <rPh sb="1" eb="2">
      <t>ド</t>
    </rPh>
    <phoneticPr fontId="41"/>
  </si>
  <si>
    <t>WD-2</t>
  </si>
  <si>
    <t>大型車用　L=400(既製品)</t>
    <rPh sb="0" eb="3">
      <t>オオガタシャ</t>
    </rPh>
    <rPh sb="3" eb="4">
      <t>ヨウ</t>
    </rPh>
    <rPh sb="11" eb="14">
      <t>キセイヒン</t>
    </rPh>
    <phoneticPr fontId="41"/>
  </si>
  <si>
    <t>畳寄せ</t>
    <rPh sb="0" eb="1">
      <t>タタミ</t>
    </rPh>
    <phoneticPr fontId="9"/>
  </si>
  <si>
    <t>F-1</t>
  </si>
  <si>
    <t>12m</t>
  </si>
  <si>
    <t>F-3</t>
  </si>
  <si>
    <t>50ｍ3未満（圧送料金共）</t>
    <rPh sb="4" eb="6">
      <t>ミマン</t>
    </rPh>
    <rPh sb="7" eb="9">
      <t>アッソウ</t>
    </rPh>
    <rPh sb="9" eb="12">
      <t>リョウキントモ</t>
    </rPh>
    <phoneticPr fontId="9"/>
  </si>
  <si>
    <t>ｺﾝｸﾘｰﾄ縁石-3</t>
    <rPh sb="6" eb="8">
      <t>フチイシ</t>
    </rPh>
    <phoneticPr fontId="41"/>
  </si>
  <si>
    <t>ｺﾝｸﾘｰﾄ縁石-4</t>
    <rPh sb="6" eb="8">
      <t>フチイシ</t>
    </rPh>
    <phoneticPr fontId="41"/>
  </si>
  <si>
    <t>AS-1</t>
  </si>
  <si>
    <t>再生粒調砕石(RM-30)t100､再生ｸﾗｯｼｬｰﾗﾝ(RC-40)t150</t>
    <rPh sb="0" eb="2">
      <t>サイセイ</t>
    </rPh>
    <rPh sb="2" eb="6">
      <t>リュウチョウサイセキ</t>
    </rPh>
    <rPh sb="18" eb="20">
      <t>サイセイ</t>
    </rPh>
    <phoneticPr fontId="9"/>
  </si>
  <si>
    <t>AS-2</t>
  </si>
  <si>
    <t>ｱｽﾌｧﾙﾄ舗装-2</t>
    <rPh sb="6" eb="8">
      <t>ホソウ</t>
    </rPh>
    <phoneticPr fontId="41"/>
  </si>
  <si>
    <t>ｶﾞﾙﾊﾞﾘｳﾑｶﾗｰ鋼板t0.6　糸W380程度</t>
  </si>
  <si>
    <t>再生ｸﾗｯｼｬｰﾗﾝ(RC-40)t150</t>
    <rPh sb="0" eb="2">
      <t>サイセイ</t>
    </rPh>
    <phoneticPr fontId="9"/>
  </si>
  <si>
    <t>t=50   150x350</t>
  </si>
  <si>
    <t>再生ｸﾗｯｼｬｰﾗﾝ(RC-40)t100､金ｺﾃ仕上</t>
    <rPh sb="0" eb="2">
      <t>サイセイ</t>
    </rPh>
    <rPh sb="22" eb="23">
      <t>キン</t>
    </rPh>
    <rPh sb="25" eb="27">
      <t>シアゲ</t>
    </rPh>
    <phoneticPr fontId="9"/>
  </si>
  <si>
    <t>IRH-1</t>
  </si>
  <si>
    <t>透水性ﾌﾞﾛｯｸ(300x300x60)､敷砂t30</t>
    <rPh sb="0" eb="3">
      <t>トウスイセイ</t>
    </rPh>
    <rPh sb="21" eb="22">
      <t>シ</t>
    </rPh>
    <rPh sb="22" eb="23">
      <t>スナ</t>
    </rPh>
    <phoneticPr fontId="9"/>
  </si>
  <si>
    <t>IRH-2</t>
  </si>
  <si>
    <t>ｲﾝﾀｰﾛｯｷﾝｸﾞ舗装-2</t>
    <rPh sb="10" eb="12">
      <t>ホソウ</t>
    </rPh>
    <phoneticPr fontId="41"/>
  </si>
  <si>
    <t>GSH</t>
  </si>
  <si>
    <t>埋戻し(A種)</t>
  </si>
  <si>
    <t>木製デッキ下</t>
    <rPh sb="0" eb="2">
      <t>モクセイ</t>
    </rPh>
    <rPh sb="5" eb="6">
      <t>シタ</t>
    </rPh>
    <phoneticPr fontId="9"/>
  </si>
  <si>
    <t>TB-K</t>
  </si>
  <si>
    <t>か所</t>
    <rPh sb="1" eb="2">
      <t>ショ</t>
    </rPh>
    <phoneticPr fontId="41"/>
  </si>
  <si>
    <t>舗装機械運搬費</t>
    <rPh sb="0" eb="2">
      <t>ホソウ</t>
    </rPh>
    <rPh sb="2" eb="4">
      <t>キカイ</t>
    </rPh>
    <rPh sb="4" eb="6">
      <t>ウンパン</t>
    </rPh>
    <rPh sb="6" eb="7">
      <t>ヒ</t>
    </rPh>
    <phoneticPr fontId="9"/>
  </si>
  <si>
    <t>U型側溝</t>
    <rPh sb="1" eb="2">
      <t>ガタ</t>
    </rPh>
    <rPh sb="2" eb="4">
      <t>ソッコウ</t>
    </rPh>
    <phoneticPr fontId="41"/>
  </si>
  <si>
    <t>上框2</t>
  </si>
  <si>
    <t>240x240　ｸﾞﾚｰﾁﾝｸﾞ蓋､ｲﾝﾊﾞｰﾄ共</t>
    <rPh sb="16" eb="17">
      <t>フタ</t>
    </rPh>
    <rPh sb="24" eb="25">
      <t>トモ</t>
    </rPh>
    <phoneticPr fontId="9"/>
  </si>
  <si>
    <t>W240×H240</t>
  </si>
  <si>
    <t>道路縦断用側溝250x250　蓋､ｲﾝﾊﾞｰﾄ共</t>
    <rPh sb="0" eb="2">
      <t>ドウロ</t>
    </rPh>
    <rPh sb="2" eb="5">
      <t>ジュウダンヨウ</t>
    </rPh>
    <rPh sb="5" eb="7">
      <t>ソッコウ</t>
    </rPh>
    <rPh sb="15" eb="16">
      <t>フタ</t>
    </rPh>
    <rPh sb="23" eb="24">
      <t>トモ</t>
    </rPh>
    <phoneticPr fontId="9"/>
  </si>
  <si>
    <t>道路縦断用側溝300x400～500　蓋､ｲﾝﾊﾞｰﾄ共</t>
    <rPh sb="0" eb="2">
      <t>ドウロ</t>
    </rPh>
    <rPh sb="2" eb="5">
      <t>ジュウダンヨウ</t>
    </rPh>
    <rPh sb="5" eb="7">
      <t>ソッコウ</t>
    </rPh>
    <rPh sb="19" eb="20">
      <t>フタ</t>
    </rPh>
    <rPh sb="27" eb="28">
      <t>トモ</t>
    </rPh>
    <phoneticPr fontId="9"/>
  </si>
  <si>
    <t>t=55 1帖用</t>
  </si>
  <si>
    <t>道路縦断用側溝300x500～800　蓋､ｲﾝﾊﾞｰﾄ共</t>
    <rPh sb="0" eb="2">
      <t>ドウロ</t>
    </rPh>
    <rPh sb="2" eb="5">
      <t>ジュウダンヨウ</t>
    </rPh>
    <rPh sb="5" eb="7">
      <t>ソッコウ</t>
    </rPh>
    <rPh sb="19" eb="20">
      <t>フタ</t>
    </rPh>
    <rPh sb="27" eb="28">
      <t>トモ</t>
    </rPh>
    <phoneticPr fontId="9"/>
  </si>
  <si>
    <t>UC1</t>
  </si>
  <si>
    <t>運動場倉庫</t>
    <rPh sb="0" eb="3">
      <t>ウンドウジョウ</t>
    </rPh>
    <rPh sb="3" eb="5">
      <t>ソウコ</t>
    </rPh>
    <phoneticPr fontId="47"/>
  </si>
  <si>
    <t>支承材</t>
    <rPh sb="0" eb="2">
      <t>シショウ</t>
    </rPh>
    <rPh sb="2" eb="3">
      <t>ザイ</t>
    </rPh>
    <phoneticPr fontId="9"/>
  </si>
  <si>
    <t>　　　　　捨張：構造用合板Ⅰ類　t=15　</t>
    <rPh sb="5" eb="6">
      <t>ス</t>
    </rPh>
    <rPh sb="6" eb="7">
      <t>ハ</t>
    </rPh>
    <rPh sb="8" eb="11">
      <t>コウゾウヨウ</t>
    </rPh>
    <rPh sb="11" eb="13">
      <t>ゴウハン</t>
    </rPh>
    <rPh sb="14" eb="15">
      <t>ルイ</t>
    </rPh>
    <phoneticPr fontId="9"/>
  </si>
  <si>
    <t>道路横断用側溝250x250　ｸﾞﾚｰﾁﾝｸﾞ蓋共</t>
    <rPh sb="0" eb="2">
      <t>ドウロ</t>
    </rPh>
    <rPh sb="2" eb="4">
      <t>オウダン</t>
    </rPh>
    <rPh sb="4" eb="5">
      <t>ヨウ</t>
    </rPh>
    <rPh sb="5" eb="7">
      <t>ソッコウ</t>
    </rPh>
    <rPh sb="23" eb="24">
      <t>フタ</t>
    </rPh>
    <rPh sb="24" eb="25">
      <t>トモ</t>
    </rPh>
    <phoneticPr fontId="9"/>
  </si>
  <si>
    <t>UC2</t>
  </si>
  <si>
    <t>(AW-12b付)</t>
  </si>
  <si>
    <t>道路横断用側溝250x300　ｸﾞﾚｰﾁﾝｸﾞ蓋､ｲﾝﾊﾞｰﾄ共</t>
    <rPh sb="0" eb="2">
      <t>ドウロ</t>
    </rPh>
    <rPh sb="2" eb="4">
      <t>オウダン</t>
    </rPh>
    <rPh sb="4" eb="5">
      <t>ヨウ</t>
    </rPh>
    <rPh sb="5" eb="7">
      <t>ソッコウ</t>
    </rPh>
    <rPh sb="23" eb="24">
      <t>フタ</t>
    </rPh>
    <rPh sb="31" eb="32">
      <t>トモ</t>
    </rPh>
    <phoneticPr fontId="9"/>
  </si>
  <si>
    <t>繋ぎ金物及び本締錠含む</t>
  </si>
  <si>
    <t>錆止塗料塗り　B種　現場２回塗り</t>
    <rPh sb="0" eb="2">
      <t>サビト</t>
    </rPh>
    <rPh sb="2" eb="5">
      <t>トリョウヌ</t>
    </rPh>
    <rPh sb="8" eb="9">
      <t>シュ</t>
    </rPh>
    <rPh sb="10" eb="12">
      <t>ゲンバ</t>
    </rPh>
    <rPh sb="13" eb="14">
      <t>カイ</t>
    </rPh>
    <rPh sb="14" eb="15">
      <t>ヌ</t>
    </rPh>
    <phoneticPr fontId="9"/>
  </si>
  <si>
    <t>道路横断用側溝250x400～500　ｸﾞﾚｰﾁﾝｸﾞ蓋､ｲﾝﾊﾞｰﾄ共</t>
    <rPh sb="0" eb="2">
      <t>ドウロ</t>
    </rPh>
    <rPh sb="2" eb="4">
      <t>オウダン</t>
    </rPh>
    <rPh sb="4" eb="5">
      <t>ヨウ</t>
    </rPh>
    <rPh sb="5" eb="7">
      <t>ソッコウ</t>
    </rPh>
    <rPh sb="27" eb="28">
      <t>フタ</t>
    </rPh>
    <rPh sb="35" eb="36">
      <t>トモ</t>
    </rPh>
    <phoneticPr fontId="9"/>
  </si>
  <si>
    <t>t=50   200x370</t>
  </si>
  <si>
    <t>道路横断用側溝300x600　ｸﾞﾚｰﾁﾝｸﾞ蓋､ｲﾝﾊﾞｰﾄ共</t>
    <rPh sb="0" eb="2">
      <t>ドウロ</t>
    </rPh>
    <rPh sb="2" eb="4">
      <t>オウダン</t>
    </rPh>
    <rPh sb="4" eb="5">
      <t>ヨウ</t>
    </rPh>
    <rPh sb="5" eb="7">
      <t>ソッコウ</t>
    </rPh>
    <rPh sb="23" eb="24">
      <t>フタ</t>
    </rPh>
    <rPh sb="31" eb="32">
      <t>トモ</t>
    </rPh>
    <phoneticPr fontId="9"/>
  </si>
  <si>
    <t>UE1</t>
  </si>
  <si>
    <t>ﾊﾞﾚｰﾎﾞｰﾙ･ﾃﾆｽ用</t>
  </si>
  <si>
    <t>240x240　ｽﾘｯﾄ型ｸﾞﾚｰﾁﾝｸﾞ蓋共</t>
    <rPh sb="12" eb="13">
      <t>ガタ</t>
    </rPh>
    <rPh sb="21" eb="22">
      <t>フタ</t>
    </rPh>
    <rPh sb="22" eb="23">
      <t>トモ</t>
    </rPh>
    <phoneticPr fontId="9"/>
  </si>
  <si>
    <t>VP-</t>
  </si>
  <si>
    <t>塩化ﾋﾞﾆﾙ管</t>
    <rPh sb="0" eb="2">
      <t>エンカ</t>
    </rPh>
    <rPh sb="6" eb="7">
      <t>カン</t>
    </rPh>
    <phoneticPr fontId="41"/>
  </si>
  <si>
    <t>VP65　砂基礎共</t>
    <rPh sb="5" eb="6">
      <t>スナ</t>
    </rPh>
    <rPh sb="6" eb="8">
      <t>キソ</t>
    </rPh>
    <rPh sb="8" eb="9">
      <t>トモ</t>
    </rPh>
    <phoneticPr fontId="9"/>
  </si>
  <si>
    <t>VP75　砂基礎共</t>
    <rPh sb="5" eb="6">
      <t>スナ</t>
    </rPh>
    <rPh sb="6" eb="8">
      <t>キソ</t>
    </rPh>
    <rPh sb="8" eb="9">
      <t>トモ</t>
    </rPh>
    <phoneticPr fontId="9"/>
  </si>
  <si>
    <t>ﾎﾞﾙﾄ締付共</t>
    <rPh sb="4" eb="6">
      <t>シメツ</t>
    </rPh>
    <rPh sb="6" eb="7">
      <t>トモ</t>
    </rPh>
    <phoneticPr fontId="43"/>
  </si>
  <si>
    <t>特殊塩ビシート</t>
  </si>
  <si>
    <t>VP100　砂基礎共</t>
    <rPh sb="6" eb="7">
      <t>スナ</t>
    </rPh>
    <rPh sb="7" eb="9">
      <t>キソ</t>
    </rPh>
    <rPh sb="9" eb="10">
      <t>トモ</t>
    </rPh>
    <phoneticPr fontId="9"/>
  </si>
  <si>
    <t>VP150　砂基礎共</t>
    <rPh sb="6" eb="7">
      <t>スナ</t>
    </rPh>
    <rPh sb="7" eb="9">
      <t>キソ</t>
    </rPh>
    <rPh sb="9" eb="10">
      <t>トモ</t>
    </rPh>
    <phoneticPr fontId="9"/>
  </si>
  <si>
    <t>VP250　砂基礎共</t>
    <rPh sb="6" eb="7">
      <t>スナ</t>
    </rPh>
    <rPh sb="7" eb="9">
      <t>キソ</t>
    </rPh>
    <rPh sb="9" eb="10">
      <t>トモ</t>
    </rPh>
    <phoneticPr fontId="9"/>
  </si>
  <si>
    <t>VP300　砂基礎共</t>
    <rPh sb="6" eb="7">
      <t>スナ</t>
    </rPh>
    <rPh sb="7" eb="9">
      <t>キソ</t>
    </rPh>
    <rPh sb="9" eb="10">
      <t>トモ</t>
    </rPh>
    <phoneticPr fontId="9"/>
  </si>
  <si>
    <t>ｶｰﾌﾞﾐﾗｰ撤去</t>
  </si>
  <si>
    <t>VU-</t>
  </si>
  <si>
    <t>（MS-2）10ｘ10</t>
  </si>
  <si>
    <t>VU350　砂基礎共</t>
    <rPh sb="6" eb="7">
      <t>スナ</t>
    </rPh>
    <rPh sb="7" eb="9">
      <t>キソ</t>
    </rPh>
    <rPh sb="9" eb="10">
      <t>トモ</t>
    </rPh>
    <phoneticPr fontId="9"/>
  </si>
  <si>
    <t>（小庇）</t>
    <rPh sb="1" eb="3">
      <t>コヒサシ</t>
    </rPh>
    <phoneticPr fontId="9"/>
  </si>
  <si>
    <t>65形　W900xH2000程度</t>
    <rPh sb="2" eb="3">
      <t>カタ</t>
    </rPh>
    <rPh sb="14" eb="16">
      <t>テイド</t>
    </rPh>
    <phoneticPr fontId="9"/>
  </si>
  <si>
    <t>VU400　砂基礎共</t>
    <rPh sb="6" eb="7">
      <t>スナ</t>
    </rPh>
    <rPh sb="7" eb="9">
      <t>キソ</t>
    </rPh>
    <rPh sb="9" eb="10">
      <t>トモ</t>
    </rPh>
    <phoneticPr fontId="9"/>
  </si>
  <si>
    <t>VU450　砂基礎共</t>
    <rPh sb="6" eb="7">
      <t>スナ</t>
    </rPh>
    <rPh sb="7" eb="9">
      <t>キソ</t>
    </rPh>
    <rPh sb="9" eb="10">
      <t>トモ</t>
    </rPh>
    <phoneticPr fontId="9"/>
  </si>
  <si>
    <t>中継ドレイン（材料費）</t>
    <rPh sb="7" eb="10">
      <t>ザイリョウヒ</t>
    </rPh>
    <phoneticPr fontId="9"/>
  </si>
  <si>
    <t>排水溝蓋</t>
    <rPh sb="0" eb="2">
      <t>ハイスイ</t>
    </rPh>
    <phoneticPr fontId="9"/>
  </si>
  <si>
    <t>CSB-</t>
  </si>
  <si>
    <t>重圧管</t>
    <rPh sb="0" eb="2">
      <t>ジュウアツ</t>
    </rPh>
    <rPh sb="2" eb="3">
      <t>カン</t>
    </rPh>
    <phoneticPr fontId="41"/>
  </si>
  <si>
    <t>CSBφ200</t>
  </si>
  <si>
    <t>SGPφ150</t>
  </si>
  <si>
    <t>H4.3 C0.73 W1.2</t>
  </si>
  <si>
    <t>W=200</t>
  </si>
  <si>
    <t>（カーテン１）</t>
  </si>
  <si>
    <t>雨水桝(現場打)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</si>
  <si>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蓋版</t>
    <rPh sb="0" eb="1">
      <t>フタ</t>
    </rPh>
    <rPh sb="1" eb="2">
      <t>バン</t>
    </rPh>
    <phoneticPr fontId="9"/>
  </si>
  <si>
    <t>t=5.0 4.00㎡以下</t>
    <rPh sb="11" eb="13">
      <t>イカ</t>
    </rPh>
    <phoneticPr fontId="9"/>
  </si>
  <si>
    <t>500x500x(平均ｈ778)　蓋別途</t>
    <rPh sb="9" eb="11">
      <t>ヘイキン</t>
    </rPh>
    <rPh sb="17" eb="18">
      <t>フタ</t>
    </rPh>
    <rPh sb="18" eb="20">
      <t>ベット</t>
    </rPh>
    <phoneticPr fontId="9"/>
  </si>
  <si>
    <t>500x500x(平均ｈ1063)　蓋別途</t>
    <rPh sb="9" eb="11">
      <t>ヘイキン</t>
    </rPh>
    <rPh sb="18" eb="19">
      <t>フタ</t>
    </rPh>
    <rPh sb="19" eb="21">
      <t>ベット</t>
    </rPh>
    <phoneticPr fontId="9"/>
  </si>
  <si>
    <t>600x600x(平均ｈ1120)　蓋別途</t>
    <rPh sb="9" eb="11">
      <t>ヘイキン</t>
    </rPh>
    <rPh sb="18" eb="19">
      <t>フタ</t>
    </rPh>
    <rPh sb="19" eb="21">
      <t>ベット</t>
    </rPh>
    <phoneticPr fontId="9"/>
  </si>
  <si>
    <t>水銀灯盤L-B</t>
    <rPh sb="0" eb="3">
      <t>スイギントウ</t>
    </rPh>
    <rPh sb="3" eb="4">
      <t>バン</t>
    </rPh>
    <phoneticPr fontId="40"/>
  </si>
  <si>
    <t>300x300x(平均ｈ478)　蓋別途</t>
    <rPh sb="9" eb="11">
      <t>ヘイキン</t>
    </rPh>
    <rPh sb="17" eb="18">
      <t>フタ</t>
    </rPh>
    <rPh sb="18" eb="20">
      <t>ベット</t>
    </rPh>
    <phoneticPr fontId="9"/>
  </si>
  <si>
    <t>450x450x(平均ｈ722)　蓋別途</t>
    <rPh sb="9" eb="11">
      <t>ヘイキン</t>
    </rPh>
    <rPh sb="17" eb="18">
      <t>フタ</t>
    </rPh>
    <rPh sb="18" eb="20">
      <t>ベット</t>
    </rPh>
    <phoneticPr fontId="9"/>
  </si>
  <si>
    <t>300x300x300　蓋別途</t>
    <rPh sb="12" eb="13">
      <t>フタ</t>
    </rPh>
    <rPh sb="13" eb="15">
      <t>ベット</t>
    </rPh>
    <phoneticPr fontId="41"/>
  </si>
  <si>
    <t>(低木混植)</t>
    <rPh sb="1" eb="3">
      <t>テイボク</t>
    </rPh>
    <rPh sb="3" eb="5">
      <t>コンショク</t>
    </rPh>
    <phoneticPr fontId="9"/>
  </si>
  <si>
    <t>t=6</t>
  </si>
  <si>
    <t>コデマリ</t>
  </si>
  <si>
    <t>H0.5 ｺﾝﾃﾅ径15cm 3本立</t>
    <rPh sb="9" eb="10">
      <t>ケイ</t>
    </rPh>
    <rPh sb="16" eb="17">
      <t>ホン</t>
    </rPh>
    <rPh sb="17" eb="18">
      <t>タテ</t>
    </rPh>
    <phoneticPr fontId="9"/>
  </si>
  <si>
    <t>H0.4</t>
  </si>
  <si>
    <t>サツキツツジ</t>
  </si>
  <si>
    <t>H0.3</t>
  </si>
  <si>
    <t>WL-1</t>
  </si>
  <si>
    <t>H0.2</t>
  </si>
  <si>
    <t>ＬＳＨＤ－３</t>
  </si>
  <si>
    <t>(低木地被混植A)</t>
    <rPh sb="1" eb="3">
      <t>テイボク</t>
    </rPh>
    <rPh sb="3" eb="5">
      <t>チヒ</t>
    </rPh>
    <rPh sb="5" eb="7">
      <t>コンショク</t>
    </rPh>
    <phoneticPr fontId="9"/>
  </si>
  <si>
    <t>マホニアコンフーサ</t>
  </si>
  <si>
    <t>ギンバイカ</t>
  </si>
  <si>
    <t>フィリフェラオーレア</t>
  </si>
  <si>
    <t>４週間　運搬費共</t>
    <rPh sb="1" eb="3">
      <t>シュウカン</t>
    </rPh>
    <rPh sb="4" eb="7">
      <t>ウンパンヒ</t>
    </rPh>
    <rPh sb="7" eb="8">
      <t>トモ</t>
    </rPh>
    <phoneticPr fontId="9"/>
  </si>
  <si>
    <t>H0.2 ｺﾝﾃﾅ径10.5cm</t>
    <rPh sb="9" eb="10">
      <t>ケイ</t>
    </rPh>
    <phoneticPr fontId="9"/>
  </si>
  <si>
    <t>アベリアコンフェッティ</t>
  </si>
  <si>
    <t>3芽立 ｺﾝﾃﾅ径9cm</t>
    <rPh sb="1" eb="2">
      <t>メ</t>
    </rPh>
    <rPh sb="2" eb="3">
      <t>タチ</t>
    </rPh>
    <rPh sb="8" eb="9">
      <t>ケイ</t>
    </rPh>
    <phoneticPr fontId="9"/>
  </si>
  <si>
    <t>(D-604)</t>
  </si>
  <si>
    <t>クリーピングタイム</t>
  </si>
  <si>
    <t>(低木地被混植C)</t>
    <rPh sb="1" eb="3">
      <t>テイボク</t>
    </rPh>
    <rPh sb="3" eb="5">
      <t>チヒ</t>
    </rPh>
    <rPh sb="5" eb="7">
      <t>コンショク</t>
    </rPh>
    <phoneticPr fontId="9"/>
  </si>
  <si>
    <t>W1360xH3859　異形</t>
  </si>
  <si>
    <t>フイリヤブラン</t>
  </si>
  <si>
    <t>フイリツルニチニチソウ</t>
  </si>
  <si>
    <t>（CD-75）渡り廊下</t>
  </si>
  <si>
    <t>2-1</t>
  </si>
  <si>
    <t>アジュガ</t>
  </si>
  <si>
    <t>1F各保育室手洗い流し台</t>
    <rPh sb="2" eb="3">
      <t>カク</t>
    </rPh>
    <rPh sb="3" eb="6">
      <t>ホイクシツ</t>
    </rPh>
    <rPh sb="6" eb="8">
      <t>テアラ</t>
    </rPh>
    <rPh sb="9" eb="10">
      <t>ナガ</t>
    </rPh>
    <rPh sb="11" eb="12">
      <t>ダイ</t>
    </rPh>
    <phoneticPr fontId="9"/>
  </si>
  <si>
    <t>アベリアホープレイズ</t>
  </si>
  <si>
    <t>ヒペリカムカリシナム</t>
  </si>
  <si>
    <t>非水分散形塗料塗り(NAD)</t>
    <rPh sb="0" eb="1">
      <t>ヒ</t>
    </rPh>
    <rPh sb="1" eb="2">
      <t>ミズ</t>
    </rPh>
    <rPh sb="2" eb="4">
      <t>ブンサン</t>
    </rPh>
    <rPh sb="4" eb="5">
      <t>カタ</t>
    </rPh>
    <rPh sb="5" eb="7">
      <t>トリョウ</t>
    </rPh>
    <rPh sb="7" eb="8">
      <t>ヌ</t>
    </rPh>
    <phoneticPr fontId="9"/>
  </si>
  <si>
    <t>ガザニア</t>
  </si>
  <si>
    <t>ﾀﾓ集成材　φ38</t>
  </si>
  <si>
    <t>工期：</t>
    <rPh sb="0" eb="2">
      <t>コウキ</t>
    </rPh>
    <phoneticPr fontId="45"/>
  </si>
  <si>
    <t>シバザクラ</t>
  </si>
  <si>
    <t>客土</t>
    <rPh sb="0" eb="2">
      <t>キャクド</t>
    </rPh>
    <phoneticPr fontId="9"/>
  </si>
  <si>
    <t>畑土</t>
    <rPh sb="0" eb="1">
      <t>ハタケ</t>
    </rPh>
    <rPh sb="1" eb="2">
      <t>ド</t>
    </rPh>
    <phoneticPr fontId="9"/>
  </si>
  <si>
    <t>花壇・菜園用土　t=40cm</t>
    <rPh sb="0" eb="2">
      <t>カダン</t>
    </rPh>
    <rPh sb="3" eb="5">
      <t>サイエン</t>
    </rPh>
    <rPh sb="5" eb="7">
      <t>ヨウド</t>
    </rPh>
    <phoneticPr fontId="9"/>
  </si>
  <si>
    <t xml:space="preserve">ステンレス製　W400ｘφ22 </t>
    <rPh sb="5" eb="6">
      <t>セイ</t>
    </rPh>
    <phoneticPr fontId="9"/>
  </si>
  <si>
    <t>ベニバナトキワマンサク</t>
  </si>
  <si>
    <t>中棚</t>
  </si>
  <si>
    <t>H0.4 - W0.3</t>
  </si>
  <si>
    <t>セイヨウイワナンテン</t>
  </si>
  <si>
    <t>H0.15 ｺﾝﾃﾅ径10.5cm</t>
    <rPh sb="10" eb="11">
      <t>ケイ</t>
    </rPh>
    <phoneticPr fontId="9"/>
  </si>
  <si>
    <t>オニヤブソテツ</t>
  </si>
  <si>
    <t>L27700xH4800</t>
  </si>
  <si>
    <t>ｺﾝﾃﾅ径10.5cm</t>
    <rPh sb="4" eb="5">
      <t>ケイ</t>
    </rPh>
    <phoneticPr fontId="9"/>
  </si>
  <si>
    <t>H4.4 C1.27 W2.7</t>
  </si>
  <si>
    <t>フッキソウ</t>
  </si>
  <si>
    <t>CD-2</t>
  </si>
  <si>
    <t>標仕様13.5.4</t>
  </si>
  <si>
    <t>車止め-2</t>
    <rPh sb="0" eb="1">
      <t>クルマ</t>
    </rPh>
    <rPh sb="1" eb="2">
      <t>ド</t>
    </rPh>
    <phoneticPr fontId="41"/>
  </si>
  <si>
    <t>集水桝400角、集水桝蓋、阻集カゴ共</t>
    <rPh sb="0" eb="3">
      <t>シュウスイマス</t>
    </rPh>
    <rPh sb="6" eb="7">
      <t>カク</t>
    </rPh>
    <rPh sb="8" eb="11">
      <t>シュウスイマス</t>
    </rPh>
    <rPh sb="11" eb="12">
      <t>フタ</t>
    </rPh>
    <rPh sb="13" eb="15">
      <t>ソシュウ</t>
    </rPh>
    <rPh sb="17" eb="18">
      <t>トモ</t>
    </rPh>
    <phoneticPr fontId="9"/>
  </si>
  <si>
    <t>TA-1</t>
  </si>
  <si>
    <t>手洗い足洗(1)</t>
    <rPh sb="0" eb="2">
      <t>テアラ</t>
    </rPh>
    <rPh sb="3" eb="5">
      <t>アシアライ</t>
    </rPh>
    <phoneticPr fontId="41"/>
  </si>
  <si>
    <t>W1876xH5431</t>
  </si>
  <si>
    <t>M22xL75</t>
  </si>
  <si>
    <t>2F便所1(男女)2（男女）</t>
    <rPh sb="11" eb="13">
      <t>ダンジョ</t>
    </rPh>
    <phoneticPr fontId="9"/>
  </si>
  <si>
    <t>W=2770</t>
  </si>
  <si>
    <t>（ブラインド）</t>
  </si>
  <si>
    <t>TA-2</t>
  </si>
  <si>
    <t>2-2</t>
  </si>
  <si>
    <t>手洗い足洗(2)</t>
    <rPh sb="0" eb="2">
      <t>テアラ</t>
    </rPh>
    <rPh sb="3" eb="5">
      <t>アシアライ</t>
    </rPh>
    <phoneticPr fontId="41"/>
  </si>
  <si>
    <t>750kg/11人乗　定格速度45m/min</t>
    <rPh sb="8" eb="9">
      <t>ニン</t>
    </rPh>
    <rPh sb="9" eb="10">
      <t>ノ</t>
    </rPh>
    <rPh sb="11" eb="13">
      <t>テイカク</t>
    </rPh>
    <rPh sb="13" eb="15">
      <t>ソクド</t>
    </rPh>
    <phoneticPr fontId="9"/>
  </si>
  <si>
    <t>YUG-1</t>
  </si>
  <si>
    <t>遊具-1</t>
    <rPh sb="0" eb="2">
      <t>ユウグ</t>
    </rPh>
    <phoneticPr fontId="41"/>
  </si>
  <si>
    <t>ｽﾌﾟﾘﾝｸﾞ遊具　基礎別途</t>
    <rPh sb="7" eb="9">
      <t>ユウグ</t>
    </rPh>
    <rPh sb="10" eb="12">
      <t>キソ</t>
    </rPh>
    <rPh sb="12" eb="14">
      <t>ベット</t>
    </rPh>
    <phoneticPr fontId="41"/>
  </si>
  <si>
    <t>遊具基礎</t>
    <rPh sb="0" eb="2">
      <t>ユウグ</t>
    </rPh>
    <rPh sb="2" eb="4">
      <t>キソ</t>
    </rPh>
    <phoneticPr fontId="9"/>
  </si>
  <si>
    <t>遊具-3</t>
    <rPh sb="0" eb="2">
      <t>ユウグ</t>
    </rPh>
    <phoneticPr fontId="41"/>
  </si>
  <si>
    <t>IM</t>
  </si>
  <si>
    <t>井戸マス</t>
    <rPh sb="0" eb="2">
      <t>イド</t>
    </rPh>
    <phoneticPr fontId="41"/>
  </si>
  <si>
    <t>ｇ</t>
  </si>
  <si>
    <t>800x1200x800　蓋共</t>
    <rPh sb="13" eb="14">
      <t>フタ</t>
    </rPh>
    <rPh sb="14" eb="15">
      <t>トモ</t>
    </rPh>
    <phoneticPr fontId="41"/>
  </si>
  <si>
    <t>H鋼柱</t>
    <rPh sb="1" eb="2">
      <t>コウ</t>
    </rPh>
    <rPh sb="2" eb="3">
      <t>ハシラ</t>
    </rPh>
    <phoneticPr fontId="41"/>
  </si>
  <si>
    <t>ウォール-1</t>
  </si>
  <si>
    <t>高さ12m未満 5.5ヶ月　手摺・運搬費共</t>
    <rPh sb="0" eb="1">
      <t>タカ</t>
    </rPh>
    <rPh sb="5" eb="7">
      <t>ミマン</t>
    </rPh>
    <rPh sb="12" eb="13">
      <t>ゲツ</t>
    </rPh>
    <rPh sb="14" eb="15">
      <t>テ</t>
    </rPh>
    <rPh sb="15" eb="16">
      <t>スリ</t>
    </rPh>
    <rPh sb="17" eb="20">
      <t>ウンパンヒ</t>
    </rPh>
    <rPh sb="20" eb="21">
      <t>トモ</t>
    </rPh>
    <phoneticPr fontId="44"/>
  </si>
  <si>
    <t>L=55.70m</t>
  </si>
  <si>
    <t>撤去のみ 100m2未満 制約無 夜間無</t>
  </si>
  <si>
    <t>WL-2</t>
  </si>
  <si>
    <t>ウォール-2</t>
  </si>
  <si>
    <t>L-50x50x6</t>
  </si>
  <si>
    <t>L=71.10m</t>
  </si>
  <si>
    <t>WL-3</t>
  </si>
  <si>
    <t>ガラス手摺枠（斜部）</t>
  </si>
  <si>
    <t>ウォール-3</t>
  </si>
  <si>
    <t>L=56.70m</t>
  </si>
  <si>
    <t>L=20.00m</t>
  </si>
  <si>
    <t>WL-5</t>
  </si>
  <si>
    <t>溶接金網敷き</t>
    <rPh sb="0" eb="4">
      <t>ヨウセツカナアミ</t>
    </rPh>
    <rPh sb="4" eb="5">
      <t>シ</t>
    </rPh>
    <phoneticPr fontId="9"/>
  </si>
  <si>
    <t>L=60.90m</t>
  </si>
  <si>
    <t>多目的シート</t>
  </si>
  <si>
    <t>KD-1</t>
  </si>
  <si>
    <t>階段-1</t>
    <rPh sb="0" eb="2">
      <t>カイダン</t>
    </rPh>
    <phoneticPr fontId="41"/>
  </si>
  <si>
    <t>階段-2</t>
    <rPh sb="0" eb="2">
      <t>カイダン</t>
    </rPh>
    <phoneticPr fontId="41"/>
  </si>
  <si>
    <t>階高10.8m以上12.5m未満 　運搬費共</t>
    <rPh sb="0" eb="2">
      <t>カイダカ</t>
    </rPh>
    <rPh sb="7" eb="9">
      <t>イジョウ</t>
    </rPh>
    <rPh sb="14" eb="16">
      <t>ミマン</t>
    </rPh>
    <rPh sb="18" eb="21">
      <t>ウンパンヒ</t>
    </rPh>
    <rPh sb="21" eb="22">
      <t>トモ</t>
    </rPh>
    <phoneticPr fontId="9"/>
  </si>
  <si>
    <t>W=2000　3段</t>
    <rPh sb="8" eb="9">
      <t>ダン</t>
    </rPh>
    <phoneticPr fontId="41"/>
  </si>
  <si>
    <t>巾木　2液形</t>
  </si>
  <si>
    <t>6700x1400</t>
  </si>
  <si>
    <t>4200x1600</t>
  </si>
  <si>
    <t>ほうき目仕上げ</t>
    <rPh sb="3" eb="4">
      <t>メ</t>
    </rPh>
    <rPh sb="4" eb="6">
      <t>シア</t>
    </rPh>
    <phoneticPr fontId="9"/>
  </si>
  <si>
    <t>SB-4</t>
  </si>
  <si>
    <t>2250x1200</t>
  </si>
  <si>
    <t>ｴｺﾁｪｯｶｰ貼</t>
  </si>
  <si>
    <t>SB-6</t>
  </si>
  <si>
    <t>6000x2500</t>
  </si>
  <si>
    <t>SB-7</t>
  </si>
  <si>
    <t>4000x4000</t>
  </si>
  <si>
    <t>小型構造物用型枠</t>
    <rPh sb="0" eb="2">
      <t>コガタ</t>
    </rPh>
    <rPh sb="2" eb="5">
      <t>コウゾウブツ</t>
    </rPh>
    <rPh sb="5" eb="6">
      <t>ヨウ</t>
    </rPh>
    <rPh sb="6" eb="8">
      <t>カタワク</t>
    </rPh>
    <phoneticPr fontId="9"/>
  </si>
  <si>
    <t>小型構造物用</t>
    <rPh sb="0" eb="2">
      <t>コガタ</t>
    </rPh>
    <rPh sb="2" eb="5">
      <t>コウゾウブツ</t>
    </rPh>
    <rPh sb="5" eb="6">
      <t>ヨウ</t>
    </rPh>
    <phoneticPr fontId="9"/>
  </si>
  <si>
    <t>36x30</t>
  </si>
  <si>
    <t>1F便所(男)</t>
    <rPh sb="2" eb="4">
      <t>ベンジョ</t>
    </rPh>
    <rPh sb="5" eb="6">
      <t>オトコ</t>
    </rPh>
    <phoneticPr fontId="40"/>
  </si>
  <si>
    <t>間詰め砂</t>
    <rPh sb="0" eb="1">
      <t>カン</t>
    </rPh>
    <rPh sb="1" eb="2">
      <t>ツ</t>
    </rPh>
    <rPh sb="3" eb="4">
      <t>スナ</t>
    </rPh>
    <phoneticPr fontId="9"/>
  </si>
  <si>
    <t>(2連ﾌﾞﾗﾝｺ)</t>
    <rPh sb="2" eb="3">
      <t>レン</t>
    </rPh>
    <phoneticPr fontId="9"/>
  </si>
  <si>
    <t>H=500　ｾﾒﾝﾄ固化材50kg/m3</t>
    <rPh sb="10" eb="13">
      <t>コカザイ</t>
    </rPh>
    <phoneticPr fontId="9"/>
  </si>
  <si>
    <t>ﾎﾟﾝﾌﾟ打設</t>
    <rPh sb="5" eb="7">
      <t>ダセツ</t>
    </rPh>
    <phoneticPr fontId="9"/>
  </si>
  <si>
    <t>A種　ｺｰﾝ処理</t>
    <rPh sb="1" eb="2">
      <t>シュ</t>
    </rPh>
    <rPh sb="6" eb="8">
      <t>ショリ</t>
    </rPh>
    <phoneticPr fontId="9"/>
  </si>
  <si>
    <t>下地調整共</t>
    <rPh sb="0" eb="4">
      <t>シタジチョウセイ</t>
    </rPh>
    <rPh sb="4" eb="5">
      <t>トモ</t>
    </rPh>
    <phoneticPr fontId="9"/>
  </si>
  <si>
    <t>ＡＷ－７</t>
  </si>
  <si>
    <t>複層塗材RE-A</t>
    <rPh sb="0" eb="2">
      <t>フクソウ</t>
    </rPh>
    <rPh sb="2" eb="3">
      <t>ヌリ</t>
    </rPh>
    <rPh sb="3" eb="4">
      <t>ザイ</t>
    </rPh>
    <phoneticPr fontId="9"/>
  </si>
  <si>
    <t>遊具基礎</t>
    <rPh sb="0" eb="2">
      <t>ユウグ</t>
    </rPh>
    <rPh sb="2" eb="4">
      <t>キソ</t>
    </rPh>
    <phoneticPr fontId="41"/>
  </si>
  <si>
    <t>建設木屑</t>
    <rPh sb="0" eb="2">
      <t>ケンセツ</t>
    </rPh>
    <rPh sb="2" eb="4">
      <t>キクズ</t>
    </rPh>
    <phoneticPr fontId="9"/>
  </si>
  <si>
    <t>空洞ｺﾝｸﾘｰﾄﾌﾞﾛｯｸ</t>
    <rPh sb="0" eb="2">
      <t>クウドウ</t>
    </rPh>
    <phoneticPr fontId="41"/>
  </si>
  <si>
    <t>洗砂(中目)</t>
    <rPh sb="0" eb="2">
      <t>アライスナ</t>
    </rPh>
    <rPh sb="3" eb="4">
      <t>ナカ</t>
    </rPh>
    <rPh sb="4" eb="5">
      <t>メ</t>
    </rPh>
    <phoneticPr fontId="41"/>
  </si>
  <si>
    <t>外構(Kb工事)</t>
    <rPh sb="0" eb="2">
      <t>ガイコウ</t>
    </rPh>
    <rPh sb="5" eb="7">
      <t>コウジ</t>
    </rPh>
    <phoneticPr fontId="9"/>
  </si>
  <si>
    <t>壁</t>
    <rPh sb="0" eb="1">
      <t>カベ</t>
    </rPh>
    <phoneticPr fontId="9"/>
  </si>
  <si>
    <t>m</t>
  </si>
  <si>
    <t>歩車道境界縁石撤去　切下ﾌﾞﾛｯｸ</t>
  </si>
  <si>
    <t>W=150</t>
  </si>
  <si>
    <t>正門撤去</t>
  </si>
  <si>
    <t>蹴上</t>
    <rPh sb="0" eb="2">
      <t>ケアゲ</t>
    </rPh>
    <phoneticPr fontId="9"/>
  </si>
  <si>
    <t>金物見切（屋根）</t>
    <rPh sb="5" eb="7">
      <t>ヤネ</t>
    </rPh>
    <phoneticPr fontId="9"/>
  </si>
  <si>
    <t>W1100×H1500 ｽﾁｰﾙ製 基礎共</t>
  </si>
  <si>
    <t>ﾉﾝｽﾘｯﾌﾟﾀｲﾙ</t>
  </si>
  <si>
    <t>W1360xH6004　異形</t>
  </si>
  <si>
    <t>屋外排水工事</t>
    <rPh sb="0" eb="2">
      <t>オクガイ</t>
    </rPh>
    <rPh sb="2" eb="4">
      <t>ハイスイ</t>
    </rPh>
    <rPh sb="4" eb="6">
      <t>コウジ</t>
    </rPh>
    <phoneticPr fontId="9"/>
  </si>
  <si>
    <t>ｺﾝｸﾘｰﾄt100 φ6-100x100､ﾌﾟﾗｲﾑｺｰﾄPK-3</t>
  </si>
  <si>
    <t>W1360xH3594</t>
  </si>
  <si>
    <t>植栽ベンチ-2　基礎</t>
    <rPh sb="0" eb="2">
      <t>ショクサイ</t>
    </rPh>
    <rPh sb="8" eb="10">
      <t>キソ</t>
    </rPh>
    <phoneticPr fontId="41"/>
  </si>
  <si>
    <t>H=150 際根太:36x45 束:36x45@450</t>
  </si>
  <si>
    <t>植栽ベンチ-5　基礎</t>
    <rPh sb="0" eb="2">
      <t>ショクサイ</t>
    </rPh>
    <rPh sb="8" eb="10">
      <t>キソ</t>
    </rPh>
    <phoneticPr fontId="41"/>
  </si>
  <si>
    <t>植栽ベンチ-6　基礎</t>
    <rPh sb="0" eb="2">
      <t>ショクサイ</t>
    </rPh>
    <rPh sb="8" eb="10">
      <t>キソ</t>
    </rPh>
    <phoneticPr fontId="41"/>
  </si>
  <si>
    <t>植栽ベンチ座板</t>
    <rPh sb="0" eb="2">
      <t>ショクサイ</t>
    </rPh>
    <rPh sb="5" eb="7">
      <t>ザイタ</t>
    </rPh>
    <phoneticPr fontId="9"/>
  </si>
  <si>
    <t>(G-015)　再生木無垢材　厚30mm</t>
    <rPh sb="8" eb="11">
      <t>サイセイモク</t>
    </rPh>
    <rPh sb="11" eb="14">
      <t>ムクザイ</t>
    </rPh>
    <rPh sb="15" eb="16">
      <t>アツ</t>
    </rPh>
    <phoneticPr fontId="9"/>
  </si>
  <si>
    <t>ｱﾙﾐ枠付掲示板</t>
    <rPh sb="3" eb="4">
      <t>ワク</t>
    </rPh>
    <rPh sb="4" eb="5">
      <t>ツ</t>
    </rPh>
    <rPh sb="5" eb="8">
      <t>ケイジバン</t>
    </rPh>
    <phoneticPr fontId="41"/>
  </si>
  <si>
    <t>I型</t>
    <rPh sb="1" eb="2">
      <t>ガタ</t>
    </rPh>
    <phoneticPr fontId="9"/>
  </si>
  <si>
    <t>W（5300+850）ｘD450</t>
  </si>
  <si>
    <t>特定防火設備</t>
    <rPh sb="0" eb="2">
      <t>トクテイ</t>
    </rPh>
    <rPh sb="2" eb="3">
      <t>ボウ</t>
    </rPh>
    <rPh sb="3" eb="4">
      <t>カ</t>
    </rPh>
    <rPh sb="4" eb="6">
      <t>セツビ</t>
    </rPh>
    <phoneticPr fontId="9"/>
  </si>
  <si>
    <t>W（2200+1200）ｘD450</t>
  </si>
  <si>
    <t>W3500xD450</t>
  </si>
  <si>
    <t>65形　1600ｘ1200</t>
    <rPh sb="2" eb="3">
      <t>カタ</t>
    </rPh>
    <phoneticPr fontId="9"/>
  </si>
  <si>
    <t>ｱﾙﾐ製</t>
  </si>
  <si>
    <t>取付金物共</t>
  </si>
  <si>
    <t>W（3400+2400）ｘD450</t>
  </si>
  <si>
    <t>手　摺　（既製品）</t>
    <rPh sb="0" eb="1">
      <t>テ</t>
    </rPh>
    <rPh sb="2" eb="3">
      <t>スリ</t>
    </rPh>
    <rPh sb="5" eb="8">
      <t>キセイヒン</t>
    </rPh>
    <phoneticPr fontId="9"/>
  </si>
  <si>
    <t>普通壁コンクリート</t>
    <rPh sb="0" eb="2">
      <t>フツウ</t>
    </rPh>
    <rPh sb="2" eb="3">
      <t>カベ</t>
    </rPh>
    <phoneticPr fontId="9"/>
  </si>
  <si>
    <t>木製ルーバー</t>
    <rPh sb="1" eb="2">
      <t>セイ</t>
    </rPh>
    <phoneticPr fontId="9"/>
  </si>
  <si>
    <t>ステンレス製（SUS304)　H＝800</t>
    <rPh sb="5" eb="6">
      <t>セイ</t>
    </rPh>
    <phoneticPr fontId="9"/>
  </si>
  <si>
    <t>笠木：φ42.7　支柱：φ48.6</t>
    <rPh sb="0" eb="2">
      <t>カサギ</t>
    </rPh>
    <rPh sb="9" eb="11">
      <t>シチュウ</t>
    </rPh>
    <phoneticPr fontId="9"/>
  </si>
  <si>
    <t>ブラインド</t>
  </si>
  <si>
    <t>基礎下　再生クラッシャーラン</t>
    <rPh sb="0" eb="3">
      <t>キソシタ</t>
    </rPh>
    <rPh sb="4" eb="6">
      <t>サイセイ</t>
    </rPh>
    <phoneticPr fontId="9"/>
  </si>
  <si>
    <t>フェンス-3　砕石地業</t>
    <rPh sb="7" eb="11">
      <t>サイセキジギョウ</t>
    </rPh>
    <phoneticPr fontId="9"/>
  </si>
  <si>
    <t>W2000xH400</t>
  </si>
  <si>
    <t>フェンス-7　砕石地業</t>
    <rPh sb="7" eb="11">
      <t>サイセキジギョウ</t>
    </rPh>
    <phoneticPr fontId="9"/>
  </si>
  <si>
    <t>ﾓﾙﾀﾙ面</t>
  </si>
  <si>
    <t>（土工事）</t>
    <rPh sb="1" eb="4">
      <t>ドコウジ</t>
    </rPh>
    <phoneticPr fontId="9"/>
  </si>
  <si>
    <t>200×200×H450</t>
  </si>
  <si>
    <t>W741.5xH1400</t>
  </si>
  <si>
    <t>⑨外構：囲障工事</t>
    <rPh sb="1" eb="3">
      <t>ガイコウ</t>
    </rPh>
    <rPh sb="4" eb="8">
      <t>イショウ</t>
    </rPh>
    <phoneticPr fontId="9"/>
  </si>
  <si>
    <t>ｶﾗｰｶﾞﾙﾊﾞﾆｳﾑ鋼板</t>
  </si>
  <si>
    <t>盛土（B種）</t>
    <rPh sb="0" eb="2">
      <t>モリド</t>
    </rPh>
    <rPh sb="4" eb="5">
      <t>シュ</t>
    </rPh>
    <phoneticPr fontId="9"/>
  </si>
  <si>
    <t>舗装工事　流用</t>
    <rPh sb="0" eb="2">
      <t>ホソウ</t>
    </rPh>
    <rPh sb="2" eb="4">
      <t>コウジ</t>
    </rPh>
    <rPh sb="5" eb="7">
      <t>リュウヨウ</t>
    </rPh>
    <phoneticPr fontId="9"/>
  </si>
  <si>
    <t>⑨外構：構内舗装工事</t>
    <rPh sb="1" eb="3">
      <t>ガイコウ</t>
    </rPh>
    <rPh sb="4" eb="6">
      <t>コウナイ</t>
    </rPh>
    <rPh sb="6" eb="8">
      <t>ホソウ</t>
    </rPh>
    <rPh sb="8" eb="10">
      <t>コウジ</t>
    </rPh>
    <phoneticPr fontId="9"/>
  </si>
  <si>
    <t>溶接金網敷き</t>
    <rPh sb="0" eb="2">
      <t>ヨウセツ</t>
    </rPh>
    <rPh sb="2" eb="4">
      <t>カナアミ</t>
    </rPh>
    <rPh sb="4" eb="5">
      <t>シ</t>
    </rPh>
    <phoneticPr fontId="9"/>
  </si>
  <si>
    <t>⑨外構：屋外排水工事</t>
    <rPh sb="1" eb="3">
      <t>ガイコウ</t>
    </rPh>
    <rPh sb="4" eb="6">
      <t>オクガイ</t>
    </rPh>
    <rPh sb="6" eb="8">
      <t>ハイスイ</t>
    </rPh>
    <rPh sb="8" eb="10">
      <t>コウジ</t>
    </rPh>
    <phoneticPr fontId="9"/>
  </si>
  <si>
    <t>7</t>
  </si>
  <si>
    <t>⑨外構：植栽工事</t>
    <rPh sb="1" eb="3">
      <t>ガイコウ</t>
    </rPh>
    <rPh sb="4" eb="6">
      <t>ショクサイ</t>
    </rPh>
    <rPh sb="6" eb="8">
      <t>コウジ</t>
    </rPh>
    <phoneticPr fontId="9"/>
  </si>
  <si>
    <t>⑨外構：その他工事</t>
    <rPh sb="1" eb="3">
      <t>ガイコウ</t>
    </rPh>
    <rPh sb="6" eb="7">
      <t>タ</t>
    </rPh>
    <rPh sb="7" eb="9">
      <t>コウジ</t>
    </rPh>
    <phoneticPr fontId="9"/>
  </si>
  <si>
    <t>※注記：構内舗装工事：盛土に流用</t>
    <rPh sb="0" eb="3">
      <t>チュウキ</t>
    </rPh>
    <rPh sb="4" eb="8">
      <t>コウナイホソウ</t>
    </rPh>
    <rPh sb="8" eb="10">
      <t>コウジ</t>
    </rPh>
    <rPh sb="11" eb="13">
      <t>モリド</t>
    </rPh>
    <rPh sb="14" eb="16">
      <t>リュウヨウ</t>
    </rPh>
    <phoneticPr fontId="9"/>
  </si>
  <si>
    <t>W7280xD768xH2500　本体:ﾀﾓ練付合板ﾌﾗｯｼｭ UC塗</t>
  </si>
  <si>
    <t>1F便所1(男女)2（男）</t>
    <rPh sb="11" eb="12">
      <t>オトコ</t>
    </rPh>
    <phoneticPr fontId="9"/>
  </si>
  <si>
    <t>Fc=21N/mm2　 SL12　基礎</t>
    <rPh sb="17" eb="19">
      <t>キソ</t>
    </rPh>
    <phoneticPr fontId="9"/>
  </si>
  <si>
    <t>外構設備　（Ka）</t>
    <rPh sb="0" eb="2">
      <t>ガイコウ</t>
    </rPh>
    <rPh sb="2" eb="4">
      <t>セツビ</t>
    </rPh>
    <phoneticPr fontId="9"/>
  </si>
  <si>
    <t>下部：なし</t>
    <rPh sb="0" eb="2">
      <t>カブ</t>
    </rPh>
    <phoneticPr fontId="9"/>
  </si>
  <si>
    <t>W752xD611xH972</t>
  </si>
  <si>
    <t>1F防災備蓄倉庫軽中量ラック</t>
    <rPh sb="2" eb="4">
      <t>ボウサイ</t>
    </rPh>
    <rPh sb="4" eb="6">
      <t>ビチク</t>
    </rPh>
    <rPh sb="6" eb="8">
      <t>ソウコ</t>
    </rPh>
    <rPh sb="8" eb="9">
      <t>カル</t>
    </rPh>
    <rPh sb="9" eb="11">
      <t>チュウリョウ</t>
    </rPh>
    <phoneticPr fontId="9"/>
  </si>
  <si>
    <t>Fc=21N/mm2　 SL12　躯体</t>
    <rPh sb="17" eb="19">
      <t>クタイ</t>
    </rPh>
    <phoneticPr fontId="9"/>
  </si>
  <si>
    <t>間詰めｺﾝｸﾘｰﾄ</t>
    <rPh sb="0" eb="1">
      <t>マ</t>
    </rPh>
    <rPh sb="1" eb="2">
      <t>ツ</t>
    </rPh>
    <phoneticPr fontId="9"/>
  </si>
  <si>
    <t>ｺﾝｸﾘｰﾄ面　ゆず肌状　ローラー塗り</t>
    <rPh sb="10" eb="11">
      <t>ハダ</t>
    </rPh>
    <rPh sb="11" eb="12">
      <t>ジョウ</t>
    </rPh>
    <rPh sb="17" eb="18">
      <t>ヌ</t>
    </rPh>
    <phoneticPr fontId="9"/>
  </si>
  <si>
    <t>A種　</t>
    <rPh sb="1" eb="2">
      <t>シュ</t>
    </rPh>
    <phoneticPr fontId="9"/>
  </si>
  <si>
    <t>普通合板型枠</t>
    <rPh sb="0" eb="6">
      <t>フツウゴウハンカタワク</t>
    </rPh>
    <phoneticPr fontId="9"/>
  </si>
  <si>
    <t>別紙：囲障－１</t>
    <rPh sb="0" eb="2">
      <t>ベッシ</t>
    </rPh>
    <rPh sb="3" eb="5">
      <t>イショウ</t>
    </rPh>
    <phoneticPr fontId="9"/>
  </si>
  <si>
    <t>メッセンジャー30</t>
  </si>
  <si>
    <t>（製作金物）</t>
    <rPh sb="1" eb="3">
      <t>セイサク</t>
    </rPh>
    <rPh sb="3" eb="5">
      <t>カナモノ</t>
    </rPh>
    <phoneticPr fontId="9"/>
  </si>
  <si>
    <t>(A-170)</t>
  </si>
  <si>
    <t>別紙：囲障－２</t>
    <rPh sb="0" eb="2">
      <t>ベッシ</t>
    </rPh>
    <rPh sb="3" eb="5">
      <t>イショウ</t>
    </rPh>
    <phoneticPr fontId="9"/>
  </si>
  <si>
    <t>1F保育室1･2･3</t>
  </si>
  <si>
    <t>別紙：囲障－３</t>
    <rPh sb="0" eb="2">
      <t>ベッシ</t>
    </rPh>
    <rPh sb="3" eb="5">
      <t>イショウ</t>
    </rPh>
    <phoneticPr fontId="9"/>
  </si>
  <si>
    <t>別紙：囲障－４</t>
    <rPh sb="0" eb="2">
      <t>ベッシ</t>
    </rPh>
    <rPh sb="3" eb="5">
      <t>イショウ</t>
    </rPh>
    <phoneticPr fontId="9"/>
  </si>
  <si>
    <t>別紙：囲障－６</t>
    <rPh sb="0" eb="2">
      <t>ベッシ</t>
    </rPh>
    <rPh sb="3" eb="5">
      <t>イショウ</t>
    </rPh>
    <phoneticPr fontId="9"/>
  </si>
  <si>
    <t>500万円を超える</t>
  </si>
  <si>
    <t>別紙：囲障－５</t>
    <rPh sb="0" eb="2">
      <t>ベッシ</t>
    </rPh>
    <rPh sb="3" eb="5">
      <t>イショウ</t>
    </rPh>
    <phoneticPr fontId="9"/>
  </si>
  <si>
    <t>水銀灯盤L-Ｄ</t>
    <rPh sb="0" eb="3">
      <t>スイギントウ</t>
    </rPh>
    <rPh sb="3" eb="4">
      <t>バン</t>
    </rPh>
    <phoneticPr fontId="40"/>
  </si>
  <si>
    <t>耐火シート張り</t>
    <rPh sb="5" eb="6">
      <t>ハ</t>
    </rPh>
    <phoneticPr fontId="9"/>
  </si>
  <si>
    <t>別紙：囲障－７</t>
    <rPh sb="0" eb="2">
      <t>ベッシ</t>
    </rPh>
    <rPh sb="3" eb="5">
      <t>イショウ</t>
    </rPh>
    <phoneticPr fontId="9"/>
  </si>
  <si>
    <t>別紙：囲障－８</t>
    <rPh sb="0" eb="2">
      <t>ベッシ</t>
    </rPh>
    <rPh sb="3" eb="5">
      <t>イショウ</t>
    </rPh>
    <phoneticPr fontId="9"/>
  </si>
  <si>
    <t>壁付手摺笠木　2液形</t>
    <rPh sb="0" eb="1">
      <t>カベ</t>
    </rPh>
    <rPh sb="1" eb="2">
      <t>ツ</t>
    </rPh>
    <rPh sb="2" eb="4">
      <t>テスリ</t>
    </rPh>
    <rPh sb="4" eb="6">
      <t>カサギ</t>
    </rPh>
    <phoneticPr fontId="9"/>
  </si>
  <si>
    <t>ｻﾝﾄﾞﾋﾟｯﾄｶﾞｰﾄﾞ(砂場受）</t>
  </si>
  <si>
    <t>別紙：囲障－９</t>
    <rPh sb="0" eb="2">
      <t>ベッシ</t>
    </rPh>
    <rPh sb="3" eb="5">
      <t>イショウ</t>
    </rPh>
    <phoneticPr fontId="9"/>
  </si>
  <si>
    <t>別紙：囲障－１０</t>
    <rPh sb="0" eb="2">
      <t>ベッシ</t>
    </rPh>
    <rPh sb="3" eb="5">
      <t>イショウ</t>
    </rPh>
    <phoneticPr fontId="9"/>
  </si>
  <si>
    <t>サイドネット</t>
  </si>
  <si>
    <t>H500　ｾﾒﾝﾄ固化材50kg/m3</t>
    <rPh sb="9" eb="12">
      <t>コカザイ</t>
    </rPh>
    <phoneticPr fontId="9"/>
  </si>
  <si>
    <t>自立手摺（斜部）</t>
    <rPh sb="5" eb="7">
      <t>シャブ</t>
    </rPh>
    <phoneticPr fontId="9"/>
  </si>
  <si>
    <t>別紙：囲障－１４</t>
    <rPh sb="0" eb="2">
      <t>ベッシ</t>
    </rPh>
    <rPh sb="3" eb="5">
      <t>イショウ</t>
    </rPh>
    <phoneticPr fontId="9"/>
  </si>
  <si>
    <t>別紙：囲障－１５</t>
    <rPh sb="0" eb="2">
      <t>ベッシ</t>
    </rPh>
    <rPh sb="3" eb="5">
      <t>イショウ</t>
    </rPh>
    <phoneticPr fontId="9"/>
  </si>
  <si>
    <t>ﾕﾆｵﾝ:UFB-1F-2204HZB-SIL(ST-17-MG含む)</t>
  </si>
  <si>
    <t>別紙：囲障－１６</t>
    <rPh sb="0" eb="2">
      <t>ベッシ</t>
    </rPh>
    <rPh sb="3" eb="5">
      <t>イショウ</t>
    </rPh>
    <phoneticPr fontId="9"/>
  </si>
  <si>
    <t>別紙：囲障－１７</t>
    <rPh sb="0" eb="2">
      <t>ベッシ</t>
    </rPh>
    <rPh sb="3" eb="5">
      <t>イショウ</t>
    </rPh>
    <phoneticPr fontId="9"/>
  </si>
  <si>
    <t>基礎天端</t>
    <rPh sb="0" eb="2">
      <t>キソ</t>
    </rPh>
    <phoneticPr fontId="9"/>
  </si>
  <si>
    <t>別紙：囲障－１９</t>
    <rPh sb="0" eb="2">
      <t>ベッシ</t>
    </rPh>
    <rPh sb="3" eb="5">
      <t>イショウ</t>
    </rPh>
    <phoneticPr fontId="9"/>
  </si>
  <si>
    <t>W200xH100　表示板:白ﾏｯﾄｱｸﾘﾙt3　上下ｽﾗｲﾄﾞ式</t>
  </si>
  <si>
    <t>車止め-1　基礎</t>
    <rPh sb="0" eb="1">
      <t>クルマ</t>
    </rPh>
    <rPh sb="1" eb="2">
      <t>ド</t>
    </rPh>
    <rPh sb="6" eb="8">
      <t>キソ</t>
    </rPh>
    <phoneticPr fontId="41"/>
  </si>
  <si>
    <t>ｺﾝｸﾘｰﾄ溝蓋撤去</t>
  </si>
  <si>
    <t>別紙：囲障－２１</t>
    <rPh sb="0" eb="2">
      <t>ベッシ</t>
    </rPh>
    <rPh sb="3" eb="5">
      <t>イショウ</t>
    </rPh>
    <phoneticPr fontId="9"/>
  </si>
  <si>
    <t>車止め－１　基礎</t>
    <rPh sb="0" eb="1">
      <t>クルマ</t>
    </rPh>
    <rPh sb="1" eb="2">
      <t>ト</t>
    </rPh>
    <rPh sb="6" eb="8">
      <t>キソ</t>
    </rPh>
    <phoneticPr fontId="41"/>
  </si>
  <si>
    <t>ｺｰﾅｰｶﾞｰﾄﾞ　2液形</t>
  </si>
  <si>
    <t>350x350xH250ｘ２ヶ所</t>
    <rPh sb="15" eb="16">
      <t>ショ</t>
    </rPh>
    <phoneticPr fontId="41"/>
  </si>
  <si>
    <t>木製階段</t>
    <rPh sb="0" eb="2">
      <t>モクセイ</t>
    </rPh>
    <rPh sb="2" eb="4">
      <t>カイダン</t>
    </rPh>
    <phoneticPr fontId="40"/>
  </si>
  <si>
    <t>階高7.4m以上9.1m未満 　6.5ヶ月　運搬費共</t>
    <rPh sb="0" eb="2">
      <t>カイダカ</t>
    </rPh>
    <rPh sb="6" eb="8">
      <t>イジョウ</t>
    </rPh>
    <rPh sb="12" eb="14">
      <t>ミマン</t>
    </rPh>
    <rPh sb="22" eb="26">
      <t>ウンパンヒトモ</t>
    </rPh>
    <phoneticPr fontId="9"/>
  </si>
  <si>
    <t>アルミ製　600角　目地ﾀｲﾌﾟ</t>
    <rPh sb="3" eb="4">
      <t>セイ</t>
    </rPh>
    <rPh sb="8" eb="9">
      <t>カク</t>
    </rPh>
    <phoneticPr fontId="9"/>
  </si>
  <si>
    <t>ＡＷ－３</t>
  </si>
  <si>
    <t>表示:ﾏｸﾞﾈｯﾄt0.8　ｲﾝｸｼﾞｪｯﾄ出力ｼｰﾄ巻込貼+ｼｰﾄ切り文字貼</t>
  </si>
  <si>
    <t>伸縮目地（屋根　排水溝）</t>
    <rPh sb="5" eb="7">
      <t>ヤネ</t>
    </rPh>
    <rPh sb="8" eb="11">
      <t>ハイスイコウ</t>
    </rPh>
    <phoneticPr fontId="9"/>
  </si>
  <si>
    <t>（D-701）　W500xH150</t>
  </si>
  <si>
    <t>ＤＶ３８ｘ3Ｃ　（架空）・・3経間</t>
    <rPh sb="9" eb="11">
      <t>カクウ</t>
    </rPh>
    <rPh sb="15" eb="16">
      <t>ケイ</t>
    </rPh>
    <rPh sb="16" eb="17">
      <t>カン</t>
    </rPh>
    <phoneticPr fontId="40"/>
  </si>
  <si>
    <t>踏面蹴込</t>
  </si>
  <si>
    <t>W2570xH2660</t>
  </si>
  <si>
    <t>（木パネル）</t>
    <rPh sb="1" eb="2">
      <t>モク</t>
    </rPh>
    <phoneticPr fontId="9"/>
  </si>
  <si>
    <t>t=55 半帖用</t>
  </si>
  <si>
    <t>陶器質　Ⅲ類　施釉　150x24</t>
    <rPh sb="0" eb="3">
      <t>トウキシツ</t>
    </rPh>
    <rPh sb="5" eb="6">
      <t>ルイ</t>
    </rPh>
    <rPh sb="7" eb="9">
      <t>セユウ</t>
    </rPh>
    <phoneticPr fontId="9"/>
  </si>
  <si>
    <t>柱型(格子横)</t>
    <rPh sb="0" eb="1">
      <t>ハシラ</t>
    </rPh>
    <rPh sb="1" eb="2">
      <t>カタ</t>
    </rPh>
    <rPh sb="3" eb="5">
      <t>コウシ</t>
    </rPh>
    <rPh sb="5" eb="6">
      <t>ヨコ</t>
    </rPh>
    <phoneticPr fontId="40"/>
  </si>
  <si>
    <t>ルーバー部</t>
    <rPh sb="4" eb="5">
      <t>ブ</t>
    </rPh>
    <phoneticPr fontId="9"/>
  </si>
  <si>
    <t>ｱﾙﾐ既製品 ｼﾝｸﾞﾙ</t>
  </si>
  <si>
    <t>4-3</t>
  </si>
  <si>
    <t>非飛散性アスベスト</t>
    <rPh sb="0" eb="1">
      <t>ヒ</t>
    </rPh>
    <rPh sb="1" eb="3">
      <t>ヒサン</t>
    </rPh>
    <rPh sb="3" eb="4">
      <t>セイ</t>
    </rPh>
    <phoneticPr fontId="9"/>
  </si>
  <si>
    <t>ステンレス巾木</t>
  </si>
  <si>
    <t>ガラス手摺（平部）</t>
  </si>
  <si>
    <t>軽量鉄骨面　B種</t>
    <rPh sb="0" eb="2">
      <t>ケイリョウ</t>
    </rPh>
    <rPh sb="2" eb="4">
      <t>テッコツ</t>
    </rPh>
    <rPh sb="4" eb="5">
      <t>メン</t>
    </rPh>
    <rPh sb="7" eb="8">
      <t>シュ</t>
    </rPh>
    <phoneticPr fontId="9"/>
  </si>
  <si>
    <t>開戸:強化ｶﾞﾗｽt=4　開戸:ﾀﾓ練付合板ﾌﾗｯｼｭ UC塗</t>
  </si>
  <si>
    <t>（発生土処分）</t>
    <rPh sb="1" eb="4">
      <t>ハッセイド</t>
    </rPh>
    <rPh sb="4" eb="6">
      <t>ショブン</t>
    </rPh>
    <phoneticPr fontId="9"/>
  </si>
  <si>
    <t>吊棚足場　運搬費共</t>
    <rPh sb="0" eb="2">
      <t>ツリタナ</t>
    </rPh>
    <rPh sb="2" eb="4">
      <t>アシバ</t>
    </rPh>
    <rPh sb="5" eb="8">
      <t>ウンパンヒ</t>
    </rPh>
    <rPh sb="8" eb="9">
      <t>トモ</t>
    </rPh>
    <phoneticPr fontId="9"/>
  </si>
  <si>
    <t>表面処理:塩化ｶﾙｼｳﾑ1.2kg/m2、良質真砂土t100</t>
    <rPh sb="0" eb="2">
      <t>ヒョウメン</t>
    </rPh>
    <rPh sb="2" eb="4">
      <t>ショリ</t>
    </rPh>
    <rPh sb="5" eb="7">
      <t>エンカ</t>
    </rPh>
    <phoneticPr fontId="9"/>
  </si>
  <si>
    <t>土壌安定材:ｾﾞｵﾗｲﾄ系防塵舗装材3kg/m2、(RC-40)t100</t>
    <rPh sb="0" eb="2">
      <t>ドジョウ</t>
    </rPh>
    <rPh sb="2" eb="4">
      <t>アンテイ</t>
    </rPh>
    <rPh sb="4" eb="5">
      <t>ザイ</t>
    </rPh>
    <rPh sb="12" eb="14">
      <t>ボウジン</t>
    </rPh>
    <rPh sb="14" eb="16">
      <t>ホソウ</t>
    </rPh>
    <rPh sb="16" eb="17">
      <t>ザイ</t>
    </rPh>
    <rPh sb="17" eb="18">
      <t>３</t>
    </rPh>
    <phoneticPr fontId="9"/>
  </si>
  <si>
    <t>軽量鉄骨天井下地　開口部補強</t>
    <rPh sb="0" eb="2">
      <t>ケイリョウ</t>
    </rPh>
    <rPh sb="2" eb="4">
      <t>テッコツ</t>
    </rPh>
    <rPh sb="4" eb="8">
      <t>テンジョウシタジ</t>
    </rPh>
    <rPh sb="9" eb="12">
      <t>カイコウブ</t>
    </rPh>
    <rPh sb="12" eb="14">
      <t>ホキョウ</t>
    </rPh>
    <phoneticPr fontId="9"/>
  </si>
  <si>
    <t>盛土（B種）</t>
    <rPh sb="0" eb="1">
      <t>モ</t>
    </rPh>
    <rPh sb="1" eb="2">
      <t>ド</t>
    </rPh>
    <rPh sb="4" eb="5">
      <t>シュ</t>
    </rPh>
    <phoneticPr fontId="9"/>
  </si>
  <si>
    <t>発生土</t>
    <rPh sb="0" eb="3">
      <t>ハッセイド</t>
    </rPh>
    <phoneticPr fontId="39"/>
  </si>
  <si>
    <t>土間下　再生ｸﾗｯｼｬｰﾗﾝ</t>
    <rPh sb="0" eb="3">
      <t>ドマシタ</t>
    </rPh>
    <rPh sb="4" eb="6">
      <t>サイセイ</t>
    </rPh>
    <phoneticPr fontId="39"/>
  </si>
  <si>
    <t>W1000×H1500 ｽﾁｰﾙ製 基礎共</t>
  </si>
  <si>
    <t>65形　5000ｘ2700程度</t>
    <rPh sb="2" eb="3">
      <t>カタ</t>
    </rPh>
    <rPh sb="13" eb="15">
      <t>テイド</t>
    </rPh>
    <phoneticPr fontId="9"/>
  </si>
  <si>
    <t>段鼻タイル（施工費）</t>
    <rPh sb="0" eb="2">
      <t>ダンバナ</t>
    </rPh>
    <rPh sb="6" eb="9">
      <t>セコウヒ</t>
    </rPh>
    <phoneticPr fontId="41"/>
  </si>
  <si>
    <t>ｽﾁｰﾙ製（亜鉛メッキ）H900</t>
    <rPh sb="4" eb="5">
      <t>セイ</t>
    </rPh>
    <rPh sb="6" eb="8">
      <t>アエン</t>
    </rPh>
    <phoneticPr fontId="9"/>
  </si>
  <si>
    <t>硬質＋強化石膏ボード</t>
    <rPh sb="3" eb="5">
      <t>キョウカ</t>
    </rPh>
    <phoneticPr fontId="9"/>
  </si>
  <si>
    <t>FC18N/mm2　 SL１２　捨てコン</t>
    <rPh sb="16" eb="17">
      <t>ス</t>
    </rPh>
    <phoneticPr fontId="9"/>
  </si>
  <si>
    <t>BWU-HGU259SAWNN</t>
  </si>
  <si>
    <t>FC21N/mm2　 SL１２　躯体</t>
    <rPh sb="16" eb="18">
      <t>クタイ</t>
    </rPh>
    <phoneticPr fontId="9"/>
  </si>
  <si>
    <t>Fc=18N/mm2　 SL１２　捨てコン</t>
    <rPh sb="17" eb="18">
      <t>ス</t>
    </rPh>
    <phoneticPr fontId="9"/>
  </si>
  <si>
    <t>FC18N/mm2　 SL12　基礎</t>
    <rPh sb="16" eb="18">
      <t>キソ</t>
    </rPh>
    <phoneticPr fontId="9"/>
  </si>
  <si>
    <t>床金具</t>
    <rPh sb="0" eb="1">
      <t>ユカ</t>
    </rPh>
    <rPh sb="1" eb="3">
      <t>カナグ</t>
    </rPh>
    <phoneticPr fontId="9"/>
  </si>
  <si>
    <t>個</t>
    <rPh sb="0" eb="1">
      <t>コ</t>
    </rPh>
    <phoneticPr fontId="9"/>
  </si>
  <si>
    <t>区画線工（直線）</t>
    <rPh sb="0" eb="2">
      <t>クカク</t>
    </rPh>
    <rPh sb="2" eb="3">
      <t>セン</t>
    </rPh>
    <rPh sb="3" eb="4">
      <t>コウ</t>
    </rPh>
    <rPh sb="5" eb="7">
      <t>チョクセン</t>
    </rPh>
    <phoneticPr fontId="9"/>
  </si>
  <si>
    <t>体育館屋根</t>
  </si>
  <si>
    <t>65形　3000ｘ2700程度</t>
    <rPh sb="2" eb="3">
      <t>カタ</t>
    </rPh>
    <rPh sb="13" eb="15">
      <t>テイド</t>
    </rPh>
    <phoneticPr fontId="9"/>
  </si>
  <si>
    <t>地流し</t>
    <rPh sb="0" eb="2">
      <t>ジナガ</t>
    </rPh>
    <phoneticPr fontId="9"/>
  </si>
  <si>
    <t>磁器タイルA</t>
  </si>
  <si>
    <t>上杭:φ600 ONA105-B1 L=7.0m</t>
    <rPh sb="0" eb="1">
      <t>ウエ</t>
    </rPh>
    <rPh sb="1" eb="2">
      <t>クイ</t>
    </rPh>
    <phoneticPr fontId="9"/>
  </si>
  <si>
    <t>ＡＤ－２</t>
  </si>
  <si>
    <t>多目的室　床</t>
    <rPh sb="5" eb="6">
      <t>ユカ</t>
    </rPh>
    <phoneticPr fontId="9"/>
  </si>
  <si>
    <t>停止線　W450　L3000x2ヶ所</t>
    <rPh sb="0" eb="2">
      <t>テイシ</t>
    </rPh>
    <rPh sb="2" eb="3">
      <t>セン</t>
    </rPh>
    <rPh sb="17" eb="18">
      <t>ショ</t>
    </rPh>
    <phoneticPr fontId="9"/>
  </si>
  <si>
    <t>雨水桝(現場打)G-1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</si>
  <si>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身障者ﾏｰｸ　5か所　(換算長さW150　L5100)</t>
    <rPh sb="0" eb="3">
      <t>シンショウシャ</t>
    </rPh>
    <rPh sb="9" eb="10">
      <t>ショ</t>
    </rPh>
    <rPh sb="12" eb="14">
      <t>カンザン</t>
    </rPh>
    <rPh sb="14" eb="15">
      <t>ナガ</t>
    </rPh>
    <phoneticPr fontId="9"/>
  </si>
  <si>
    <t>RC造　大規模ピット</t>
    <rPh sb="2" eb="3">
      <t>ゾウ</t>
    </rPh>
    <rPh sb="4" eb="7">
      <t>ダイキボ</t>
    </rPh>
    <phoneticPr fontId="9"/>
  </si>
  <si>
    <t>直進矢印　２ヶ所　　(換算長さW150　L7500)</t>
    <rPh sb="0" eb="2">
      <t>チョクシン</t>
    </rPh>
    <rPh sb="2" eb="4">
      <t>ヤジルシ</t>
    </rPh>
    <rPh sb="7" eb="8">
      <t>ショ</t>
    </rPh>
    <rPh sb="11" eb="13">
      <t>カンザン</t>
    </rPh>
    <rPh sb="13" eb="14">
      <t>ナガ</t>
    </rPh>
    <phoneticPr fontId="9"/>
  </si>
  <si>
    <t>L型用　PL-120x12x2.3</t>
  </si>
  <si>
    <t>ｽﾗｸﾞ石膏有孔板面</t>
  </si>
  <si>
    <t>ひる石系吹付t3</t>
  </si>
  <si>
    <t>外部足場</t>
    <rPh sb="0" eb="2">
      <t>ガイブ</t>
    </rPh>
    <rPh sb="2" eb="4">
      <t>アシバ</t>
    </rPh>
    <phoneticPr fontId="9"/>
  </si>
  <si>
    <t>2700x1800xH20/60　ﾀﾓ集成材,段鼻ﾉﾝｽﾘｯﾌﾟ溝入</t>
  </si>
  <si>
    <t>(A-174)</t>
  </si>
  <si>
    <t>（RD-125）屋根（１）</t>
  </si>
  <si>
    <t>バックホウ0.8m3　　</t>
  </si>
  <si>
    <t>大型積層フローリング</t>
  </si>
  <si>
    <t>ST4+A6+ST4 　2.00㎡以下</t>
    <rPh sb="17" eb="19">
      <t>イカ</t>
    </rPh>
    <phoneticPr fontId="9"/>
  </si>
  <si>
    <t>巾木 緩曲</t>
  </si>
  <si>
    <t>PL-28</t>
  </si>
  <si>
    <t>（人通孔）</t>
    <rPh sb="1" eb="2">
      <t>ヒト</t>
    </rPh>
    <rPh sb="2" eb="3">
      <t>ツウ</t>
    </rPh>
    <rPh sb="3" eb="4">
      <t>コウ</t>
    </rPh>
    <phoneticPr fontId="9"/>
  </si>
  <si>
    <t>臨時駐車場</t>
    <rPh sb="0" eb="5">
      <t>リンジチュウシャジョウ</t>
    </rPh>
    <phoneticPr fontId="9"/>
  </si>
  <si>
    <t>（G-004）</t>
  </si>
  <si>
    <t>鉄骨亜鉛ﾒｯｷ面　φ190.7x6.0</t>
  </si>
  <si>
    <t>（G-005）</t>
  </si>
  <si>
    <t>（G-006）</t>
  </si>
  <si>
    <t>W5400xD600xH2000　本体:樹脂ｺｰﾄ化粧ﾊﾟｰﾃｨｸﾙﾎﾞｰﾄﾞ</t>
  </si>
  <si>
    <t>捨てコン</t>
    <rPh sb="0" eb="1">
      <t>ス</t>
    </rPh>
    <phoneticPr fontId="9"/>
  </si>
  <si>
    <t>W1200xH1200</t>
  </si>
  <si>
    <t>天板:SUS430 t=1.0 下地合板</t>
    <rPh sb="16" eb="18">
      <t>シタジ</t>
    </rPh>
    <rPh sb="18" eb="20">
      <t>ゴウハン</t>
    </rPh>
    <phoneticPr fontId="9"/>
  </si>
  <si>
    <t>(D-902)　ステンレス製グレーチング　450角用</t>
    <rPh sb="24" eb="25">
      <t>カク</t>
    </rPh>
    <phoneticPr fontId="9"/>
  </si>
  <si>
    <t>SS４００</t>
  </si>
  <si>
    <t>ﾍﾞﾋﾞｰﾁｪｱｰ</t>
  </si>
  <si>
    <t>L=4400 CH=2700-200</t>
  </si>
  <si>
    <t>ﾍﾞﾝﾁ撤去</t>
  </si>
  <si>
    <t>BOX共</t>
    <rPh sb="3" eb="4">
      <t>トモ</t>
    </rPh>
    <phoneticPr fontId="50"/>
  </si>
  <si>
    <t>椅子収納脚数 95脚/列(11列分=1045脚)</t>
    <rPh sb="0" eb="2">
      <t>イス</t>
    </rPh>
    <rPh sb="2" eb="4">
      <t>シュウノウ</t>
    </rPh>
    <rPh sb="4" eb="5">
      <t>アシ</t>
    </rPh>
    <rPh sb="5" eb="6">
      <t>スウ</t>
    </rPh>
    <rPh sb="9" eb="10">
      <t>キャク</t>
    </rPh>
    <rPh sb="11" eb="12">
      <t>レツ</t>
    </rPh>
    <rPh sb="15" eb="16">
      <t>レツ</t>
    </rPh>
    <rPh sb="16" eb="17">
      <t>ブン</t>
    </rPh>
    <rPh sb="22" eb="23">
      <t>キャク</t>
    </rPh>
    <phoneticPr fontId="9"/>
  </si>
  <si>
    <t xml:space="preserve">150x80 ﾀﾓ集成材 </t>
  </si>
  <si>
    <t>(□-150)</t>
  </si>
  <si>
    <t>ステンレス製（SUS304）HL　W6xH15</t>
    <rPh sb="5" eb="6">
      <t>セイ</t>
    </rPh>
    <phoneticPr fontId="9"/>
  </si>
  <si>
    <t>W2530×D1740×H2000 基礎共</t>
  </si>
  <si>
    <t>床 ﾋﾟｯﾄ</t>
  </si>
  <si>
    <t>Ｃ種(HDZ35)</t>
    <rPh sb="1" eb="2">
      <t>シュ</t>
    </rPh>
    <phoneticPr fontId="39"/>
  </si>
  <si>
    <t>下がり壁見切縁</t>
  </si>
  <si>
    <t>ガラスブロック枠</t>
    <rPh sb="7" eb="8">
      <t>ワク</t>
    </rPh>
    <phoneticPr fontId="9"/>
  </si>
  <si>
    <t>有効W1200xH2000</t>
    <rPh sb="0" eb="2">
      <t>ユウコウ</t>
    </rPh>
    <phoneticPr fontId="9"/>
  </si>
  <si>
    <t>Fc=18N/mm2　 SL12　躯体</t>
    <rPh sb="17" eb="19">
      <t>クタイ</t>
    </rPh>
    <phoneticPr fontId="9"/>
  </si>
  <si>
    <t>ＣＶＴ22+E5.5　（FPE65）</t>
  </si>
  <si>
    <t>UM-D</t>
  </si>
  <si>
    <t>排水目皿</t>
    <rPh sb="0" eb="2">
      <t>ハイスイ</t>
    </rPh>
    <rPh sb="2" eb="4">
      <t>メザラ</t>
    </rPh>
    <phoneticPr fontId="9"/>
  </si>
  <si>
    <t>UM-H-1</t>
  </si>
  <si>
    <t>雨水桝(現場打)H-2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</si>
  <si>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ｽﾁｰﾙ製ｸﾞﾚｰﾁﾝｸﾞ（亜鉛ﾒｯｷ）　４００角用</t>
    <rPh sb="4" eb="5">
      <t>セイ</t>
    </rPh>
    <rPh sb="14" eb="16">
      <t>アエン</t>
    </rPh>
    <rPh sb="24" eb="25">
      <t>カク</t>
    </rPh>
    <rPh sb="25" eb="26">
      <t>ヨウ</t>
    </rPh>
    <phoneticPr fontId="9"/>
  </si>
  <si>
    <t>雨水桝蓋</t>
    <rPh sb="0" eb="2">
      <t>ウスイ</t>
    </rPh>
    <rPh sb="2" eb="3">
      <t>マス</t>
    </rPh>
    <rPh sb="3" eb="4">
      <t>フタ</t>
    </rPh>
    <phoneticPr fontId="41"/>
  </si>
  <si>
    <t>雨水桝(既製品)A-1</t>
    <rPh sb="0" eb="2">
      <t>ウスイ</t>
    </rPh>
    <rPh sb="2" eb="3">
      <t>マス</t>
    </rPh>
    <rPh sb="4" eb="6">
      <t>キセイ</t>
    </rPh>
    <rPh sb="6" eb="7">
      <t>ヒン</t>
    </rPh>
    <phoneticPr fontId="41"/>
  </si>
  <si>
    <t>錆止塗料塗り</t>
    <rPh sb="0" eb="2">
      <t>サビト</t>
    </rPh>
    <rPh sb="2" eb="5">
      <t>トリョウヌ</t>
    </rPh>
    <phoneticPr fontId="44"/>
  </si>
  <si>
    <t>G82</t>
  </si>
  <si>
    <t>UM-A-2</t>
  </si>
  <si>
    <t>吊棚足場　 　　　　　　　　　1ヶ月　運搬費共　　</t>
    <rPh sb="0" eb="1">
      <t>ツリ</t>
    </rPh>
    <rPh sb="1" eb="4">
      <t>タナアシバ</t>
    </rPh>
    <phoneticPr fontId="9"/>
  </si>
  <si>
    <t>L=4800</t>
  </si>
  <si>
    <t>本体･引出:SPCC t=0.7　整理ｹｰｽ付</t>
  </si>
  <si>
    <t>雨水桝(既製品)A-2</t>
    <rPh sb="0" eb="2">
      <t>ウスイ</t>
    </rPh>
    <rPh sb="2" eb="3">
      <t>マス</t>
    </rPh>
    <rPh sb="4" eb="6">
      <t>キセイ</t>
    </rPh>
    <rPh sb="6" eb="7">
      <t>ヒン</t>
    </rPh>
    <phoneticPr fontId="41"/>
  </si>
  <si>
    <t>雨水桝(既製品)A-3</t>
    <rPh sb="0" eb="2">
      <t>ウスイ</t>
    </rPh>
    <rPh sb="2" eb="3">
      <t>マス</t>
    </rPh>
    <rPh sb="4" eb="6">
      <t>キセイ</t>
    </rPh>
    <rPh sb="6" eb="7">
      <t>ヒン</t>
    </rPh>
    <phoneticPr fontId="41"/>
  </si>
  <si>
    <t>UM-B-1,2</t>
  </si>
  <si>
    <t>雨水桝(現場打)C-2</t>
    <rPh sb="0" eb="2">
      <t>ウスイ</t>
    </rPh>
    <rPh sb="2" eb="3">
      <t>マス</t>
    </rPh>
    <rPh sb="4" eb="6">
      <t>ゲンバ</t>
    </rPh>
    <rPh sb="6" eb="7">
      <t>ウ</t>
    </rPh>
    <phoneticPr fontId="41"/>
  </si>
  <si>
    <t>65形　900ｘ2000程度</t>
    <rPh sb="2" eb="3">
      <t>カタ</t>
    </rPh>
    <rPh sb="12" eb="14">
      <t>テイド</t>
    </rPh>
    <phoneticPr fontId="9"/>
  </si>
  <si>
    <t>ｽﾁｰﾙ製ｸﾞﾚｰﾁﾝｸﾞ（亜鉛ﾒｯｷ）　５００角用</t>
    <rPh sb="4" eb="5">
      <t>セイ</t>
    </rPh>
    <rPh sb="14" eb="16">
      <t>アエン</t>
    </rPh>
    <rPh sb="24" eb="25">
      <t>カク</t>
    </rPh>
    <rPh sb="25" eb="26">
      <t>ヨウ</t>
    </rPh>
    <phoneticPr fontId="9"/>
  </si>
  <si>
    <t>ｽﾁｰﾙ製ｸﾞﾚｰﾁﾝｸﾞ（亜鉛ﾒｯｷ）　６００角用</t>
    <rPh sb="4" eb="5">
      <t>セイ</t>
    </rPh>
    <rPh sb="14" eb="16">
      <t>アエン</t>
    </rPh>
    <rPh sb="24" eb="25">
      <t>カク</t>
    </rPh>
    <rPh sb="25" eb="26">
      <t>ヨウ</t>
    </rPh>
    <phoneticPr fontId="9"/>
  </si>
  <si>
    <t>雨水桝化粧蓋（ｲﾝﾀｰﾛｯｷﾝｸﾞ用）</t>
    <rPh sb="0" eb="2">
      <t>ウスイ</t>
    </rPh>
    <rPh sb="2" eb="3">
      <t>マス</t>
    </rPh>
    <rPh sb="3" eb="5">
      <t>ケショウ</t>
    </rPh>
    <rPh sb="5" eb="6">
      <t>フタ</t>
    </rPh>
    <rPh sb="17" eb="18">
      <t>ヨウ</t>
    </rPh>
    <phoneticPr fontId="41"/>
  </si>
  <si>
    <t>t=4.0 　75x150</t>
  </si>
  <si>
    <t>（G-011）</t>
  </si>
  <si>
    <t>素地ごしらえ　A種</t>
    <rPh sb="0" eb="2">
      <t>ソジ</t>
    </rPh>
    <rPh sb="8" eb="9">
      <t>シュ</t>
    </rPh>
    <phoneticPr fontId="9"/>
  </si>
  <si>
    <t>SD295A   D1３</t>
  </si>
  <si>
    <t>（RD-125）</t>
  </si>
  <si>
    <t>外装タイルＡ</t>
    <rPh sb="0" eb="2">
      <t>ガイソウ</t>
    </rPh>
    <phoneticPr fontId="9"/>
  </si>
  <si>
    <t>（防球ネット）</t>
    <rPh sb="1" eb="3">
      <t>ボウキュウ</t>
    </rPh>
    <phoneticPr fontId="9"/>
  </si>
  <si>
    <t>㈱LIXIL：COM-155同等</t>
    <rPh sb="14" eb="16">
      <t>ドウトウ</t>
    </rPh>
    <phoneticPr fontId="9"/>
  </si>
  <si>
    <t>T-2　細目　プレーン　鎖付き</t>
    <rPh sb="4" eb="6">
      <t>ホソメ</t>
    </rPh>
    <rPh sb="12" eb="13">
      <t>クサリ</t>
    </rPh>
    <rPh sb="13" eb="14">
      <t>ツ</t>
    </rPh>
    <phoneticPr fontId="41"/>
  </si>
  <si>
    <t xml:space="preserve">(D-810)H=1150 亜鉛ﾒｯｷ(SOP下) </t>
  </si>
  <si>
    <t>木ﾊﾟﾈﾙ</t>
    <rPh sb="0" eb="1">
      <t>モク</t>
    </rPh>
    <phoneticPr fontId="9"/>
  </si>
  <si>
    <t>t=50   440x550</t>
  </si>
  <si>
    <t>排水管</t>
    <rPh sb="0" eb="3">
      <t>ハイスイカン</t>
    </rPh>
    <phoneticPr fontId="9"/>
  </si>
  <si>
    <t>硬質ポリ塩化管（VP）φ５０　</t>
    <rPh sb="0" eb="2">
      <t>コウシツ</t>
    </rPh>
    <rPh sb="4" eb="6">
      <t>エンカ</t>
    </rPh>
    <rPh sb="6" eb="7">
      <t>カン</t>
    </rPh>
    <phoneticPr fontId="9"/>
  </si>
  <si>
    <t>2Fｱﾘｰﾅ(AW-3)</t>
  </si>
  <si>
    <t>t=12 塗装品 ﾎﾞｰﾄﾞ面接着貼　木胴縁共</t>
    <rPh sb="17" eb="18">
      <t>ハ</t>
    </rPh>
    <rPh sb="19" eb="22">
      <t>モクドウブチ</t>
    </rPh>
    <rPh sb="22" eb="23">
      <t>トモ</t>
    </rPh>
    <phoneticPr fontId="9"/>
  </si>
  <si>
    <t>45ｘ45　下地モルタル別途</t>
    <rPh sb="6" eb="8">
      <t>シタジ</t>
    </rPh>
    <rPh sb="12" eb="14">
      <t>ベット</t>
    </rPh>
    <phoneticPr fontId="9"/>
  </si>
  <si>
    <t>タイル下</t>
    <rPh sb="3" eb="4">
      <t>シタ</t>
    </rPh>
    <phoneticPr fontId="9"/>
  </si>
  <si>
    <t>下地調整なし</t>
    <rPh sb="0" eb="4">
      <t>シタジチョウセイ</t>
    </rPh>
    <phoneticPr fontId="9"/>
  </si>
  <si>
    <t>別紙：工作-２</t>
    <rPh sb="0" eb="2">
      <t>ベッシ</t>
    </rPh>
    <rPh sb="3" eb="5">
      <t>コウサク</t>
    </rPh>
    <phoneticPr fontId="9"/>
  </si>
  <si>
    <t>100x190x390　８．４ｍ</t>
  </si>
  <si>
    <t>Fc=２１N/mm2　 SL12　躯体</t>
    <rPh sb="17" eb="19">
      <t>クタイ</t>
    </rPh>
    <phoneticPr fontId="9"/>
  </si>
  <si>
    <t>H-175x175x7.5x11　3.1m　40.4kg/m</t>
  </si>
  <si>
    <t>（D-504）</t>
  </si>
  <si>
    <t>鉄骨建方費</t>
    <rPh sb="0" eb="2">
      <t>テッコツ</t>
    </rPh>
    <rPh sb="2" eb="3">
      <t>タ</t>
    </rPh>
    <rPh sb="3" eb="4">
      <t>カタ</t>
    </rPh>
    <rPh sb="4" eb="5">
      <t>ヒ</t>
    </rPh>
    <phoneticPr fontId="9"/>
  </si>
  <si>
    <t>コンクリート直均し仕上げ</t>
    <rPh sb="6" eb="8">
      <t>ジカナラ</t>
    </rPh>
    <rPh sb="9" eb="11">
      <t>シア</t>
    </rPh>
    <phoneticPr fontId="41"/>
  </si>
  <si>
    <t>倉庫A'撤去</t>
  </si>
  <si>
    <t>スタッド</t>
  </si>
  <si>
    <t>南門</t>
    <rPh sb="0" eb="1">
      <t>ミナミ</t>
    </rPh>
    <phoneticPr fontId="9"/>
  </si>
  <si>
    <t>W760xH1980　オレフィンシート共</t>
    <rPh sb="19" eb="20">
      <t>トモ</t>
    </rPh>
    <phoneticPr fontId="9"/>
  </si>
  <si>
    <t>W=24 ｱﾙﾐ押縁(曲げ加工)</t>
  </si>
  <si>
    <t>複合フローリング（置床面）</t>
    <rPh sb="9" eb="12">
      <t>オキユカメン</t>
    </rPh>
    <phoneticPr fontId="9"/>
  </si>
  <si>
    <t>植栽用客土　t=30cm　532m2</t>
    <rPh sb="0" eb="2">
      <t>ショクサイ</t>
    </rPh>
    <rPh sb="2" eb="3">
      <t>ヨウ</t>
    </rPh>
    <rPh sb="3" eb="5">
      <t>キャクド</t>
    </rPh>
    <phoneticPr fontId="9"/>
  </si>
  <si>
    <t>内部仕上足場</t>
    <rPh sb="0" eb="1">
      <t>ウチ</t>
    </rPh>
    <rPh sb="1" eb="2">
      <t>ブ</t>
    </rPh>
    <rPh sb="2" eb="4">
      <t>シアガ</t>
    </rPh>
    <rPh sb="4" eb="6">
      <t>アシバ</t>
    </rPh>
    <phoneticPr fontId="9"/>
  </si>
  <si>
    <t>植栽用客土　t=30cm　46.2m2</t>
    <rPh sb="0" eb="2">
      <t>ショクサイ</t>
    </rPh>
    <rPh sb="2" eb="3">
      <t>ヨウ</t>
    </rPh>
    <rPh sb="3" eb="5">
      <t>キャクド</t>
    </rPh>
    <phoneticPr fontId="9"/>
  </si>
  <si>
    <t>床 排水溝</t>
  </si>
  <si>
    <t>/1,2F便所1,2(男女)/1F便所4</t>
  </si>
  <si>
    <t>(D-505)ｶｰﾃﾝBOX</t>
  </si>
  <si>
    <t>軽量鉄骨壁下地</t>
  </si>
  <si>
    <t>出入口前ネット３</t>
    <rPh sb="0" eb="2">
      <t>デイ</t>
    </rPh>
    <rPh sb="2" eb="3">
      <t>クチ</t>
    </rPh>
    <rPh sb="3" eb="4">
      <t>マエ</t>
    </rPh>
    <phoneticPr fontId="9"/>
  </si>
  <si>
    <t>地足場</t>
    <rPh sb="0" eb="3">
      <t>ジアシバ</t>
    </rPh>
    <phoneticPr fontId="9"/>
  </si>
  <si>
    <t>枠組本足場（手すり先行方式）建枠900x1700 布枠500+240</t>
    <rPh sb="0" eb="2">
      <t>ワククミ</t>
    </rPh>
    <rPh sb="2" eb="5">
      <t>ホンアシバ</t>
    </rPh>
    <rPh sb="6" eb="7">
      <t>テ</t>
    </rPh>
    <rPh sb="9" eb="11">
      <t>センコウ</t>
    </rPh>
    <rPh sb="11" eb="13">
      <t>ホウシキ</t>
    </rPh>
    <rPh sb="14" eb="15">
      <t>タ</t>
    </rPh>
    <rPh sb="15" eb="16">
      <t>ワク</t>
    </rPh>
    <rPh sb="25" eb="26">
      <t>ヌノ</t>
    </rPh>
    <rPh sb="26" eb="27">
      <t>ワク</t>
    </rPh>
    <phoneticPr fontId="44"/>
  </si>
  <si>
    <t>吊り金物 @1800 ｶﾞﾗｽ1枚1㎡以下/ﾎﾞﾄﾑﾁｬﾝﾈﾙｱﾙﾐﾆｳﾑ</t>
  </si>
  <si>
    <t>階段仕上足場</t>
    <rPh sb="0" eb="2">
      <t>カイダン</t>
    </rPh>
    <rPh sb="2" eb="4">
      <t>シアガ</t>
    </rPh>
    <rPh sb="4" eb="6">
      <t>アシバ</t>
    </rPh>
    <phoneticPr fontId="9"/>
  </si>
  <si>
    <t>ＳＨ－１</t>
  </si>
  <si>
    <t>内部躯体足場</t>
    <rPh sb="0" eb="2">
      <t>ナイブ</t>
    </rPh>
    <rPh sb="2" eb="4">
      <t>クタイ</t>
    </rPh>
    <rPh sb="4" eb="6">
      <t>アシバ</t>
    </rPh>
    <phoneticPr fontId="9"/>
  </si>
  <si>
    <t>鉄筋型枠足場</t>
    <rPh sb="0" eb="2">
      <t>テッキン</t>
    </rPh>
    <rPh sb="2" eb="6">
      <t>カタワクアシバ</t>
    </rPh>
    <phoneticPr fontId="9"/>
  </si>
  <si>
    <t>躯体支保工</t>
    <rPh sb="0" eb="5">
      <t>クタイシホコウ</t>
    </rPh>
    <phoneticPr fontId="9"/>
  </si>
  <si>
    <t>杭発生土積込み</t>
    <rPh sb="0" eb="1">
      <t>クイ</t>
    </rPh>
    <rPh sb="1" eb="4">
      <t>ハッセイド</t>
    </rPh>
    <rPh sb="4" eb="6">
      <t>ツミコ</t>
    </rPh>
    <phoneticPr fontId="9"/>
  </si>
  <si>
    <t>W1200ｘD500ｘH1900　IH付</t>
    <rPh sb="19" eb="20">
      <t>ツキ</t>
    </rPh>
    <phoneticPr fontId="41"/>
  </si>
  <si>
    <t>Fc=18N/mm2　 SL15　土間コン</t>
    <rPh sb="17" eb="19">
      <t>ドマ</t>
    </rPh>
    <phoneticPr fontId="9"/>
  </si>
  <si>
    <t>Fc=27+3N/mm2　 SL15　基礎部</t>
    <rPh sb="19" eb="21">
      <t>キソ</t>
    </rPh>
    <rPh sb="21" eb="22">
      <t>ブ</t>
    </rPh>
    <phoneticPr fontId="9"/>
  </si>
  <si>
    <t>Fc=27+6N/mm2　 SL18　１F躯体</t>
    <rPh sb="21" eb="23">
      <t>クタイ</t>
    </rPh>
    <phoneticPr fontId="9"/>
  </si>
  <si>
    <t>W300xH150　表示板:ｱﾙﾐ複合板t3.0</t>
  </si>
  <si>
    <t>t=6.0 2.00㎡以下</t>
    <rPh sb="11" eb="13">
      <t>イカ</t>
    </rPh>
    <phoneticPr fontId="9"/>
  </si>
  <si>
    <t>6-3</t>
  </si>
  <si>
    <t>t=10 ﾌﾛｰﾘﾝｸﾞ下</t>
  </si>
  <si>
    <t>外部仕上足場</t>
    <rPh sb="0" eb="4">
      <t>ガイブシア</t>
    </rPh>
    <rPh sb="4" eb="6">
      <t>アシバ</t>
    </rPh>
    <phoneticPr fontId="9"/>
  </si>
  <si>
    <t>軽量鉄骨天井下地　開口部補強</t>
    <rPh sb="0" eb="2">
      <t>ケイリョウ</t>
    </rPh>
    <rPh sb="2" eb="4">
      <t>テッコツ</t>
    </rPh>
    <rPh sb="4" eb="6">
      <t>テンジョウ</t>
    </rPh>
    <rPh sb="6" eb="8">
      <t>シタジ</t>
    </rPh>
    <rPh sb="9" eb="12">
      <t>カイコウブ</t>
    </rPh>
    <rPh sb="12" eb="14">
      <t>ホキョウ</t>
    </rPh>
    <phoneticPr fontId="9"/>
  </si>
  <si>
    <t>φ6-100x100</t>
  </si>
  <si>
    <t>ピット</t>
  </si>
  <si>
    <t>出入口前ネット２</t>
    <rPh sb="0" eb="2">
      <t>デイ</t>
    </rPh>
    <rPh sb="2" eb="3">
      <t>クチ</t>
    </rPh>
    <rPh sb="3" eb="4">
      <t>マエ</t>
    </rPh>
    <phoneticPr fontId="9"/>
  </si>
  <si>
    <t>W1800xD370xH1020</t>
  </si>
  <si>
    <t>ブレース（材工共）</t>
    <rPh sb="5" eb="7">
      <t>ザイコウ</t>
    </rPh>
    <rPh sb="7" eb="8">
      <t>トモ</t>
    </rPh>
    <phoneticPr fontId="39"/>
  </si>
  <si>
    <t>建方重機損料費</t>
    <rPh sb="0" eb="2">
      <t>タテカタ</t>
    </rPh>
    <rPh sb="2" eb="4">
      <t>ジュウキ</t>
    </rPh>
    <rPh sb="4" eb="6">
      <t>ソンリョウ</t>
    </rPh>
    <rPh sb="6" eb="7">
      <t>ヒ</t>
    </rPh>
    <phoneticPr fontId="44"/>
  </si>
  <si>
    <t>t=6.0　塗装下</t>
    <rPh sb="6" eb="9">
      <t>トソウシタ</t>
    </rPh>
    <phoneticPr fontId="9"/>
  </si>
  <si>
    <t>積み上げ</t>
    <rPh sb="0" eb="1">
      <t>ツ</t>
    </rPh>
    <rPh sb="2" eb="3">
      <t>ア</t>
    </rPh>
    <phoneticPr fontId="9"/>
  </si>
  <si>
    <t>電柱</t>
    <rPh sb="0" eb="2">
      <t>デンチュウ</t>
    </rPh>
    <phoneticPr fontId="9"/>
  </si>
  <si>
    <t>表示:外部用ｼｰﾄ加工貼　支柱:□-50x50x3.2x2本</t>
  </si>
  <si>
    <t>共通仮設費</t>
    <rPh sb="0" eb="2">
      <t>キョウツウ</t>
    </rPh>
    <rPh sb="2" eb="4">
      <t>カセツ</t>
    </rPh>
    <rPh sb="4" eb="5">
      <t>ヒ</t>
    </rPh>
    <phoneticPr fontId="38"/>
  </si>
  <si>
    <t>B</t>
  </si>
  <si>
    <t>L型　L600xH700</t>
    <rPh sb="1" eb="2">
      <t>カタ</t>
    </rPh>
    <phoneticPr fontId="9"/>
  </si>
  <si>
    <t>L32800xH4100</t>
  </si>
  <si>
    <t>ﾎﾞﾙﾄ締付共</t>
    <rPh sb="5" eb="6">
      <t>トモ</t>
    </rPh>
    <phoneticPr fontId="43"/>
  </si>
  <si>
    <t>等辺山形鋼</t>
    <rPh sb="0" eb="2">
      <t>トウヘン</t>
    </rPh>
    <rPh sb="2" eb="4">
      <t>ヤマガタ</t>
    </rPh>
    <rPh sb="4" eb="5">
      <t>コウ</t>
    </rPh>
    <phoneticPr fontId="9"/>
  </si>
  <si>
    <t>H-294x200x8x12</t>
  </si>
  <si>
    <t>亜鉛メッキ</t>
    <rPh sb="0" eb="2">
      <t>アエン</t>
    </rPh>
    <phoneticPr fontId="9"/>
  </si>
  <si>
    <t>（撥水材）</t>
    <rPh sb="1" eb="4">
      <t>ハッスイザイ</t>
    </rPh>
    <phoneticPr fontId="9"/>
  </si>
  <si>
    <t>L=1200 CH=2500-200</t>
  </si>
  <si>
    <t>建方重機損料費別計上</t>
    <rPh sb="0" eb="1">
      <t>タ</t>
    </rPh>
    <rPh sb="1" eb="10">
      <t>カタジュウキソンリョウヒベツケイジョウ</t>
    </rPh>
    <phoneticPr fontId="9"/>
  </si>
  <si>
    <t>（複合塗膜防水）</t>
    <rPh sb="1" eb="3">
      <t>フクゴウ</t>
    </rPh>
    <rPh sb="3" eb="7">
      <t>トマクボウスイ</t>
    </rPh>
    <phoneticPr fontId="9"/>
  </si>
  <si>
    <t>H4000　基礎共</t>
    <rPh sb="6" eb="8">
      <t>キソ</t>
    </rPh>
    <rPh sb="8" eb="9">
      <t>トモ</t>
    </rPh>
    <phoneticPr fontId="43"/>
  </si>
  <si>
    <t>雲板</t>
  </si>
  <si>
    <t>誘発目地（バルコニー天井）</t>
    <rPh sb="10" eb="12">
      <t>テンジョウ</t>
    </rPh>
    <phoneticPr fontId="9"/>
  </si>
  <si>
    <t>（MS-2）15x10</t>
  </si>
  <si>
    <t>（MS-2）25ｘ10</t>
  </si>
  <si>
    <t>ＡＬＣ版受金物</t>
  </si>
  <si>
    <t>GR鋼板 t1.2</t>
  </si>
  <si>
    <t>衛生器具機器類撤去工事</t>
    <rPh sb="0" eb="2">
      <t>エイセイ</t>
    </rPh>
    <rPh sb="2" eb="4">
      <t>キグ</t>
    </rPh>
    <rPh sb="4" eb="7">
      <t>キキルイ</t>
    </rPh>
    <rPh sb="7" eb="9">
      <t>テッキョ</t>
    </rPh>
    <rPh sb="9" eb="11">
      <t>コウジ</t>
    </rPh>
    <phoneticPr fontId="9"/>
  </si>
  <si>
    <t>H-194ｘ150ｘ6ｘ9</t>
  </si>
  <si>
    <t>(AW-12a付)</t>
  </si>
  <si>
    <t>(AW-12f付)</t>
  </si>
  <si>
    <t>W1360xH4821</t>
  </si>
  <si>
    <t>W160xH120t=25 ﾀﾓ集成材</t>
  </si>
  <si>
    <t>1F天井ルーバー</t>
    <rPh sb="2" eb="4">
      <t>テンジョウ</t>
    </rPh>
    <phoneticPr fontId="9"/>
  </si>
  <si>
    <t>複層塗材ＲＥ-A</t>
  </si>
  <si>
    <t>SP1</t>
  </si>
  <si>
    <t>天井吊受</t>
    <rPh sb="0" eb="2">
      <t>テンジョウ</t>
    </rPh>
    <rPh sb="2" eb="3">
      <t>ツリ</t>
    </rPh>
    <rPh sb="3" eb="4">
      <t>ウケ</t>
    </rPh>
    <phoneticPr fontId="9"/>
  </si>
  <si>
    <t>H4.6 C0.66 W5.0</t>
  </si>
  <si>
    <t>外部躯体足場</t>
    <rPh sb="0" eb="2">
      <t>ガイブ</t>
    </rPh>
    <rPh sb="2" eb="6">
      <t>クタイアシバ</t>
    </rPh>
    <phoneticPr fontId="9"/>
  </si>
  <si>
    <t>災害防止（防音ｼｰﾄ）</t>
    <rPh sb="0" eb="4">
      <t>サイガイボウシ</t>
    </rPh>
    <rPh sb="5" eb="7">
      <t>ボウオン</t>
    </rPh>
    <phoneticPr fontId="9"/>
  </si>
  <si>
    <t>ＳＤ－２８</t>
  </si>
  <si>
    <t xml:space="preserve">H=2700 </t>
  </si>
  <si>
    <t>階高4.0m以上5.0m未満 　1ヶ月　運搬費共</t>
    <rPh sb="0" eb="2">
      <t>カイダカ</t>
    </rPh>
    <rPh sb="6" eb="8">
      <t>イジョウ</t>
    </rPh>
    <rPh sb="12" eb="14">
      <t>ミマン</t>
    </rPh>
    <rPh sb="20" eb="23">
      <t>ウンパンヒ</t>
    </rPh>
    <rPh sb="23" eb="24">
      <t>トモ</t>
    </rPh>
    <phoneticPr fontId="9"/>
  </si>
  <si>
    <t>L=270+150(L型) t=50 ﾀﾓ集成材</t>
  </si>
  <si>
    <t>高さ12m未満 　　　　　　　　6.5ヶ月　運搬費共</t>
    <rPh sb="0" eb="1">
      <t>タカ</t>
    </rPh>
    <rPh sb="5" eb="7">
      <t>ミマン</t>
    </rPh>
    <rPh sb="20" eb="21">
      <t>ゲツ</t>
    </rPh>
    <rPh sb="22" eb="25">
      <t>ウンパンヒ</t>
    </rPh>
    <rPh sb="25" eb="26">
      <t>トモ</t>
    </rPh>
    <phoneticPr fontId="44"/>
  </si>
  <si>
    <t>鉄骨足場</t>
    <rPh sb="0" eb="4">
      <t>テッコツアシバ</t>
    </rPh>
    <phoneticPr fontId="9"/>
  </si>
  <si>
    <t>吊棚足場　1ヶ月　運搬費共</t>
    <rPh sb="0" eb="4">
      <t>ツリタナアシバ</t>
    </rPh>
    <rPh sb="7" eb="8">
      <t>ゲツ</t>
    </rPh>
    <rPh sb="9" eb="12">
      <t>ウンパンヒ</t>
    </rPh>
    <rPh sb="12" eb="13">
      <t>トモ</t>
    </rPh>
    <phoneticPr fontId="9"/>
  </si>
  <si>
    <t>ガラス清掃</t>
    <rPh sb="3" eb="5">
      <t>セイソウ</t>
    </rPh>
    <phoneticPr fontId="9"/>
  </si>
  <si>
    <t>t=6.8 　2.18㎡以下</t>
    <rPh sb="12" eb="14">
      <t>イカ</t>
    </rPh>
    <phoneticPr fontId="9"/>
  </si>
  <si>
    <t>500万円を超え
30億円以下</t>
    <rPh sb="3" eb="4">
      <t>マン</t>
    </rPh>
    <rPh sb="4" eb="5">
      <t>エン</t>
    </rPh>
    <rPh sb="6" eb="7">
      <t>コ</t>
    </rPh>
    <rPh sb="11" eb="13">
      <t>オクエン</t>
    </rPh>
    <rPh sb="13" eb="15">
      <t>イカ</t>
    </rPh>
    <phoneticPr fontId="45"/>
  </si>
  <si>
    <t>構造用合板</t>
  </si>
  <si>
    <t>65形　450ｘ900</t>
    <rPh sb="2" eb="3">
      <t>カタ</t>
    </rPh>
    <phoneticPr fontId="9"/>
  </si>
  <si>
    <t>W1360xH3593</t>
  </si>
  <si>
    <t>t=4.0 　2.00㎡以下</t>
    <rPh sb="12" eb="14">
      <t>イカ</t>
    </rPh>
    <phoneticPr fontId="9"/>
  </si>
  <si>
    <t>t=5.0 　2.00㎡以下</t>
    <rPh sb="12" eb="14">
      <t>イカ</t>
    </rPh>
    <phoneticPr fontId="9"/>
  </si>
  <si>
    <t>t=30   200x450</t>
  </si>
  <si>
    <t>t=5.0　 4.00㎡以下</t>
    <rPh sb="12" eb="14">
      <t>イカ</t>
    </rPh>
    <phoneticPr fontId="9"/>
  </si>
  <si>
    <t>ST4+A6+ST4 　4.00㎡以下</t>
    <rPh sb="17" eb="19">
      <t>イカ</t>
    </rPh>
    <phoneticPr fontId="9"/>
  </si>
  <si>
    <t>ケイ酸カルシウム板</t>
    <rPh sb="8" eb="9">
      <t>イタ</t>
    </rPh>
    <phoneticPr fontId="9"/>
  </si>
  <si>
    <t>t=9.5</t>
  </si>
  <si>
    <t>嵌合式立平葺き</t>
    <rPh sb="2" eb="3">
      <t>シキ</t>
    </rPh>
    <phoneticPr fontId="41"/>
  </si>
  <si>
    <t>W7050xH3190　網戸付き</t>
  </si>
  <si>
    <t>洗面カウンター下地</t>
    <rPh sb="0" eb="2">
      <t>センメン</t>
    </rPh>
    <rPh sb="7" eb="9">
      <t>シタジ</t>
    </rPh>
    <phoneticPr fontId="9"/>
  </si>
  <si>
    <t>撤去再使用無し</t>
    <rPh sb="0" eb="6">
      <t>テッキョサイシヨウナ</t>
    </rPh>
    <phoneticPr fontId="40"/>
  </si>
  <si>
    <t>補強合板</t>
    <rPh sb="0" eb="2">
      <t>ホキョウ</t>
    </rPh>
    <rPh sb="2" eb="4">
      <t>ゴウハン</t>
    </rPh>
    <phoneticPr fontId="9"/>
  </si>
  <si>
    <t>ＡＷ－１２ｈ</t>
  </si>
  <si>
    <t>H3.0 株立 W0.8　二脚鳥居型支柱</t>
    <rPh sb="5" eb="6">
      <t>カブ</t>
    </rPh>
    <rPh sb="6" eb="7">
      <t>タテ</t>
    </rPh>
    <phoneticPr fontId="9"/>
  </si>
  <si>
    <t>H150　15.2m</t>
  </si>
  <si>
    <t>□-150x150x4.5</t>
  </si>
  <si>
    <t>小便器下地</t>
    <rPh sb="0" eb="3">
      <t>ショウベンキ</t>
    </rPh>
    <rPh sb="3" eb="5">
      <t>シタジ</t>
    </rPh>
    <phoneticPr fontId="9"/>
  </si>
  <si>
    <t>防水モルタル塗り</t>
    <rPh sb="6" eb="7">
      <t>ヌ</t>
    </rPh>
    <phoneticPr fontId="9"/>
  </si>
  <si>
    <t>厨房機器工事</t>
    <rPh sb="0" eb="4">
      <t>チュウボウキキ</t>
    </rPh>
    <rPh sb="4" eb="6">
      <t>コウジ</t>
    </rPh>
    <phoneticPr fontId="9"/>
  </si>
  <si>
    <t>ころばし床組</t>
    <rPh sb="4" eb="5">
      <t>ユカ</t>
    </rPh>
    <phoneticPr fontId="9"/>
  </si>
  <si>
    <t>ビニルクロス(VC)</t>
  </si>
  <si>
    <t>SUSt5.0切文字加工　焼付塗装仕上げ</t>
  </si>
  <si>
    <t>W200xH200　表示板:SUSPLt3.0</t>
  </si>
  <si>
    <t>ﾛｯｶｰ･ﾀﾞｽﾄﾎﾞｯｸｽ:W2380xD450xH1100</t>
  </si>
  <si>
    <t>焼付塗装仕上げ　表示:外部用ｼｰﾄ切文字貼</t>
  </si>
  <si>
    <t>表示:杉集成材D10+6+10　ﾙｰﾀｰ加工 染色塗装仕上</t>
  </si>
  <si>
    <t>W500xD250xH900　本体:SUSt1.2曲加工 焼付塗装</t>
  </si>
  <si>
    <t>表面ｼｰﾄ加工貼　表示:ｼｰﾄ切文字貼</t>
  </si>
  <si>
    <t>屋外付帯工事</t>
    <rPh sb="0" eb="4">
      <t>オクガイフタイ</t>
    </rPh>
    <rPh sb="4" eb="6">
      <t>コウジ</t>
    </rPh>
    <phoneticPr fontId="9"/>
  </si>
  <si>
    <t>表面ｼｰﾄ加工貼　裏板:骨白ｱｸﾘﾙt2.0+2.0</t>
  </si>
  <si>
    <t>W300xH2700　表示板:ｱﾙﾐ複合板t3.0</t>
  </si>
  <si>
    <t>鉄骨</t>
    <rPh sb="0" eb="2">
      <t>テッコツ</t>
    </rPh>
    <phoneticPr fontId="9"/>
  </si>
  <si>
    <t>ﾐﾗｰﾏｯﾄt1.0　捨て板:ｱﾙﾐ複合板t3.0</t>
  </si>
  <si>
    <t>EC80-110　材工共</t>
  </si>
  <si>
    <t>W7050xH2190　網戸付き</t>
  </si>
  <si>
    <t>表示板:ｽﾁｰﾙ複合板t3.0　ｲﾝｸｼﾞｪｯﾄ出力ｼｰﾄ巻込貼</t>
  </si>
  <si>
    <t>W1500ｘD500ｘH1900　IH付</t>
  </si>
  <si>
    <t>LIXIL:IPF-630N同等</t>
    <rPh sb="14" eb="16">
      <t>ドウトウ</t>
    </rPh>
    <phoneticPr fontId="9"/>
  </si>
  <si>
    <t>タイルＡ</t>
  </si>
  <si>
    <t>おむつ交換台</t>
  </si>
  <si>
    <t>(D-407)　</t>
  </si>
  <si>
    <t>LIXIL:GK-150同等</t>
    <rPh sb="12" eb="14">
      <t>ドウトウ</t>
    </rPh>
    <phoneticPr fontId="9"/>
  </si>
  <si>
    <t>LIXIL:ECP-2515NET同等</t>
    <rPh sb="17" eb="19">
      <t>ドウトウ</t>
    </rPh>
    <phoneticPr fontId="9"/>
  </si>
  <si>
    <t>FB-9x42 @600　H700</t>
  </si>
  <si>
    <t>TOTO:ﾊｲﾄﾞﾛｾﾗﾌﾛｱPU同等</t>
    <rPh sb="17" eb="19">
      <t>ドウトウ</t>
    </rPh>
    <phoneticPr fontId="9"/>
  </si>
  <si>
    <t>(A-020)</t>
  </si>
  <si>
    <t>（耐風天井下地）</t>
    <rPh sb="1" eb="3">
      <t>タイフウ</t>
    </rPh>
    <rPh sb="3" eb="5">
      <t>テンジョウ</t>
    </rPh>
    <rPh sb="5" eb="7">
      <t>シタジ</t>
    </rPh>
    <phoneticPr fontId="9"/>
  </si>
  <si>
    <t>30x60～100 杉材　取付金物共</t>
  </si>
  <si>
    <t>860x30　ﾀﾓ集成材 木下地共</t>
  </si>
  <si>
    <t>800x30　ﾀﾓ集成材 木下地共</t>
  </si>
  <si>
    <t>(A-021･W-5)</t>
  </si>
  <si>
    <t>多目的便所</t>
    <rPh sb="3" eb="5">
      <t>ベンジョ</t>
    </rPh>
    <phoneticPr fontId="9"/>
  </si>
  <si>
    <t>770x30　ﾀﾓ集成材 木下地共</t>
  </si>
  <si>
    <t>W800xH2100　207x25 ﾀﾓ集成材</t>
  </si>
  <si>
    <t>W5400xD1800xH800　天板:ﾗﾊﾞｰｳｯﾄﾞ集成材 UC塗</t>
  </si>
  <si>
    <t>P</t>
  </si>
  <si>
    <t>（下地合板）</t>
    <rPh sb="1" eb="3">
      <t>シタジ</t>
    </rPh>
    <rPh sb="3" eb="5">
      <t>ゴウハン</t>
    </rPh>
    <phoneticPr fontId="9"/>
  </si>
  <si>
    <t>2700x300xH20/60　ﾀﾓ集成材,段鼻ﾉﾝｽﾘｯﾌﾟ溝入</t>
  </si>
  <si>
    <t>勾配モルタル塗り</t>
  </si>
  <si>
    <t>ｽﾃｰｼﾞ階段</t>
  </si>
  <si>
    <t>耐酸被覆鋼板 t0.5　W322xH143/280　樋受金物共</t>
  </si>
  <si>
    <t>(D-1102)　ｶﾞﾙﾊﾞﾘｳﾑｶﾗｰ鋼板t0.5 H525+W120</t>
  </si>
  <si>
    <t>無機質高充填ﾌｫｰﾑﾌﾟﾗｽﾁｯｸt4裏貼り</t>
  </si>
  <si>
    <t>ｶﾞﾙﾊﾞﾘｳﾑｶﾗｰ鋼板t0.6　糸W270程度</t>
  </si>
  <si>
    <t>段鼻</t>
  </si>
  <si>
    <t>耐酸被覆鋼板 t0.5　W360xH325/156　箱樋受金物共</t>
  </si>
  <si>
    <t>アルミ製角型樋(バンドレス)□125</t>
    <rPh sb="3" eb="4">
      <t>セイ</t>
    </rPh>
    <rPh sb="5" eb="6">
      <t>カタ</t>
    </rPh>
    <phoneticPr fontId="9"/>
  </si>
  <si>
    <t>（YD-125）</t>
  </si>
  <si>
    <t>塗膜防水用</t>
    <rPh sb="4" eb="5">
      <t>ヨウ</t>
    </rPh>
    <phoneticPr fontId="9"/>
  </si>
  <si>
    <t>H3.6 C0.94 W3.2</t>
  </si>
  <si>
    <t>（CD-125）</t>
  </si>
  <si>
    <t>竪型　鋳鉄製　φ125用　 先付け</t>
    <rPh sb="0" eb="2">
      <t>タテガタ</t>
    </rPh>
    <rPh sb="11" eb="12">
      <t>ヨウ</t>
    </rPh>
    <phoneticPr fontId="9"/>
  </si>
  <si>
    <t>　　　　鋳鉄製　φ125用　 先付け</t>
    <rPh sb="12" eb="13">
      <t>ヨウ</t>
    </rPh>
    <phoneticPr fontId="9"/>
  </si>
  <si>
    <t>（PS-2）10x10</t>
  </si>
  <si>
    <t>塩ビ製専用丸環カバー</t>
  </si>
  <si>
    <t>軽量鉄骨天井下地（耐風仕様）</t>
    <rPh sb="9" eb="11">
      <t>タイフウ</t>
    </rPh>
    <rPh sb="11" eb="13">
      <t>シヨウ</t>
    </rPh>
    <phoneticPr fontId="9"/>
  </si>
  <si>
    <t>ｺﾝｸﾘｰﾄ溝蓋</t>
  </si>
  <si>
    <t>t4　受金物共</t>
    <rPh sb="3" eb="6">
      <t>ウケカナモノ</t>
    </rPh>
    <rPh sb="6" eb="7">
      <t>トモ</t>
    </rPh>
    <phoneticPr fontId="9"/>
  </si>
  <si>
    <t>(1001)　W330+H250/50xt2.0　受金物共</t>
  </si>
  <si>
    <t>ＨＩＶＥ５４ｍｍ</t>
  </si>
  <si>
    <t>床金具:KD014061 ｱﾙﾐｽﾗｲﾄﾞ型</t>
    <rPh sb="0" eb="1">
      <t>ユカ</t>
    </rPh>
    <rPh sb="1" eb="3">
      <t>カナグ</t>
    </rPh>
    <rPh sb="21" eb="22">
      <t>カタ</t>
    </rPh>
    <phoneticPr fontId="9"/>
  </si>
  <si>
    <t>防露材</t>
    <rPh sb="0" eb="2">
      <t>ボウロ</t>
    </rPh>
    <rPh sb="2" eb="3">
      <t>ザイ</t>
    </rPh>
    <phoneticPr fontId="9"/>
  </si>
  <si>
    <t>ﾌｯ素樹脂焼付塗装　　　受金物共</t>
  </si>
  <si>
    <t>（手摺）</t>
    <rPh sb="1" eb="2">
      <t>テ</t>
    </rPh>
    <rPh sb="2" eb="3">
      <t>スリ</t>
    </rPh>
    <phoneticPr fontId="9"/>
  </si>
  <si>
    <t>コンクリート面</t>
    <rPh sb="6" eb="7">
      <t>メン</t>
    </rPh>
    <phoneticPr fontId="9"/>
  </si>
  <si>
    <t>バルコニー手摺（亜鉛メッキ）</t>
    <rPh sb="8" eb="10">
      <t>アエン</t>
    </rPh>
    <phoneticPr fontId="9"/>
  </si>
  <si>
    <t>H２</t>
  </si>
  <si>
    <t>（目隠しルーバー）</t>
    <rPh sb="1" eb="3">
      <t>メカク</t>
    </rPh>
    <phoneticPr fontId="9"/>
  </si>
  <si>
    <t>溶接金網敷き</t>
    <rPh sb="4" eb="5">
      <t>シ</t>
    </rPh>
    <phoneticPr fontId="9"/>
  </si>
  <si>
    <t>(A-139)　ﾘﾌﾞ付き　30x75 @90</t>
  </si>
  <si>
    <t>ｽﾃﾝﾚｽ製　W7110xL750　縁金物共</t>
  </si>
  <si>
    <t>ｽﾃﾝﾚｽ丸ﾊﾟｲﾌﾟ ﾐﾗｰ仕上　付属品付</t>
  </si>
  <si>
    <t>(A-099)　ステンレス製グレーチング　300角用</t>
    <rPh sb="24" eb="25">
      <t>カク</t>
    </rPh>
    <rPh sb="25" eb="26">
      <t>ヨウ</t>
    </rPh>
    <phoneticPr fontId="9"/>
  </si>
  <si>
    <t>(D-306)　ステンレス製　W100用</t>
    <rPh sb="13" eb="14">
      <t>セイ</t>
    </rPh>
    <rPh sb="19" eb="20">
      <t>ヨウ</t>
    </rPh>
    <phoneticPr fontId="9"/>
  </si>
  <si>
    <t>腰壁笠木　2液形</t>
  </si>
  <si>
    <t>H=1240</t>
  </si>
  <si>
    <t>PL面　t50　ﾀｲﾙ下地</t>
  </si>
  <si>
    <t xml:space="preserve">15KN </t>
  </si>
  <si>
    <t>一般構造用角形鋼管</t>
    <rPh sb="0" eb="9">
      <t>イッパンコウゾウヨウカクガタコウカン</t>
    </rPh>
    <phoneticPr fontId="42"/>
  </si>
  <si>
    <t>(A-099)　ステンレス製グレーチング　W130用</t>
    <rPh sb="13" eb="14">
      <t>セイ</t>
    </rPh>
    <rPh sb="25" eb="26">
      <t>ヨウ</t>
    </rPh>
    <phoneticPr fontId="9"/>
  </si>
  <si>
    <t>ボルト締付共</t>
    <rPh sb="3" eb="5">
      <t>シメツケ</t>
    </rPh>
    <rPh sb="5" eb="6">
      <t>トモ</t>
    </rPh>
    <phoneticPr fontId="53"/>
  </si>
  <si>
    <t>(A-099)　ステンレス製グレーチング　W150用</t>
    <rPh sb="13" eb="14">
      <t>セイ</t>
    </rPh>
    <rPh sb="25" eb="26">
      <t>ヨウ</t>
    </rPh>
    <phoneticPr fontId="9"/>
  </si>
  <si>
    <t>ステンレス製グレーチング　W150用</t>
    <rPh sb="5" eb="6">
      <t>セイ</t>
    </rPh>
    <rPh sb="17" eb="18">
      <t>ヨウ</t>
    </rPh>
    <phoneticPr fontId="9"/>
  </si>
  <si>
    <t>軽量鉄骨壁下地</t>
    <rPh sb="0" eb="4">
      <t>ケイリョウテッコツ</t>
    </rPh>
    <rPh sb="4" eb="7">
      <t>カベシタジ</t>
    </rPh>
    <phoneticPr fontId="9"/>
  </si>
  <si>
    <t>⑫</t>
  </si>
  <si>
    <t>軽量鉄骨下がり壁下地</t>
    <rPh sb="0" eb="4">
      <t>ケイリョウテッコツ</t>
    </rPh>
    <rPh sb="4" eb="5">
      <t>サ</t>
    </rPh>
    <rPh sb="7" eb="8">
      <t>カベ</t>
    </rPh>
    <rPh sb="8" eb="10">
      <t>シタジ</t>
    </rPh>
    <phoneticPr fontId="9"/>
  </si>
  <si>
    <t>Fc=18N/mm2　 SL18　防水押え</t>
    <rPh sb="17" eb="19">
      <t>ボウスイ</t>
    </rPh>
    <rPh sb="19" eb="20">
      <t>オ</t>
    </rPh>
    <phoneticPr fontId="9"/>
  </si>
  <si>
    <t>軽量鉄骨天井下地</t>
    <rPh sb="0" eb="4">
      <t>ケイリョウテッコツ</t>
    </rPh>
    <rPh sb="4" eb="6">
      <t>テンジョウ</t>
    </rPh>
    <rPh sb="6" eb="8">
      <t>シタジ</t>
    </rPh>
    <phoneticPr fontId="9"/>
  </si>
  <si>
    <t>W200xH200　ｱﾙﾐ複合板t3.0</t>
  </si>
  <si>
    <t>(A-140)　C-100x50x20x1.2 @1200</t>
  </si>
  <si>
    <t>振れ止め:C-100x50x20x2.3 @900</t>
  </si>
  <si>
    <t>吊材:C-100x50x20x2.3 @1725</t>
  </si>
  <si>
    <t>軽量鉄骨天井下地　開口部補強</t>
    <rPh sb="0" eb="2">
      <t>ケイリョウ</t>
    </rPh>
    <rPh sb="2" eb="4">
      <t>テッコツ</t>
    </rPh>
    <rPh sb="11" eb="12">
      <t>ブ</t>
    </rPh>
    <phoneticPr fontId="9"/>
  </si>
  <si>
    <t>デッキ用</t>
    <rPh sb="3" eb="4">
      <t>ヨウ</t>
    </rPh>
    <phoneticPr fontId="9"/>
  </si>
  <si>
    <t>(A-141)　デッキ用</t>
    <rPh sb="11" eb="12">
      <t>ヨウ</t>
    </rPh>
    <phoneticPr fontId="9"/>
  </si>
  <si>
    <t xml:space="preserve"> (D-303)</t>
  </si>
  <si>
    <t>木工事</t>
    <rPh sb="0" eb="1">
      <t>モク</t>
    </rPh>
    <phoneticPr fontId="9"/>
  </si>
  <si>
    <t>（D-506）</t>
  </si>
  <si>
    <t>W600xH600　プリーツ網戸付き</t>
  </si>
  <si>
    <t>アルミ製　450角　目地ﾀｲﾌﾟ</t>
    <rPh sb="3" eb="4">
      <t>セイ</t>
    </rPh>
    <rPh sb="8" eb="9">
      <t>カク</t>
    </rPh>
    <phoneticPr fontId="9"/>
  </si>
  <si>
    <t xml:space="preserve"> (D-301)</t>
  </si>
  <si>
    <t>2Fｱﾘｰﾅ(AW-3前引違い扉上部)</t>
  </si>
  <si>
    <t>（D-310）</t>
  </si>
  <si>
    <t>FB-3x50　</t>
  </si>
  <si>
    <t>W支柱:St FB-12x50 @825　縦桟:St FB-6x44 @91.67</t>
  </si>
  <si>
    <t>自立手摺（平部）</t>
    <rPh sb="5" eb="7">
      <t>ヒラブ</t>
    </rPh>
    <phoneticPr fontId="9"/>
  </si>
  <si>
    <t>壁付木製手摺</t>
    <rPh sb="2" eb="4">
      <t>モクセイ</t>
    </rPh>
    <phoneticPr fontId="9"/>
  </si>
  <si>
    <t>壁付木製手摺　ブラケット</t>
    <rPh sb="2" eb="4">
      <t>モクセイ</t>
    </rPh>
    <phoneticPr fontId="9"/>
  </si>
  <si>
    <t>(A-52)　H=1200　繋材:FB-9x50</t>
  </si>
  <si>
    <t>W5460×H650 ｽﾁｰﾙ製 基礎共</t>
  </si>
  <si>
    <t>（A-52）</t>
  </si>
  <si>
    <t>自立手摺（平部）笠木</t>
    <rPh sb="5" eb="7">
      <t>ヒラブ</t>
    </rPh>
    <rPh sb="8" eb="10">
      <t>カサギ</t>
    </rPh>
    <phoneticPr fontId="9"/>
  </si>
  <si>
    <t>自立手摺（斜部）笠木</t>
    <rPh sb="5" eb="7">
      <t>シャブ</t>
    </rPh>
    <rPh sb="8" eb="10">
      <t>カサギ</t>
    </rPh>
    <phoneticPr fontId="9"/>
  </si>
  <si>
    <t>H=2500</t>
  </si>
  <si>
    <t>1F職員更衣休憩室(男)（女）</t>
    <rPh sb="13" eb="14">
      <t>オンナ</t>
    </rPh>
    <phoneticPr fontId="9"/>
  </si>
  <si>
    <t>1F職員便所(男)（女）</t>
    <rPh sb="10" eb="11">
      <t>オンナ</t>
    </rPh>
    <phoneticPr fontId="9"/>
  </si>
  <si>
    <t xml:space="preserve">H=2500 </t>
  </si>
  <si>
    <t>（サイン：外構）</t>
  </si>
  <si>
    <t>（厨房金物）</t>
    <rPh sb="1" eb="3">
      <t>チュウボウ</t>
    </rPh>
    <rPh sb="3" eb="5">
      <t>カナモノ</t>
    </rPh>
    <phoneticPr fontId="9"/>
  </si>
  <si>
    <t>(D-901)　ステンレス製グレーチング　W250用</t>
    <rPh sb="13" eb="14">
      <t>セイ</t>
    </rPh>
    <rPh sb="25" eb="26">
      <t>ヨウ</t>
    </rPh>
    <phoneticPr fontId="9"/>
  </si>
  <si>
    <t>棚板:樹脂ｺｰﾄ化粧MDFﾌﾗｯｼｭ　引戸:強化ｶﾞﾗｽ t=4</t>
  </si>
  <si>
    <t>(AW-12d付)</t>
  </si>
  <si>
    <t>集水桝蓋</t>
  </si>
  <si>
    <t>(D-902)　ステンレス製グレーチング　200角用</t>
    <rPh sb="24" eb="25">
      <t>カク</t>
    </rPh>
    <phoneticPr fontId="9"/>
  </si>
  <si>
    <t>ステンレス製　250x250xH80</t>
    <rPh sb="5" eb="6">
      <t>セイ</t>
    </rPh>
    <phoneticPr fontId="9"/>
  </si>
  <si>
    <t>１F調理室・下処理室</t>
    <rPh sb="2" eb="5">
      <t>チョウリシツ</t>
    </rPh>
    <rPh sb="6" eb="10">
      <t>シタショリシツ</t>
    </rPh>
    <phoneticPr fontId="9"/>
  </si>
  <si>
    <t>（A-198）支給品</t>
  </si>
  <si>
    <t>階高5.0m以上5.7m未満 　運搬費共</t>
    <rPh sb="0" eb="2">
      <t>カイダカ</t>
    </rPh>
    <rPh sb="6" eb="8">
      <t>イジョウ</t>
    </rPh>
    <rPh sb="12" eb="14">
      <t>ミマン</t>
    </rPh>
    <rPh sb="16" eb="19">
      <t>ウンパンヒ</t>
    </rPh>
    <rPh sb="19" eb="20">
      <t>トモ</t>
    </rPh>
    <phoneticPr fontId="9"/>
  </si>
  <si>
    <t xml:space="preserve"> (D-408)　木製　t=25</t>
    <rPh sb="9" eb="11">
      <t>モクセイ</t>
    </rPh>
    <phoneticPr fontId="9"/>
  </si>
  <si>
    <t>19形　900ｘ900程度</t>
    <rPh sb="2" eb="3">
      <t>カタ</t>
    </rPh>
    <rPh sb="11" eb="13">
      <t>テイド</t>
    </rPh>
    <phoneticPr fontId="9"/>
  </si>
  <si>
    <t>19形　300ｘ1200程度</t>
    <rPh sb="2" eb="3">
      <t>カタ</t>
    </rPh>
    <rPh sb="12" eb="14">
      <t>テイド</t>
    </rPh>
    <phoneticPr fontId="9"/>
  </si>
  <si>
    <t>木床組下</t>
  </si>
  <si>
    <t>ST4+A6+ST4 4.00㎡以下</t>
    <rPh sb="16" eb="18">
      <t>イカ</t>
    </rPh>
    <phoneticPr fontId="9"/>
  </si>
  <si>
    <t>壁 1F保育室1･2</t>
  </si>
  <si>
    <t>19形　300ｘ2400程度</t>
  </si>
  <si>
    <t>19形　300ｘ3600程度</t>
  </si>
  <si>
    <t>金物見切（壁）</t>
    <rPh sb="5" eb="6">
      <t>カベ</t>
    </rPh>
    <phoneticPr fontId="9"/>
  </si>
  <si>
    <t>（コートライン）</t>
  </si>
  <si>
    <t>積水化学工業:ｷｸｽｲSPﾊﾟﾜｰﾌｯ素ｸﾘｱ同等</t>
    <rPh sb="23" eb="25">
      <t>ドウトウ</t>
    </rPh>
    <phoneticPr fontId="9"/>
  </si>
  <si>
    <t>運動場倉庫鉄骨とりこわし</t>
    <rPh sb="0" eb="3">
      <t>ウンドウジョウ</t>
    </rPh>
    <rPh sb="3" eb="5">
      <t>ソウコ</t>
    </rPh>
    <rPh sb="5" eb="7">
      <t>テッコツ</t>
    </rPh>
    <phoneticPr fontId="43"/>
  </si>
  <si>
    <t>H4.5 C0.82 W4.3</t>
  </si>
  <si>
    <t>2-φ30　L=23.7m</t>
  </si>
  <si>
    <t>（複層塗材ＲE）</t>
    <rPh sb="1" eb="3">
      <t>フクソウ</t>
    </rPh>
    <rPh sb="3" eb="5">
      <t>トザイ</t>
    </rPh>
    <phoneticPr fontId="9"/>
  </si>
  <si>
    <t>壁･天井 木ﾊﾟﾈﾙ　2液形</t>
  </si>
  <si>
    <t>積水化学工業:ｷｸｽｲｴﾎﾟﾛｰﾙ同等</t>
    <rPh sb="17" eb="19">
      <t>ドウトウ</t>
    </rPh>
    <phoneticPr fontId="9"/>
  </si>
  <si>
    <t>ガラス手摺枠（平部）</t>
  </si>
  <si>
    <t>置床下　直均し</t>
    <rPh sb="4" eb="6">
      <t>ジカナラ</t>
    </rPh>
    <phoneticPr fontId="9"/>
  </si>
  <si>
    <t>ｾﾙﾌﾚﾍﾞﾘﾝｸﾞ下　直均し</t>
    <rPh sb="12" eb="14">
      <t>ジカナラ</t>
    </rPh>
    <phoneticPr fontId="9"/>
  </si>
  <si>
    <t>仕切弁</t>
    <rPh sb="0" eb="3">
      <t>シキリベン</t>
    </rPh>
    <phoneticPr fontId="9"/>
  </si>
  <si>
    <t>建具周囲モルタル充填</t>
    <rPh sb="0" eb="2">
      <t>タテグ</t>
    </rPh>
    <rPh sb="2" eb="4">
      <t>シュウイ</t>
    </rPh>
    <rPh sb="8" eb="10">
      <t>ジュウテン</t>
    </rPh>
    <phoneticPr fontId="9"/>
  </si>
  <si>
    <t>内部建具</t>
    <rPh sb="0" eb="2">
      <t>ナイブ</t>
    </rPh>
    <rPh sb="2" eb="4">
      <t>タテグ</t>
    </rPh>
    <phoneticPr fontId="9"/>
  </si>
  <si>
    <t>（木製建具枠）</t>
    <rPh sb="1" eb="3">
      <t>モクセイ</t>
    </rPh>
    <rPh sb="3" eb="5">
      <t>タテグ</t>
    </rPh>
    <rPh sb="5" eb="6">
      <t>ワク</t>
    </rPh>
    <phoneticPr fontId="9"/>
  </si>
  <si>
    <t>移動間仕切</t>
    <rPh sb="0" eb="2">
      <t>イドウ</t>
    </rPh>
    <rPh sb="2" eb="5">
      <t>マジキリ</t>
    </rPh>
    <phoneticPr fontId="9"/>
  </si>
  <si>
    <t>SＤ－３　</t>
  </si>
  <si>
    <t>ｆ</t>
  </si>
  <si>
    <t>ＧＢ－１</t>
  </si>
  <si>
    <t>（A-178,179）</t>
  </si>
  <si>
    <t>ｄ.</t>
  </si>
  <si>
    <t>鉄骨亜鉛ﾒｯｷ面　H-400x200x8x13</t>
  </si>
  <si>
    <t>ﾎﾟﾘｳﾚﾀﾝ樹脂ﾜﾆｽ塗り(2-UC)</t>
    <rPh sb="7" eb="9">
      <t>ジュシ</t>
    </rPh>
    <rPh sb="12" eb="13">
      <t>ヌ</t>
    </rPh>
    <phoneticPr fontId="9"/>
  </si>
  <si>
    <t>ｴﾏﾙｼｮﾝﾍﾟｲﾝﾄ塗り（EP-G）</t>
    <rPh sb="11" eb="12">
      <t>ヌ</t>
    </rPh>
    <phoneticPr fontId="9"/>
  </si>
  <si>
    <t>EP-G含有</t>
    <rPh sb="4" eb="6">
      <t>ガンユウ</t>
    </rPh>
    <phoneticPr fontId="9"/>
  </si>
  <si>
    <t>ケイカル面　B種</t>
    <rPh sb="7" eb="8">
      <t>シュ</t>
    </rPh>
    <phoneticPr fontId="9"/>
  </si>
  <si>
    <t>天井　つや有合成樹脂</t>
    <rPh sb="0" eb="2">
      <t>テンジョウ</t>
    </rPh>
    <rPh sb="5" eb="6">
      <t>アリ</t>
    </rPh>
    <phoneticPr fontId="9"/>
  </si>
  <si>
    <t>段裏　つや有合成樹脂</t>
    <rPh sb="0" eb="1">
      <t>ダン</t>
    </rPh>
    <rPh sb="1" eb="2">
      <t>ウラ</t>
    </rPh>
    <rPh sb="5" eb="6">
      <t>アリ</t>
    </rPh>
    <phoneticPr fontId="9"/>
  </si>
  <si>
    <t>階段笠木　つや有合成樹脂</t>
    <rPh sb="0" eb="2">
      <t>カイダン</t>
    </rPh>
    <rPh sb="2" eb="4">
      <t>カサギ</t>
    </rPh>
    <rPh sb="7" eb="8">
      <t>アリ</t>
    </rPh>
    <phoneticPr fontId="9"/>
  </si>
  <si>
    <t>防カビ塗料（材料費）</t>
    <rPh sb="0" eb="1">
      <t>ボウ</t>
    </rPh>
    <rPh sb="3" eb="5">
      <t>トリョウ</t>
    </rPh>
    <rPh sb="6" eb="9">
      <t>ザイリョウヒ</t>
    </rPh>
    <phoneticPr fontId="9"/>
  </si>
  <si>
    <t>合成樹脂ｴﾏﾙｼｮﾝﾍﾟｲﾝﾄ塗り（EP)</t>
    <rPh sb="0" eb="4">
      <t>ゴウセイジュシ</t>
    </rPh>
    <rPh sb="15" eb="16">
      <t>ヌ</t>
    </rPh>
    <phoneticPr fontId="9"/>
  </si>
  <si>
    <t>木面　B種</t>
    <rPh sb="0" eb="2">
      <t>モクメン</t>
    </rPh>
    <rPh sb="4" eb="5">
      <t>シュ</t>
    </rPh>
    <phoneticPr fontId="9"/>
  </si>
  <si>
    <t>ﾎﾟﾘｳﾚﾀﾝ樹脂ﾜﾆｽ塗り(2-UC）</t>
    <rPh sb="7" eb="9">
      <t>ジュシ</t>
    </rPh>
    <rPh sb="12" eb="13">
      <t>ヌ</t>
    </rPh>
    <phoneticPr fontId="9"/>
  </si>
  <si>
    <t>巾木 曲面　2液形</t>
  </si>
  <si>
    <t>段巾木　2液形</t>
  </si>
  <si>
    <t>50ｍ3以上100m3未満/回</t>
    <rPh sb="4" eb="6">
      <t>イジョウ</t>
    </rPh>
    <rPh sb="11" eb="13">
      <t>ミマン</t>
    </rPh>
    <phoneticPr fontId="9"/>
  </si>
  <si>
    <t>EV開口枠　2液形</t>
  </si>
  <si>
    <t>階段自立手摺　2液形</t>
  </si>
  <si>
    <t>ＳＴＤ－１</t>
  </si>
  <si>
    <t>間接照明見切縁　2液形</t>
  </si>
  <si>
    <t>間接照明見切縁 曲面　2液形</t>
  </si>
  <si>
    <t>硬質ポリ塩化ビニル管（VP)φ150　半割　 L=550</t>
    <rPh sb="0" eb="2">
      <t>コウシツ</t>
    </rPh>
    <rPh sb="4" eb="6">
      <t>エンカ</t>
    </rPh>
    <rPh sb="9" eb="10">
      <t>カン</t>
    </rPh>
    <phoneticPr fontId="9"/>
  </si>
  <si>
    <t>(A-141)　木面　B種</t>
    <rPh sb="8" eb="10">
      <t>モクメン</t>
    </rPh>
    <rPh sb="12" eb="13">
      <t>シュ</t>
    </rPh>
    <phoneticPr fontId="9"/>
  </si>
  <si>
    <t>廻り縁</t>
    <rPh sb="0" eb="1">
      <t>マワ</t>
    </rPh>
    <rPh sb="2" eb="3">
      <t>フチ</t>
    </rPh>
    <phoneticPr fontId="9"/>
  </si>
  <si>
    <t>EV開口枠保護　2液形</t>
  </si>
  <si>
    <t>出入口前ネット１</t>
    <rPh sb="0" eb="2">
      <t>デイ</t>
    </rPh>
    <rPh sb="2" eb="3">
      <t>クチ</t>
    </rPh>
    <rPh sb="3" eb="4">
      <t>マエ</t>
    </rPh>
    <phoneticPr fontId="9"/>
  </si>
  <si>
    <t>下がり壁　見切縁　2液形</t>
    <rPh sb="3" eb="4">
      <t>カベ</t>
    </rPh>
    <rPh sb="10" eb="11">
      <t>エキ</t>
    </rPh>
    <rPh sb="11" eb="12">
      <t>カタ</t>
    </rPh>
    <phoneticPr fontId="9"/>
  </si>
  <si>
    <t>換気穴:5.5x27.5 周囲EXPｺﾞﾑ18x15</t>
    <rPh sb="0" eb="2">
      <t>カンキ</t>
    </rPh>
    <rPh sb="2" eb="3">
      <t>アナ</t>
    </rPh>
    <rPh sb="13" eb="15">
      <t>シュウイ</t>
    </rPh>
    <phoneticPr fontId="40"/>
  </si>
  <si>
    <t>一方枠　2液形</t>
  </si>
  <si>
    <t>落し掛け　２液形</t>
  </si>
  <si>
    <t>錆止塗料塗り　A種　現場２回塗り</t>
    <rPh sb="0" eb="2">
      <t>サビト</t>
    </rPh>
    <rPh sb="2" eb="5">
      <t>トリョウヌリ</t>
    </rPh>
    <rPh sb="8" eb="9">
      <t>シュ</t>
    </rPh>
    <rPh sb="10" eb="12">
      <t>ゲンバ</t>
    </rPh>
    <rPh sb="13" eb="14">
      <t>カイ</t>
    </rPh>
    <rPh sb="14" eb="15">
      <t>ヌ</t>
    </rPh>
    <phoneticPr fontId="9"/>
  </si>
  <si>
    <t>硬質ウレタンフォーム　t=25</t>
    <rPh sb="0" eb="2">
      <t>コウシツ</t>
    </rPh>
    <phoneticPr fontId="9"/>
  </si>
  <si>
    <t>㈱ｻﾝｹﾞﾂ:ｴｽﾘｭｰﾑﾐｽﾄ</t>
  </si>
  <si>
    <t>50ｍ3未満/回（圧送料金共）</t>
    <rPh sb="4" eb="6">
      <t>ミマン</t>
    </rPh>
    <rPh sb="7" eb="8">
      <t>カイ</t>
    </rPh>
    <rPh sb="9" eb="13">
      <t>アッソウリョウキン</t>
    </rPh>
    <rPh sb="13" eb="14">
      <t>トモ</t>
    </rPh>
    <phoneticPr fontId="9"/>
  </si>
  <si>
    <t>ビニル床シート(VS1：多湿部)</t>
    <rPh sb="12" eb="15">
      <t>タシツブ</t>
    </rPh>
    <phoneticPr fontId="9"/>
  </si>
  <si>
    <t>ビニル床シート(VS2：防滑)</t>
    <rPh sb="12" eb="14">
      <t>ボウカツ</t>
    </rPh>
    <phoneticPr fontId="9"/>
  </si>
  <si>
    <t>W1890xD450xH1582　本体:樹脂ｺｰﾄ化粧ﾊﾟｰﾃｨｸﾙﾎﾞｰﾄﾞ</t>
  </si>
  <si>
    <t>ビニル床シート(VS3：多湿部)</t>
    <rPh sb="12" eb="15">
      <t>タシツブ</t>
    </rPh>
    <phoneticPr fontId="9"/>
  </si>
  <si>
    <t>タイルカーペット(TC1：OAフロア面)</t>
    <rPh sb="18" eb="19">
      <t>メン</t>
    </rPh>
    <phoneticPr fontId="9"/>
  </si>
  <si>
    <t>W1200xD435xH1005</t>
  </si>
  <si>
    <t>O</t>
  </si>
  <si>
    <t>㈱ｻﾝｹﾞﾂ:ﾅｰｼﾝｸﾞﾌﾛｱV</t>
  </si>
  <si>
    <t>㈱ｻﾝｹﾞﾂ:ｱﾋﾟﾘｵ</t>
  </si>
  <si>
    <t>t=50   350x350</t>
  </si>
  <si>
    <t>防振ゴム@300　t=8</t>
    <rPh sb="0" eb="2">
      <t>ボウシン</t>
    </rPh>
    <phoneticPr fontId="9"/>
  </si>
  <si>
    <t>t=15　ひのき上小節</t>
  </si>
  <si>
    <t>汚垂石取合</t>
  </si>
  <si>
    <t>乾式二重床</t>
    <rPh sb="0" eb="5">
      <t>カンシキニジュウユカ</t>
    </rPh>
    <phoneticPr fontId="9"/>
  </si>
  <si>
    <t>穴ﾋﾟｯﾁ:8φ-30P/5φ-30P　抵抗裏紙貼</t>
  </si>
  <si>
    <t xml:space="preserve">t=12.5 </t>
  </si>
  <si>
    <t>化粧ケイ酸カルシウム板</t>
  </si>
  <si>
    <t>W1378xH1960　オレフィンシート共</t>
    <rPh sb="20" eb="21">
      <t>トモ</t>
    </rPh>
    <phoneticPr fontId="9"/>
  </si>
  <si>
    <t>ＣＶＴ６０（管内）</t>
    <rPh sb="6" eb="8">
      <t>カンナイ</t>
    </rPh>
    <phoneticPr fontId="9"/>
  </si>
  <si>
    <t>ＷＦ－１</t>
  </si>
  <si>
    <t xml:space="preserve">t=12.0 </t>
  </si>
  <si>
    <t>ロックウール吸音板張り</t>
    <rPh sb="6" eb="9">
      <t>キュウオンバン</t>
    </rPh>
    <rPh sb="9" eb="10">
      <t>ハ</t>
    </rPh>
    <phoneticPr fontId="9"/>
  </si>
  <si>
    <t>W3160xD600xH650　天板･ｼﾝｸ:ｽﾃﾝﾚｽ SUS304 t=1.0 #400</t>
  </si>
  <si>
    <t>式</t>
    <rPh sb="0" eb="1">
      <t>シキ</t>
    </rPh>
    <phoneticPr fontId="43"/>
  </si>
  <si>
    <t>t= 9.0 　下地GB-Rt=9.5</t>
    <rPh sb="8" eb="10">
      <t>シタジ</t>
    </rPh>
    <phoneticPr fontId="9"/>
  </si>
  <si>
    <t>1F更衣室2</t>
  </si>
  <si>
    <t>グラスウール充填</t>
    <rPh sb="6" eb="8">
      <t>ジュウテン</t>
    </rPh>
    <phoneticPr fontId="9"/>
  </si>
  <si>
    <t>補助手摺:SUS 36φ HL共</t>
  </si>
  <si>
    <t>断熱材打込み</t>
    <rPh sb="0" eb="3">
      <t>ダンネツザイ</t>
    </rPh>
    <rPh sb="3" eb="5">
      <t>ウチコ</t>
    </rPh>
    <phoneticPr fontId="9"/>
  </si>
  <si>
    <t>ポリスチレンフォーム保温板　t=25</t>
    <rPh sb="10" eb="12">
      <t>ホオン</t>
    </rPh>
    <rPh sb="12" eb="13">
      <t>イタ</t>
    </rPh>
    <phoneticPr fontId="9"/>
  </si>
  <si>
    <t>ｽﾃｰｼﾞ上框　２液形</t>
  </si>
  <si>
    <t>床間立上</t>
  </si>
  <si>
    <t>軽量鉄骨壁下地　開口部補強</t>
    <rPh sb="0" eb="4">
      <t>ケイリョウテッコツ</t>
    </rPh>
    <rPh sb="4" eb="7">
      <t>カベシタジ</t>
    </rPh>
    <rPh sb="8" eb="13">
      <t>カイコウブホキョウ</t>
    </rPh>
    <phoneticPr fontId="9"/>
  </si>
  <si>
    <t>LGS65/GW24Kt50/GB-Ft12.5+GB-Ht12.5(両)</t>
  </si>
  <si>
    <t>FP060NP-0007　吉野石膏：Sｳｫｰﾙ標準仕様同等</t>
    <rPh sb="13" eb="17">
      <t>ヨシノセッコウ</t>
    </rPh>
    <phoneticPr fontId="9"/>
  </si>
  <si>
    <t>対</t>
    <rPh sb="0" eb="1">
      <t>ツイ</t>
    </rPh>
    <phoneticPr fontId="9"/>
  </si>
  <si>
    <t>t=15.0 　4.00㎡以下</t>
    <rPh sb="13" eb="15">
      <t>イカ</t>
    </rPh>
    <phoneticPr fontId="9"/>
  </si>
  <si>
    <t>3</t>
  </si>
  <si>
    <t>4</t>
  </si>
  <si>
    <t>H</t>
  </si>
  <si>
    <t>2F便所(男)</t>
    <rPh sb="2" eb="4">
      <t>ベンジョ</t>
    </rPh>
    <rPh sb="5" eb="6">
      <t>オトコ</t>
    </rPh>
    <phoneticPr fontId="40"/>
  </si>
  <si>
    <t>6</t>
  </si>
  <si>
    <t>8</t>
  </si>
  <si>
    <t>9</t>
  </si>
  <si>
    <t>木製建具工事</t>
  </si>
  <si>
    <t>上杭:φ600 CPRC105-Ⅰ L=7.0m(PRC-6.0m)</t>
    <rPh sb="0" eb="1">
      <t>ウエ</t>
    </rPh>
    <rPh sb="1" eb="2">
      <t>クイ</t>
    </rPh>
    <phoneticPr fontId="9"/>
  </si>
  <si>
    <t>ｱﾘｰﾅ立上りｺﾝｸﾘｰﾄ</t>
    <rPh sb="4" eb="6">
      <t>タチアガ</t>
    </rPh>
    <phoneticPr fontId="9"/>
  </si>
  <si>
    <t>体育館大屋根鉄骨</t>
    <rPh sb="0" eb="3">
      <t>タイイクカン</t>
    </rPh>
    <rPh sb="3" eb="6">
      <t>オオヤネ</t>
    </rPh>
    <rPh sb="6" eb="8">
      <t>テッコツ</t>
    </rPh>
    <phoneticPr fontId="9"/>
  </si>
  <si>
    <t>軽量鉄骨下がり壁下地</t>
    <rPh sb="4" eb="5">
      <t>サ</t>
    </rPh>
    <rPh sb="7" eb="8">
      <t>カベ</t>
    </rPh>
    <rPh sb="8" eb="10">
      <t>シタジ</t>
    </rPh>
    <phoneticPr fontId="9"/>
  </si>
  <si>
    <t>ステージ舞台周り鉄骨</t>
    <rPh sb="4" eb="6">
      <t>ブタイ</t>
    </rPh>
    <rPh sb="6" eb="7">
      <t>マワ</t>
    </rPh>
    <rPh sb="8" eb="10">
      <t>テッコツ</t>
    </rPh>
    <phoneticPr fontId="9"/>
  </si>
  <si>
    <t>多目的ホール屋根鉄骨</t>
    <rPh sb="0" eb="3">
      <t>タモクテキ</t>
    </rPh>
    <rPh sb="6" eb="8">
      <t>ヤネ</t>
    </rPh>
    <rPh sb="8" eb="10">
      <t>テッコツ</t>
    </rPh>
    <phoneticPr fontId="9"/>
  </si>
  <si>
    <t>1F各保育室ﾛｯｶｰ･掃除用具入･戸棚</t>
    <rPh sb="2" eb="3">
      <t>カク</t>
    </rPh>
    <rPh sb="3" eb="6">
      <t>ホイクシツ</t>
    </rPh>
    <rPh sb="11" eb="13">
      <t>ソウジ</t>
    </rPh>
    <rPh sb="13" eb="15">
      <t>ヨウグ</t>
    </rPh>
    <rPh sb="15" eb="16">
      <t>ハイ</t>
    </rPh>
    <rPh sb="17" eb="19">
      <t>トダナ</t>
    </rPh>
    <phoneticPr fontId="9"/>
  </si>
  <si>
    <t>屋外階段鉄骨</t>
    <rPh sb="0" eb="2">
      <t>オクガイ</t>
    </rPh>
    <rPh sb="2" eb="4">
      <t>カイダン</t>
    </rPh>
    <rPh sb="4" eb="6">
      <t>テッコツ</t>
    </rPh>
    <phoneticPr fontId="9"/>
  </si>
  <si>
    <t>コンクリートブロック積</t>
    <rPh sb="10" eb="11">
      <t>ツミ</t>
    </rPh>
    <phoneticPr fontId="9"/>
  </si>
  <si>
    <t>f.</t>
  </si>
  <si>
    <t>〇-165.2*5</t>
  </si>
  <si>
    <t>2F便所(女)</t>
    <rPh sb="2" eb="4">
      <t>ベンジョ</t>
    </rPh>
    <rPh sb="5" eb="6">
      <t>オンナ</t>
    </rPh>
    <phoneticPr fontId="40"/>
  </si>
  <si>
    <t>〇-101.6x12</t>
  </si>
  <si>
    <t>M20xL80</t>
  </si>
  <si>
    <t>300x300x450　　　　　ｸﾞﾚｰﾁﾝｸﾞ蓋共</t>
    <rPh sb="24" eb="25">
      <t>フタ</t>
    </rPh>
    <rPh sb="25" eb="26">
      <t>トモ</t>
    </rPh>
    <phoneticPr fontId="41"/>
  </si>
  <si>
    <t>M20xL90</t>
  </si>
  <si>
    <t>M27  L=540</t>
  </si>
  <si>
    <t>65形　1300ｘ1000</t>
    <rPh sb="2" eb="3">
      <t>カタ</t>
    </rPh>
    <phoneticPr fontId="9"/>
  </si>
  <si>
    <t>M30</t>
  </si>
  <si>
    <t>構造用スパイラルロープ</t>
    <rPh sb="0" eb="3">
      <t>コウゾウヨウ</t>
    </rPh>
    <phoneticPr fontId="9"/>
  </si>
  <si>
    <t>t=50   350x440</t>
  </si>
  <si>
    <t>脚立足場</t>
    <rPh sb="0" eb="4">
      <t>キャタツアシバ</t>
    </rPh>
    <phoneticPr fontId="9"/>
  </si>
  <si>
    <t>1F職員室　（iAW-4付）</t>
  </si>
  <si>
    <t>t=50   250x500</t>
  </si>
  <si>
    <t>工場製作費</t>
    <rPh sb="0" eb="2">
      <t>コウジョウ</t>
    </rPh>
    <rPh sb="2" eb="5">
      <t>セイサクヒ</t>
    </rPh>
    <phoneticPr fontId="44"/>
  </si>
  <si>
    <t>工場溶接費</t>
    <rPh sb="0" eb="2">
      <t>コウジョウ</t>
    </rPh>
    <rPh sb="2" eb="4">
      <t>ヨウセツ</t>
    </rPh>
    <rPh sb="4" eb="5">
      <t>ヒ</t>
    </rPh>
    <phoneticPr fontId="44"/>
  </si>
  <si>
    <t>6mm換算長さ</t>
    <rPh sb="3" eb="5">
      <t>カンサン</t>
    </rPh>
    <rPh sb="5" eb="6">
      <t>ナガ</t>
    </rPh>
    <phoneticPr fontId="44"/>
  </si>
  <si>
    <t>L5500xH2900</t>
  </si>
  <si>
    <t>一般形鋼</t>
    <rPh sb="0" eb="2">
      <t>イッパン</t>
    </rPh>
    <rPh sb="2" eb="4">
      <t>カタコウ</t>
    </rPh>
    <phoneticPr fontId="44"/>
  </si>
  <si>
    <t>鉄骨運搬費</t>
    <rPh sb="0" eb="2">
      <t>テッコツ</t>
    </rPh>
    <rPh sb="2" eb="4">
      <t>ウンパン</t>
    </rPh>
    <rPh sb="4" eb="5">
      <t>ヒ</t>
    </rPh>
    <phoneticPr fontId="44"/>
  </si>
  <si>
    <t xml:space="preserve">アンカーボルト埋込み手間 </t>
    <rPh sb="10" eb="12">
      <t>テマ</t>
    </rPh>
    <phoneticPr fontId="52"/>
  </si>
  <si>
    <t>W1800xD450xH1100　天板:ﾒﾗﾐﾝ化粧板</t>
  </si>
  <si>
    <t>t=50   200x270</t>
  </si>
  <si>
    <t>H-800x300x14x26</t>
  </si>
  <si>
    <t>PL-36</t>
  </si>
  <si>
    <t>M33  L=660</t>
  </si>
  <si>
    <t>t=30   250x500</t>
  </si>
  <si>
    <t>t=30   350x850</t>
  </si>
  <si>
    <t>M20xL75</t>
  </si>
  <si>
    <t>W700xH2000</t>
  </si>
  <si>
    <t xml:space="preserve">M20  L=2700(羽子板､ﾀｰﾝﾊﾞｯｸﾙ共)  </t>
  </si>
  <si>
    <t>t=50   160x350</t>
  </si>
  <si>
    <t>t=50   220x250</t>
  </si>
  <si>
    <t>M12  L=240(ﾀﾞﾌﾞﾙﾅｯﾄ)</t>
  </si>
  <si>
    <t>露出柱脚工法</t>
    <rPh sb="0" eb="4">
      <t>ロシュツチュウキャク</t>
    </rPh>
    <rPh sb="4" eb="6">
      <t>コウホウ</t>
    </rPh>
    <phoneticPr fontId="9"/>
  </si>
  <si>
    <t>斜壁</t>
  </si>
  <si>
    <t>2Fｱﾘｰﾅ(設備ｽﾍﾟｰｽ格子扉上部)</t>
  </si>
  <si>
    <t>下地</t>
  </si>
  <si>
    <t>ＡＬＣ版</t>
  </si>
  <si>
    <t>t=100　縦張り</t>
  </si>
  <si>
    <t>H2.9 C0.71 W3.6 3本株立ち</t>
    <rPh sb="17" eb="18">
      <t>ホン</t>
    </rPh>
    <rPh sb="18" eb="20">
      <t>カブダ</t>
    </rPh>
    <phoneticPr fontId="43"/>
  </si>
  <si>
    <t>屋根ﾃﾞｯｷ裏</t>
  </si>
  <si>
    <t>鉄骨亜鉛ﾒｯｷ面　318.5φx6.9</t>
  </si>
  <si>
    <t>t25　64kg/m2</t>
  </si>
  <si>
    <t>根太30x30@450･前框60x30</t>
  </si>
  <si>
    <t>シート防水</t>
  </si>
  <si>
    <t>0.5×0.4×H0.2</t>
  </si>
  <si>
    <t>硬質木毛セメント板</t>
  </si>
  <si>
    <t>t18</t>
  </si>
  <si>
    <t>鳩小屋 屋根</t>
  </si>
  <si>
    <t>洗濯機ﾊﾟﾝ取合</t>
  </si>
  <si>
    <t>上框1</t>
  </si>
  <si>
    <t>65形　1200ｘ2000程度</t>
    <rPh sb="2" eb="3">
      <t>カタ</t>
    </rPh>
    <rPh sb="13" eb="15">
      <t>テイド</t>
    </rPh>
    <phoneticPr fontId="9"/>
  </si>
  <si>
    <t>ﾉﾝスリップタイル</t>
  </si>
  <si>
    <t>磁器タイルB</t>
  </si>
  <si>
    <t>1F便所(男)</t>
  </si>
  <si>
    <t>2F便所(男)</t>
  </si>
  <si>
    <t xml:space="preserve">H=60 t=24 </t>
  </si>
  <si>
    <t>(A-100･D-411)</t>
  </si>
  <si>
    <t>(D-505)</t>
  </si>
  <si>
    <t>室外機置場</t>
  </si>
  <si>
    <t>H=250 45x55 @300</t>
  </si>
  <si>
    <t>H=250</t>
  </si>
  <si>
    <t>25x15</t>
  </si>
  <si>
    <t>100x100面取 杉</t>
  </si>
  <si>
    <t>100x20 杉</t>
  </si>
  <si>
    <t>(D-611)</t>
  </si>
  <si>
    <t>木床組</t>
  </si>
  <si>
    <t>t=8.0 4.00㎡以下</t>
    <rPh sb="11" eb="13">
      <t>イカ</t>
    </rPh>
    <phoneticPr fontId="9"/>
  </si>
  <si>
    <t>地中配管　　 　　       　　　HIVP30A</t>
    <rPh sb="0" eb="2">
      <t>チチュウ</t>
    </rPh>
    <rPh sb="2" eb="4">
      <t>ハイカン</t>
    </rPh>
    <phoneticPr fontId="50"/>
  </si>
  <si>
    <t>床 押入･中棚･枕棚</t>
  </si>
  <si>
    <t>鉄筋ｺﾝｸﾘｰﾄ殻処分</t>
  </si>
  <si>
    <t>(A-171)</t>
  </si>
  <si>
    <t>計算値</t>
    <rPh sb="0" eb="2">
      <t>ケイサン</t>
    </rPh>
    <rPh sb="2" eb="3">
      <t>アタイ</t>
    </rPh>
    <phoneticPr fontId="45"/>
  </si>
  <si>
    <t>壁 押入</t>
  </si>
  <si>
    <t>押入</t>
  </si>
  <si>
    <t>壁 1F図書ﾗｳﾝｼﾞ他</t>
  </si>
  <si>
    <t>W=50+1070+50 t=25 木下地共</t>
  </si>
  <si>
    <t>W=50+870+50 t=25 木下地共</t>
  </si>
  <si>
    <t>(D-803)</t>
  </si>
  <si>
    <t>階段側面枠</t>
    <rPh sb="0" eb="2">
      <t>カイダン</t>
    </rPh>
    <rPh sb="2" eb="4">
      <t>ソクメン</t>
    </rPh>
    <rPh sb="4" eb="5">
      <t>ワク</t>
    </rPh>
    <phoneticPr fontId="40"/>
  </si>
  <si>
    <t xml:space="preserve">W=80 t=25 ﾀﾓ集成材 </t>
  </si>
  <si>
    <t>階段部上框</t>
    <rPh sb="0" eb="2">
      <t>カイダン</t>
    </rPh>
    <rPh sb="2" eb="3">
      <t>ブ</t>
    </rPh>
    <rPh sb="3" eb="4">
      <t>ウエ</t>
    </rPh>
    <rPh sb="4" eb="5">
      <t>カマチ</t>
    </rPh>
    <phoneticPr fontId="40"/>
  </si>
  <si>
    <t>枠組棚足場</t>
    <rPh sb="0" eb="2">
      <t>ワククミ</t>
    </rPh>
    <rPh sb="2" eb="5">
      <t>タナアシバ</t>
    </rPh>
    <phoneticPr fontId="9"/>
  </si>
  <si>
    <t>(A-182)</t>
  </si>
  <si>
    <t>170x80 ﾀﾓ集成材</t>
  </si>
  <si>
    <t>2Fｱﾘｰﾅｽﾃｰｼﾞ縦方向</t>
  </si>
  <si>
    <t>上框(縦枠)</t>
    <rPh sb="0" eb="1">
      <t>ウエ</t>
    </rPh>
    <rPh sb="1" eb="2">
      <t>カマチ</t>
    </rPh>
    <rPh sb="3" eb="4">
      <t>タテ</t>
    </rPh>
    <rPh sb="4" eb="5">
      <t>ワク</t>
    </rPh>
    <phoneticPr fontId="40"/>
  </si>
  <si>
    <t>H8.5 C1.9 W8.5</t>
  </si>
  <si>
    <t xml:space="preserve">170x80 ﾀﾓ集成材 </t>
  </si>
  <si>
    <t>ステージ枠</t>
  </si>
  <si>
    <t>H=1400</t>
  </si>
  <si>
    <t>W4200xD603xH2000　本体:樹脂ｺｰﾄ化粧ﾊﾟｰﾃｨｸﾙﾎﾞｰﾄﾞ</t>
  </si>
  <si>
    <t>2Fｱﾘｰﾅ</t>
  </si>
  <si>
    <t>上部縦格子:45x45＠170 下部縦格子:45x45 ＠113</t>
    <rPh sb="0" eb="2">
      <t>ジョウブ</t>
    </rPh>
    <rPh sb="2" eb="3">
      <t>タテ</t>
    </rPh>
    <rPh sb="3" eb="5">
      <t>コウシ</t>
    </rPh>
    <rPh sb="16" eb="18">
      <t>カブ</t>
    </rPh>
    <phoneticPr fontId="40"/>
  </si>
  <si>
    <t>上部縦格子:45x45＠110 下部縦格子:45x45 ＠165</t>
    <rPh sb="0" eb="2">
      <t>ジョウブ</t>
    </rPh>
    <rPh sb="2" eb="3">
      <t>タテ</t>
    </rPh>
    <rPh sb="3" eb="5">
      <t>コウシ</t>
    </rPh>
    <rPh sb="16" eb="18">
      <t>カブ</t>
    </rPh>
    <phoneticPr fontId="40"/>
  </si>
  <si>
    <t>(D-709)</t>
  </si>
  <si>
    <t>構造用合板</t>
    <rPh sb="0" eb="5">
      <t>コウゾウヨウゴウハン</t>
    </rPh>
    <phoneticPr fontId="40"/>
  </si>
  <si>
    <t>W750xH250 t=12</t>
  </si>
  <si>
    <t>t=150　片面化粧</t>
    <rPh sb="6" eb="10">
      <t>カタメンケショウ</t>
    </rPh>
    <phoneticPr fontId="9"/>
  </si>
  <si>
    <t>W200xH200 t=12</t>
  </si>
  <si>
    <t>多目的ｼｰﾄ</t>
  </si>
  <si>
    <t>I型手摺</t>
    <rPh sb="1" eb="2">
      <t>カタ</t>
    </rPh>
    <rPh sb="2" eb="4">
      <t>テスリ</t>
    </rPh>
    <phoneticPr fontId="9"/>
  </si>
  <si>
    <t xml:space="preserve">(A-104･D-803)(A-053)W1350xD1200xH820 </t>
  </si>
  <si>
    <t>t0.15　H=45</t>
  </si>
  <si>
    <t>t4裏貼り</t>
  </si>
  <si>
    <t>透湿防水シート</t>
  </si>
  <si>
    <t>上部水切り</t>
  </si>
  <si>
    <t>裏当て補強下地</t>
  </si>
  <si>
    <t>下部化粧斜めｷｬｯﾌﾟ</t>
  </si>
  <si>
    <t>水銀灯1000W</t>
    <rPh sb="0" eb="3">
      <t>スイギントウ</t>
    </rPh>
    <phoneticPr fontId="40"/>
  </si>
  <si>
    <t>W1685xD400xH1680</t>
  </si>
  <si>
    <t>ルーフドレイン</t>
  </si>
  <si>
    <t>鋼管竪樋防露巻き</t>
  </si>
  <si>
    <t>(D-209)</t>
  </si>
  <si>
    <t>斜壁ｺﾝｸﾘｰﾄ面</t>
  </si>
  <si>
    <t>②体育館棟：</t>
    <rPh sb="1" eb="5">
      <t>タイイクカントウ</t>
    </rPh>
    <phoneticPr fontId="9"/>
  </si>
  <si>
    <t>斜壁下地金物</t>
  </si>
  <si>
    <t>斜壁端部見切り</t>
  </si>
  <si>
    <t>ｱﾙﾐ複合板 t4　W190</t>
  </si>
  <si>
    <t>樹脂製 50x50 t=6.7 ﾋﾞｽ止</t>
  </si>
  <si>
    <t>バルコニー手摺</t>
  </si>
  <si>
    <t>ABC商会:ﾘｸﾞﾅﾑLGN-3075</t>
  </si>
  <si>
    <t>壁 緩曲</t>
  </si>
  <si>
    <t>W1800xH2775</t>
  </si>
  <si>
    <t>素地</t>
  </si>
  <si>
    <t>(A-055)</t>
  </si>
  <si>
    <t>排水桝蓋</t>
    <rPh sb="0" eb="2">
      <t>ハイスイ</t>
    </rPh>
    <rPh sb="2" eb="3">
      <t>マス</t>
    </rPh>
    <rPh sb="3" eb="4">
      <t>フタ</t>
    </rPh>
    <phoneticPr fontId="9"/>
  </si>
  <si>
    <t>天井 1F和室</t>
    <rPh sb="5" eb="7">
      <t>ワシツ</t>
    </rPh>
    <phoneticPr fontId="9"/>
  </si>
  <si>
    <t>壁付手摺</t>
  </si>
  <si>
    <t>(東側bY4通り)</t>
  </si>
  <si>
    <t>ｽﾃﾝﾚｽ製　W4970xL750</t>
  </si>
  <si>
    <t>2.6φx50x50</t>
  </si>
  <si>
    <t>3.2φx75x75</t>
  </si>
  <si>
    <t>65型 直貼 @300</t>
  </si>
  <si>
    <t>H=300未満</t>
  </si>
  <si>
    <t>19型 捨貼用 @360</t>
  </si>
  <si>
    <t>折上天井跳出し部</t>
    <rPh sb="0" eb="1">
      <t>オリ</t>
    </rPh>
    <rPh sb="1" eb="2">
      <t>ウエ</t>
    </rPh>
    <rPh sb="4" eb="5">
      <t>ハ</t>
    </rPh>
    <rPh sb="5" eb="6">
      <t>ダ</t>
    </rPh>
    <rPh sb="7" eb="8">
      <t>ブ</t>
    </rPh>
    <phoneticPr fontId="9"/>
  </si>
  <si>
    <t>(D-503)H1.5-3.0m 振止共</t>
  </si>
  <si>
    <t>W=400 φ22 SUS既製品</t>
  </si>
  <si>
    <t>流し部ﾒﾗﾐﾝ取合</t>
  </si>
  <si>
    <t>2Fｱﾘｰﾅ倉庫3･4</t>
    <rPh sb="6" eb="8">
      <t>ソウコ</t>
    </rPh>
    <phoneticPr fontId="40"/>
  </si>
  <si>
    <t>(D-205)糸W=585</t>
  </si>
  <si>
    <t>ブラインドボックス(BB)</t>
  </si>
  <si>
    <t>W120xH150 ｽﾁｰﾙt=1.6(焼付塗装)</t>
  </si>
  <si>
    <t>(D-205)糸W=500</t>
  </si>
  <si>
    <t>カーテンボックス(CB)</t>
  </si>
  <si>
    <t>1F和室 床間</t>
    <rPh sb="2" eb="4">
      <t>ワシツ</t>
    </rPh>
    <rPh sb="5" eb="6">
      <t>トコ</t>
    </rPh>
    <rPh sb="6" eb="7">
      <t>マ</t>
    </rPh>
    <phoneticPr fontId="40"/>
  </si>
  <si>
    <t>W150xH80 ｽﾁｰﾙt=1.6(焼付塗装)</t>
  </si>
  <si>
    <t>カーテンレール</t>
  </si>
  <si>
    <t>(AW-12q付)</t>
  </si>
  <si>
    <t>ｷｬｯﾄｳｫｰｸ管理用ﾀﾗｯﾌﾟ</t>
    <rPh sb="8" eb="10">
      <t>カンリ</t>
    </rPh>
    <rPh sb="10" eb="11">
      <t>ヨウ</t>
    </rPh>
    <phoneticPr fontId="40"/>
  </si>
  <si>
    <t>ｷｬｯﾄｳｫｰｸ手摺足元</t>
    <rPh sb="10" eb="11">
      <t>アシ</t>
    </rPh>
    <rPh sb="11" eb="12">
      <t>モト</t>
    </rPh>
    <phoneticPr fontId="9"/>
  </si>
  <si>
    <t>支給品</t>
  </si>
  <si>
    <t>ﾗｽｺｽﾘ共</t>
  </si>
  <si>
    <t>屋根(2) 排水溝</t>
  </si>
  <si>
    <t>W=100</t>
  </si>
  <si>
    <t>踏面 排水溝</t>
  </si>
  <si>
    <t>踏面蹴込 排水溝</t>
  </si>
  <si>
    <t>防塵塗装下</t>
  </si>
  <si>
    <t>梁天端梁天端</t>
  </si>
  <si>
    <t>(AW-12j付)</t>
  </si>
  <si>
    <t>ﾋﾟｯﾄ釜場立上</t>
    <rPh sb="6" eb="7">
      <t>タチ</t>
    </rPh>
    <rPh sb="7" eb="8">
      <t>ウエ</t>
    </rPh>
    <phoneticPr fontId="9"/>
  </si>
  <si>
    <t>ＷＤ－２</t>
  </si>
  <si>
    <t>Ｆ－１</t>
  </si>
  <si>
    <t>ＳＨ－２</t>
  </si>
  <si>
    <t>d</t>
  </si>
  <si>
    <t>ｽﾃﾝﾚｽ製建具</t>
    <rPh sb="5" eb="6">
      <t>セイ</t>
    </rPh>
    <rPh sb="6" eb="8">
      <t>タテグ</t>
    </rPh>
    <phoneticPr fontId="9"/>
  </si>
  <si>
    <t>e</t>
  </si>
  <si>
    <t>ＡＤ－１</t>
  </si>
  <si>
    <t>W4970xH2710</t>
  </si>
  <si>
    <t>R 駐車場周囲</t>
    <rPh sb="5" eb="7">
      <t>シュウイ</t>
    </rPh>
    <phoneticPr fontId="43"/>
  </si>
  <si>
    <t>W3260xH3190</t>
  </si>
  <si>
    <t>ＡＷ－８</t>
  </si>
  <si>
    <t>W1360xH3723</t>
  </si>
  <si>
    <t>W1360xH2209</t>
  </si>
  <si>
    <t>（その他）</t>
    <rPh sb="3" eb="4">
      <t>タ</t>
    </rPh>
    <phoneticPr fontId="9"/>
  </si>
  <si>
    <t>W1360xH3381</t>
  </si>
  <si>
    <t>W1360xH3334</t>
  </si>
  <si>
    <t>（D-701)　ﾒﾗﾐﾝ化粧合板t=20</t>
    <rPh sb="12" eb="14">
      <t>ケショウ</t>
    </rPh>
    <rPh sb="14" eb="16">
      <t>ゴウハン</t>
    </rPh>
    <phoneticPr fontId="9"/>
  </si>
  <si>
    <t>W1360xH3753</t>
  </si>
  <si>
    <t>W1360xH3876</t>
  </si>
  <si>
    <t>1,2F多目的便所1,2,3/2F便所3-1</t>
  </si>
  <si>
    <t>W1360xH4054</t>
  </si>
  <si>
    <t>W1100xH900</t>
  </si>
  <si>
    <t>W2190xH2000</t>
  </si>
  <si>
    <t>W1360xH4329</t>
  </si>
  <si>
    <t>W1360xH4564</t>
  </si>
  <si>
    <t>圧砕機主体</t>
    <rPh sb="0" eb="1">
      <t>アツ</t>
    </rPh>
    <rPh sb="1" eb="2">
      <t>クダ</t>
    </rPh>
    <rPh sb="2" eb="3">
      <t>キ</t>
    </rPh>
    <rPh sb="3" eb="5">
      <t>シュタイ</t>
    </rPh>
    <phoneticPr fontId="43"/>
  </si>
  <si>
    <t>W1360xH5102</t>
  </si>
  <si>
    <t>1F多目的ﾎｰﾙ：2.0mx1</t>
  </si>
  <si>
    <t>W1600xH1200</t>
  </si>
  <si>
    <t>iＡＷ－５</t>
  </si>
  <si>
    <t>t=4.0 75x150</t>
  </si>
  <si>
    <t>W1800xH2400</t>
  </si>
  <si>
    <t>W1100xH2000</t>
  </si>
  <si>
    <t>ＬＳＤ－９</t>
  </si>
  <si>
    <t>ＬＳＤ－１０</t>
  </si>
  <si>
    <t>ＬＳＤ－１１</t>
  </si>
  <si>
    <t>ＬＳＤ－１２</t>
  </si>
  <si>
    <t>ＬＳＤ－１４</t>
  </si>
  <si>
    <t>ＬＳＤ－１５</t>
  </si>
  <si>
    <t>t=4.0 2.00㎡以下</t>
    <rPh sb="11" eb="13">
      <t>イカ</t>
    </rPh>
    <phoneticPr fontId="9"/>
  </si>
  <si>
    <t>t=5.0 2.00㎡以下</t>
    <rPh sb="11" eb="13">
      <t>イカ</t>
    </rPh>
    <phoneticPr fontId="9"/>
  </si>
  <si>
    <t>ST4+A6+ST4 2.00㎡以下</t>
    <rPh sb="16" eb="18">
      <t>イカ</t>
    </rPh>
    <phoneticPr fontId="9"/>
  </si>
  <si>
    <t>W2960xD300xH2100</t>
  </si>
  <si>
    <t>強化合わせｶﾞﾗｽ T12+12</t>
  </si>
  <si>
    <t>固定防煙たれ壁</t>
  </si>
  <si>
    <t>樹脂製床組</t>
  </si>
  <si>
    <t>本体主材･固定棚:樹脂ｺｰﾄ化粧ﾊﾟｰﾃｨｸﾙﾎﾞｰﾄﾞ</t>
    <rPh sb="2" eb="3">
      <t>オモ</t>
    </rPh>
    <rPh sb="3" eb="4">
      <t>ザイ</t>
    </rPh>
    <rPh sb="5" eb="8">
      <t>コテイタナ</t>
    </rPh>
    <rPh sb="9" eb="11">
      <t>ジュシ</t>
    </rPh>
    <rPh sb="14" eb="16">
      <t>ケショウ</t>
    </rPh>
    <phoneticPr fontId="9"/>
  </si>
  <si>
    <t>樹脂製床組際根太</t>
  </si>
  <si>
    <t>（カーテン３）</t>
  </si>
  <si>
    <t>W1320×D540×H1910 基礎共</t>
  </si>
  <si>
    <t>H=100 際根太:36x45 束:36x45@450</t>
  </si>
  <si>
    <t>H=150 ﾊﾟｰﾃｨｸﾙﾎﾞｰﾄﾞt=20</t>
  </si>
  <si>
    <t>鋼製床</t>
  </si>
  <si>
    <t>H=900</t>
  </si>
  <si>
    <t>バレーボールコート(6人制)</t>
    <rPh sb="11" eb="12">
      <t>ニン</t>
    </rPh>
    <rPh sb="12" eb="13">
      <t>セイ</t>
    </rPh>
    <phoneticPr fontId="9"/>
  </si>
  <si>
    <t>床下点検口</t>
    <rPh sb="0" eb="1">
      <t>ユカ</t>
    </rPh>
    <rPh sb="1" eb="2">
      <t>シタ</t>
    </rPh>
    <rPh sb="2" eb="4">
      <t>テンケン</t>
    </rPh>
    <rPh sb="4" eb="5">
      <t>クチ</t>
    </rPh>
    <phoneticPr fontId="40"/>
  </si>
  <si>
    <t>(A-186)</t>
  </si>
  <si>
    <t>床下換気口</t>
    <rPh sb="0" eb="1">
      <t>ユカ</t>
    </rPh>
    <rPh sb="1" eb="2">
      <t>シタ</t>
    </rPh>
    <rPh sb="2" eb="4">
      <t>カンキ</t>
    </rPh>
    <rPh sb="4" eb="5">
      <t>クチ</t>
    </rPh>
    <phoneticPr fontId="40"/>
  </si>
  <si>
    <t>水平養生ネット　　　　 　　　1ヶ月　運搬費共　　</t>
    <rPh sb="0" eb="2">
      <t>スイヘイ</t>
    </rPh>
    <rPh sb="2" eb="4">
      <t>ヨウジョウ</t>
    </rPh>
    <phoneticPr fontId="9"/>
  </si>
  <si>
    <t>(A-187)</t>
  </si>
  <si>
    <t>ビニルクロス(VC1)</t>
  </si>
  <si>
    <t>木製化粧音響調整板</t>
  </si>
  <si>
    <t>壁　2Fｱﾘｰﾅ</t>
  </si>
  <si>
    <t>t=25 32㎏/m3</t>
  </si>
  <si>
    <t>t=12.5+12.5 塗装下</t>
  </si>
  <si>
    <t>t=12.5+12.5 捨貼下</t>
  </si>
  <si>
    <t>t=12.5+12.5 素地(天井裏)</t>
  </si>
  <si>
    <t>カツラ</t>
  </si>
  <si>
    <t xml:space="preserve">ﾗｲﾆﾝｸﾞ壁 </t>
  </si>
  <si>
    <t>不燃</t>
  </si>
  <si>
    <t>L=1600 H=1200</t>
  </si>
  <si>
    <t>t=12.5+9.5 貼物下</t>
  </si>
  <si>
    <t>ｽﾃﾝﾚｽ製　H6300　安全ｶﾞｰﾄﾞH5950</t>
  </si>
  <si>
    <t>1F保育室1・2・3</t>
  </si>
  <si>
    <t>下限値</t>
  </si>
  <si>
    <t>天井 緩曲</t>
  </si>
  <si>
    <t>G ﾒｯｼｭﾌｪﾝｽ撤去</t>
  </si>
  <si>
    <t>建具上部</t>
  </si>
  <si>
    <t>片面耐火間仕切(W10)</t>
  </si>
  <si>
    <t>1F事務室1･2</t>
    <rPh sb="2" eb="5">
      <t>ジムシツ</t>
    </rPh>
    <phoneticPr fontId="40"/>
  </si>
  <si>
    <t>窓口カウンター</t>
    <rPh sb="0" eb="2">
      <t>マドグチ</t>
    </rPh>
    <phoneticPr fontId="40"/>
  </si>
  <si>
    <t>1F便所(女)</t>
    <rPh sb="2" eb="4">
      <t>ベンジョ</t>
    </rPh>
    <rPh sb="5" eb="6">
      <t>オンナ</t>
    </rPh>
    <phoneticPr fontId="40"/>
  </si>
  <si>
    <t>L=1200</t>
  </si>
  <si>
    <t>2F放送室</t>
    <rPh sb="2" eb="5">
      <t>ホウソウシツ</t>
    </rPh>
    <phoneticPr fontId="40"/>
  </si>
  <si>
    <t>L=1200 H=1200</t>
  </si>
  <si>
    <t>L=2000 H=400</t>
  </si>
  <si>
    <t>ソヨゴ</t>
  </si>
  <si>
    <t>(D-507)</t>
  </si>
  <si>
    <t>W3531xD600xH750</t>
  </si>
  <si>
    <t>1F更衣室(女)</t>
    <rPh sb="6" eb="7">
      <t>オンナ</t>
    </rPh>
    <phoneticPr fontId="40"/>
  </si>
  <si>
    <t>日本ﾊﾞｽｹｯﾄﾎﾞｰﾙ協会検定品</t>
    <rPh sb="0" eb="2">
      <t>ニホン</t>
    </rPh>
    <rPh sb="12" eb="14">
      <t>キョウカイ</t>
    </rPh>
    <rPh sb="14" eb="16">
      <t>ケンテイ</t>
    </rPh>
    <rPh sb="16" eb="17">
      <t>ヒン</t>
    </rPh>
    <phoneticPr fontId="9"/>
  </si>
  <si>
    <t>L=4400</t>
  </si>
  <si>
    <t>L=4800 CH=2700-200</t>
  </si>
  <si>
    <t>W3260xH2775</t>
  </si>
  <si>
    <t>JIS K 5674 　工場1回目</t>
    <rPh sb="12" eb="14">
      <t>コウジョウ</t>
    </rPh>
    <rPh sb="15" eb="16">
      <t>カイ</t>
    </rPh>
    <rPh sb="16" eb="17">
      <t>メ</t>
    </rPh>
    <phoneticPr fontId="44"/>
  </si>
  <si>
    <t>2Fｱﾘｰﾅｷｬｯﾄｳｫｰｸ</t>
  </si>
  <si>
    <t>(AW-12e付)</t>
  </si>
  <si>
    <t>(AW-12k付)</t>
  </si>
  <si>
    <t>(AW-12l付)</t>
  </si>
  <si>
    <t>(AW-12n付)</t>
  </si>
  <si>
    <t>(AW-12o付)</t>
  </si>
  <si>
    <t>災害防止（防音シート）</t>
    <rPh sb="0" eb="4">
      <t>サイガイボウシ</t>
    </rPh>
    <rPh sb="5" eb="7">
      <t>ボウオン</t>
    </rPh>
    <phoneticPr fontId="9"/>
  </si>
  <si>
    <t>(AW-12r付)</t>
  </si>
  <si>
    <t>(AW-12t付)</t>
  </si>
  <si>
    <t>(AW-12v付)</t>
  </si>
  <si>
    <t>W1000xH5100</t>
  </si>
  <si>
    <t>(D-705)</t>
  </si>
  <si>
    <t>W285xD280xH1150</t>
  </si>
  <si>
    <t>W738xD1285xH583</t>
  </si>
  <si>
    <t>1F授乳室</t>
  </si>
  <si>
    <t>◇電気工事</t>
    <rPh sb="1" eb="3">
      <t>デンキ</t>
    </rPh>
    <rPh sb="3" eb="5">
      <t>コウジ</t>
    </rPh>
    <phoneticPr fontId="45"/>
  </si>
  <si>
    <t>ﾌﾟﾙﾎﾞｯｸｽ
300*300*300-WPSUS</t>
  </si>
  <si>
    <t>おむつ交換台</t>
    <rPh sb="3" eb="5">
      <t>コウカン</t>
    </rPh>
    <rPh sb="5" eb="6">
      <t>ダイ</t>
    </rPh>
    <phoneticPr fontId="40"/>
  </si>
  <si>
    <t>水性アクリル系樹脂塗料</t>
    <rPh sb="0" eb="2">
      <t>スイセイ</t>
    </rPh>
    <rPh sb="6" eb="7">
      <t>ケイ</t>
    </rPh>
    <rPh sb="7" eb="11">
      <t>ジュシトリョウ</t>
    </rPh>
    <phoneticPr fontId="9"/>
  </si>
  <si>
    <t>φ600 ｽﾃﾝﾚｽ製</t>
  </si>
  <si>
    <t>既製品</t>
    <rPh sb="0" eb="2">
      <t>キセイ</t>
    </rPh>
    <rPh sb="2" eb="3">
      <t>ヒン</t>
    </rPh>
    <phoneticPr fontId="40"/>
  </si>
  <si>
    <t>本</t>
    <rPh sb="0" eb="1">
      <t>ホン</t>
    </rPh>
    <phoneticPr fontId="40"/>
  </si>
  <si>
    <t>1F玄関下足入</t>
    <rPh sb="2" eb="4">
      <t>ゲンカン</t>
    </rPh>
    <rPh sb="4" eb="6">
      <t>ゲソク</t>
    </rPh>
    <rPh sb="6" eb="7">
      <t>イ</t>
    </rPh>
    <phoneticPr fontId="9"/>
  </si>
  <si>
    <t>W3910xD370xH1420</t>
  </si>
  <si>
    <t>1F玄関傘立て</t>
  </si>
  <si>
    <t>W4330×D2530×H2350 基礎共</t>
  </si>
  <si>
    <t>本体:樹脂ｺｰﾄ化粧ﾊﾟｰﾃｨｸﾙﾎﾞｰﾄﾞ</t>
  </si>
  <si>
    <t>棚板:ｼﾅ積層合板共芯 UC塗装</t>
    <rPh sb="0" eb="2">
      <t>タナイタ</t>
    </rPh>
    <rPh sb="5" eb="7">
      <t>セキソウ</t>
    </rPh>
    <rPh sb="7" eb="9">
      <t>ゴウハン</t>
    </rPh>
    <rPh sb="9" eb="10">
      <t>トモ</t>
    </rPh>
    <rPh sb="10" eb="11">
      <t>シン</t>
    </rPh>
    <rPh sb="14" eb="16">
      <t>トソウ</t>
    </rPh>
    <phoneticPr fontId="9"/>
  </si>
  <si>
    <t>I型（RC面）　木製φ32xH800　ｳﾚﾀﾝ塗装　ブラケット共</t>
    <rPh sb="1" eb="2">
      <t>カタ</t>
    </rPh>
    <rPh sb="5" eb="6">
      <t>メン</t>
    </rPh>
    <rPh sb="8" eb="10">
      <t>モクセイ</t>
    </rPh>
    <rPh sb="23" eb="25">
      <t>トソウ</t>
    </rPh>
    <rPh sb="31" eb="32">
      <t>トモ</t>
    </rPh>
    <phoneticPr fontId="9"/>
  </si>
  <si>
    <t>バレーボールコート(小学生)</t>
    <rPh sb="10" eb="13">
      <t>ショウガクセイ</t>
    </rPh>
    <phoneticPr fontId="9"/>
  </si>
  <si>
    <t>W2900xD270xH1800</t>
  </si>
  <si>
    <t>1F倉庫8軽中量ラック</t>
    <rPh sb="2" eb="4">
      <t>ソウコ</t>
    </rPh>
    <rPh sb="5" eb="6">
      <t>カル</t>
    </rPh>
    <rPh sb="6" eb="8">
      <t>チュウリョウ</t>
    </rPh>
    <phoneticPr fontId="9"/>
  </si>
  <si>
    <t>本体主材:ｽﾁｰﾙ製 粉体塗装仕上</t>
    <rPh sb="2" eb="3">
      <t>オモ</t>
    </rPh>
    <rPh sb="3" eb="4">
      <t>ザイ</t>
    </rPh>
    <rPh sb="9" eb="10">
      <t>セイ</t>
    </rPh>
    <rPh sb="11" eb="12">
      <t>コナ</t>
    </rPh>
    <rPh sb="12" eb="13">
      <t>タイ</t>
    </rPh>
    <rPh sb="13" eb="15">
      <t>トソウ</t>
    </rPh>
    <rPh sb="15" eb="17">
      <t>シア</t>
    </rPh>
    <phoneticPr fontId="9"/>
  </si>
  <si>
    <t>W7080xD450xH2100</t>
  </si>
  <si>
    <t>1F調理実習室壁面収納戸棚</t>
    <rPh sb="2" eb="6">
      <t>チョウリジッシュウ</t>
    </rPh>
    <rPh sb="6" eb="7">
      <t>シツ</t>
    </rPh>
    <rPh sb="7" eb="9">
      <t>ヘキメン</t>
    </rPh>
    <rPh sb="9" eb="11">
      <t>シュウノウ</t>
    </rPh>
    <rPh sb="11" eb="13">
      <t>トダナ</t>
    </rPh>
    <phoneticPr fontId="9"/>
  </si>
  <si>
    <t>0.9×0.6×H0.2</t>
  </si>
  <si>
    <t>W5320xD450xH2100</t>
  </si>
  <si>
    <t>W1800xD450xH2100</t>
  </si>
  <si>
    <t>防球ﾈｯﾄ支柱</t>
  </si>
  <si>
    <t>K-16</t>
  </si>
  <si>
    <t>W5320xD600xH2100</t>
  </si>
  <si>
    <t>W2400xD900xH800</t>
  </si>
  <si>
    <t>本体主材:ｽｰﾊﾟｰﾎﾟｽﾄﾌｫｰﾑ加工</t>
    <rPh sb="2" eb="3">
      <t>オモ</t>
    </rPh>
    <rPh sb="3" eb="4">
      <t>ザイ</t>
    </rPh>
    <rPh sb="18" eb="20">
      <t>カコウ</t>
    </rPh>
    <phoneticPr fontId="9"/>
  </si>
  <si>
    <t>1F多目的ﾎｰﾙ下足入</t>
    <rPh sb="2" eb="5">
      <t>タモクテキ</t>
    </rPh>
    <rPh sb="8" eb="10">
      <t>ゲソク</t>
    </rPh>
    <rPh sb="10" eb="11">
      <t>イ</t>
    </rPh>
    <phoneticPr fontId="9"/>
  </si>
  <si>
    <t>W1745xD400xH1680</t>
  </si>
  <si>
    <t>中木伐根伐採</t>
    <rPh sb="0" eb="4">
      <t>チュウボクバッコン</t>
    </rPh>
    <rPh sb="4" eb="6">
      <t>バッサイ</t>
    </rPh>
    <phoneticPr fontId="43"/>
  </si>
  <si>
    <t>W3350xD400xH1680</t>
  </si>
  <si>
    <t>1F各保育室ロッカー</t>
    <rPh sb="2" eb="3">
      <t>カク</t>
    </rPh>
    <rPh sb="3" eb="6">
      <t>ホイクシツ</t>
    </rPh>
    <phoneticPr fontId="9"/>
  </si>
  <si>
    <t>2F玄関下足入</t>
    <rPh sb="2" eb="4">
      <t>ゲンカン</t>
    </rPh>
    <rPh sb="4" eb="7">
      <t>ゲソクイ</t>
    </rPh>
    <phoneticPr fontId="9"/>
  </si>
  <si>
    <t>有効W1800xH2000</t>
    <rPh sb="0" eb="2">
      <t>ユウコウ</t>
    </rPh>
    <phoneticPr fontId="9"/>
  </si>
  <si>
    <t>2F倉庫1軽中量ラック</t>
    <rPh sb="2" eb="4">
      <t>ソウコ</t>
    </rPh>
    <rPh sb="5" eb="6">
      <t>カル</t>
    </rPh>
    <rPh sb="6" eb="8">
      <t>チュウリョウ</t>
    </rPh>
    <phoneticPr fontId="9"/>
  </si>
  <si>
    <t>WB-02 1F調理実習室</t>
    <rPh sb="8" eb="10">
      <t>チョウリ</t>
    </rPh>
    <rPh sb="10" eb="12">
      <t>ジッシュウ</t>
    </rPh>
    <rPh sb="12" eb="13">
      <t>シツ</t>
    </rPh>
    <phoneticPr fontId="9"/>
  </si>
  <si>
    <t>WB-03 1F事務室2･ｺﾐｭﾆﾃｨｰ協議会</t>
    <rPh sb="8" eb="11">
      <t>ジムシツ</t>
    </rPh>
    <rPh sb="20" eb="22">
      <t>キョウギ</t>
    </rPh>
    <rPh sb="22" eb="23">
      <t>カイ</t>
    </rPh>
    <phoneticPr fontId="9"/>
  </si>
  <si>
    <t>ｱﾙﾐ枠付掲示板</t>
    <rPh sb="4" eb="5">
      <t>ツ</t>
    </rPh>
    <rPh sb="5" eb="7">
      <t>ケイジ</t>
    </rPh>
    <phoneticPr fontId="9"/>
  </si>
  <si>
    <t>Ｃ種</t>
    <rPh sb="1" eb="2">
      <t>シュ</t>
    </rPh>
    <phoneticPr fontId="9"/>
  </si>
  <si>
    <t>KB-01 1F玄関</t>
    <rPh sb="8" eb="10">
      <t>ゲンカン</t>
    </rPh>
    <phoneticPr fontId="9"/>
  </si>
  <si>
    <t>飾り板の表面仕上材別途</t>
    <rPh sb="0" eb="1">
      <t>カザ</t>
    </rPh>
    <rPh sb="2" eb="3">
      <t>イタ</t>
    </rPh>
    <rPh sb="4" eb="6">
      <t>ヒョウメン</t>
    </rPh>
    <rPh sb="6" eb="8">
      <t>シア</t>
    </rPh>
    <rPh sb="8" eb="9">
      <t>ザイ</t>
    </rPh>
    <rPh sb="9" eb="11">
      <t>ベット</t>
    </rPh>
    <phoneticPr fontId="9"/>
  </si>
  <si>
    <t>G36</t>
  </si>
  <si>
    <t>ミニバスケットボールコート</t>
  </si>
  <si>
    <t>24500x13000 実線 ﾗｲﾝ幅50mm 指定色</t>
    <rPh sb="12" eb="13">
      <t>ジツ</t>
    </rPh>
    <rPh sb="13" eb="14">
      <t>セン</t>
    </rPh>
    <rPh sb="18" eb="19">
      <t>ハバ</t>
    </rPh>
    <rPh sb="24" eb="26">
      <t>シテイ</t>
    </rPh>
    <rPh sb="26" eb="27">
      <t>イロ</t>
    </rPh>
    <phoneticPr fontId="9"/>
  </si>
  <si>
    <t>面</t>
    <rPh sb="0" eb="1">
      <t>メン</t>
    </rPh>
    <phoneticPr fontId="9"/>
  </si>
  <si>
    <t>幕板:ﾎﾟﾘ合板貼　付属品付</t>
  </si>
  <si>
    <t>18000x9000 実線 ﾗｲﾝ幅50mm 指定色</t>
    <rPh sb="11" eb="12">
      <t>ジツ</t>
    </rPh>
    <rPh sb="12" eb="13">
      <t>セン</t>
    </rPh>
    <rPh sb="17" eb="18">
      <t>ハバ</t>
    </rPh>
    <rPh sb="23" eb="25">
      <t>シテイ</t>
    </rPh>
    <rPh sb="25" eb="26">
      <t>イロ</t>
    </rPh>
    <phoneticPr fontId="9"/>
  </si>
  <si>
    <t>鏡：W2000xH1500 t=5</t>
    <rPh sb="0" eb="1">
      <t>カガミ</t>
    </rPh>
    <phoneticPr fontId="40"/>
  </si>
  <si>
    <t>バトミントンコート</t>
  </si>
  <si>
    <t>現場管理費率（計算表）</t>
    <rPh sb="0" eb="2">
      <t>ゲンバ</t>
    </rPh>
    <rPh sb="2" eb="5">
      <t>カンリヒ</t>
    </rPh>
    <rPh sb="5" eb="6">
      <t>リツ</t>
    </rPh>
    <rPh sb="7" eb="9">
      <t>ケイサン</t>
    </rPh>
    <rPh sb="9" eb="10">
      <t>ヒョウ</t>
    </rPh>
    <phoneticPr fontId="45"/>
  </si>
  <si>
    <t>（コート床金具）</t>
    <rPh sb="4" eb="5">
      <t>ユカ</t>
    </rPh>
    <rPh sb="5" eb="7">
      <t>カナグ</t>
    </rPh>
    <phoneticPr fontId="9"/>
  </si>
  <si>
    <t>①校舎棟：</t>
    <rPh sb="1" eb="4">
      <t>コウシャトウ</t>
    </rPh>
    <phoneticPr fontId="9"/>
  </si>
  <si>
    <t>底下切詰め:KD000086</t>
    <rPh sb="0" eb="1">
      <t>ソコ</t>
    </rPh>
    <rPh sb="1" eb="2">
      <t>シタ</t>
    </rPh>
    <rPh sb="2" eb="3">
      <t>キリ</t>
    </rPh>
    <rPh sb="3" eb="4">
      <t>ツ</t>
    </rPh>
    <phoneticPr fontId="9"/>
  </si>
  <si>
    <t>収納庫　エディア</t>
    <rPh sb="0" eb="3">
      <t>シュウノウコ</t>
    </rPh>
    <phoneticPr fontId="41"/>
  </si>
  <si>
    <t>ﾊﾞﾄﾐﾝﾄﾝ用</t>
    <rPh sb="7" eb="8">
      <t>ヨウ</t>
    </rPh>
    <phoneticPr fontId="9"/>
  </si>
  <si>
    <t>床金具:KD0540 AS型φ40用 ｱﾙﾐｽﾗｲﾄﾞ型</t>
  </si>
  <si>
    <t>（バスケットゴール）</t>
  </si>
  <si>
    <t>(A-184)</t>
  </si>
  <si>
    <t>板出:3240ﾀｲﾌﾟ</t>
    <rPh sb="0" eb="1">
      <t>イタ</t>
    </rPh>
    <rPh sb="1" eb="2">
      <t>デ</t>
    </rPh>
    <phoneticPr fontId="9"/>
  </si>
  <si>
    <t>(A-183･185)</t>
  </si>
  <si>
    <t>セパレーターネット</t>
  </si>
  <si>
    <t>GB-H12.5+GB-F12.5 塗装下</t>
  </si>
  <si>
    <t>L2200xH3400</t>
  </si>
  <si>
    <t>L3500xH2900</t>
  </si>
  <si>
    <t>出入口前ネット４</t>
    <rPh sb="0" eb="2">
      <t>デイ</t>
    </rPh>
    <rPh sb="2" eb="3">
      <t>クチ</t>
    </rPh>
    <rPh sb="3" eb="4">
      <t>マエ</t>
    </rPh>
    <phoneticPr fontId="9"/>
  </si>
  <si>
    <t>（舞台設備）</t>
    <rPh sb="1" eb="3">
      <t>ブタイ</t>
    </rPh>
    <rPh sb="3" eb="5">
      <t>セツビ</t>
    </rPh>
    <phoneticPr fontId="9"/>
  </si>
  <si>
    <t>水道用ポリエチレン二層管</t>
    <rPh sb="0" eb="3">
      <t>スイドウヨウ</t>
    </rPh>
    <rPh sb="9" eb="12">
      <t>ニソウカン</t>
    </rPh>
    <phoneticPr fontId="50"/>
  </si>
  <si>
    <t>W13700xH950 ﾌﾟﾛｾﾐｱﾑｱｰﾁ 鋲固定</t>
    <rPh sb="23" eb="24">
      <t>ビョウ</t>
    </rPh>
    <rPh sb="24" eb="26">
      <t>コテイ</t>
    </rPh>
    <phoneticPr fontId="9"/>
  </si>
  <si>
    <t>袖幕</t>
    <rPh sb="0" eb="1">
      <t>ソデ</t>
    </rPh>
    <rPh sb="1" eb="2">
      <t>マク</t>
    </rPh>
    <phoneticPr fontId="9"/>
  </si>
  <si>
    <t>緞帳</t>
    <rPh sb="0" eb="2">
      <t>ドンチョウ</t>
    </rPh>
    <phoneticPr fontId="9"/>
  </si>
  <si>
    <t>L=11000 手動昇降ｳｲﾝﾁ式 500型</t>
    <rPh sb="8" eb="10">
      <t>シュドウ</t>
    </rPh>
    <rPh sb="10" eb="12">
      <t>ショウコウ</t>
    </rPh>
    <rPh sb="16" eb="17">
      <t>シキ</t>
    </rPh>
    <rPh sb="21" eb="22">
      <t>カタ</t>
    </rPh>
    <phoneticPr fontId="9"/>
  </si>
  <si>
    <t>美術バトン</t>
    <rPh sb="0" eb="2">
      <t>ビジュツ</t>
    </rPh>
    <phoneticPr fontId="9"/>
  </si>
  <si>
    <t>S-2</t>
  </si>
  <si>
    <t>1F給湯室2</t>
  </si>
  <si>
    <t>ＷＣサイン－２</t>
  </si>
  <si>
    <t>H=1600</t>
  </si>
  <si>
    <t>S-16</t>
  </si>
  <si>
    <t>トイレ点字案内サイン</t>
  </si>
  <si>
    <t>65形　2200ｘ2700</t>
    <rPh sb="2" eb="3">
      <t>カタ</t>
    </rPh>
    <phoneticPr fontId="9"/>
  </si>
  <si>
    <t>（カウンター）</t>
  </si>
  <si>
    <t>H1.0      W0.5　竹一本支柱</t>
  </si>
  <si>
    <t>(D-801)　ポストフォーム　W3010xD340ｘｔ40</t>
  </si>
  <si>
    <t>（洗面カウンター）</t>
    <rPh sb="1" eb="3">
      <t>センメン</t>
    </rPh>
    <phoneticPr fontId="9"/>
  </si>
  <si>
    <t>木製：ナカ工業㈱:NWS-RS-I-80</t>
    <rPh sb="0" eb="2">
      <t>モクセイ</t>
    </rPh>
    <phoneticPr fontId="9"/>
  </si>
  <si>
    <t>W600xD200xH200　ｽﾃﾝﾚｽﾌｯｸx3ｹ</t>
  </si>
  <si>
    <t>暗　　　幕：ｻﾝｹﾞﾂ:ﾐｭﾝﾍﾝS PK9279</t>
  </si>
  <si>
    <t>（暗　幕）</t>
    <rPh sb="1" eb="2">
      <t>アン</t>
    </rPh>
    <rPh sb="3" eb="4">
      <t>マク</t>
    </rPh>
    <phoneticPr fontId="9"/>
  </si>
  <si>
    <t>W850×H1500 ｽﾁｰﾙ製</t>
  </si>
  <si>
    <t>暗　　幕</t>
  </si>
  <si>
    <t>横型　ギア式　アルミ製</t>
    <rPh sb="0" eb="2">
      <t>ヨコガタ</t>
    </rPh>
    <rPh sb="5" eb="6">
      <t>シキ</t>
    </rPh>
    <rPh sb="10" eb="11">
      <t>セイ</t>
    </rPh>
    <phoneticPr fontId="9"/>
  </si>
  <si>
    <t>W1800xD1200</t>
  </si>
  <si>
    <t>t=25 64K ｶﾞﾗｽｸﾛｽ額縁貼</t>
  </si>
  <si>
    <t>W1200xD800</t>
  </si>
  <si>
    <t>　　　　　　　　幅木型（SUS304）</t>
    <rPh sb="8" eb="10">
      <t>ハバキ</t>
    </rPh>
    <rPh sb="10" eb="11">
      <t>カタ</t>
    </rPh>
    <phoneticPr fontId="9"/>
  </si>
  <si>
    <t xml:space="preserve"> （D-708）　メラミン化粧板（特注品）</t>
    <rPh sb="13" eb="15">
      <t>ケショウ</t>
    </rPh>
    <rPh sb="15" eb="16">
      <t>バン</t>
    </rPh>
    <rPh sb="17" eb="20">
      <t>トクチュウヒン</t>
    </rPh>
    <phoneticPr fontId="9"/>
  </si>
  <si>
    <t>（スリーブ）</t>
  </si>
  <si>
    <t>複層塗材ＲＥ-Ａ</t>
  </si>
  <si>
    <t>本体･中棚:樹脂ｺｰﾄ化粧ﾊﾟｰﾃｨｸﾙﾎﾞｰﾄﾞ</t>
  </si>
  <si>
    <t>W1200xD450xH800</t>
  </si>
  <si>
    <t>W5808xD450xH1100</t>
  </si>
  <si>
    <t>開戸:樹脂ｺｰﾄ化粧MDF貼</t>
  </si>
  <si>
    <t>1号ﾎﾞｯｸｽｶﾙﾊﾞｰﾄ工　1500*1000　L=12.0m</t>
  </si>
  <si>
    <t>W 500xD450xH1100　天板:ﾒﾗﾐﾝ化粧板貼ﾎﾟｽﾄﾌｫｰﾑ加工</t>
  </si>
  <si>
    <t>本体･開戸:樹脂ｺｰﾄ化粧ﾊﾟｰﾃｨｸﾙﾎﾞｰﾄﾞ</t>
  </si>
  <si>
    <t>　掃除用具入</t>
  </si>
  <si>
    <t>背板･:樹脂ｺｰﾄ化粧MDF貼　棚板･:樹脂ｺｰﾄ化粧MDFﾌﾗｯｼｭ</t>
  </si>
  <si>
    <t>天板:人工大理石　本体:ﾒﾗﾐﾝ化粧板貼</t>
  </si>
  <si>
    <t>天板･ｼﾝｸ:ｽﾃﾝﾚｽ SUS304 t=1.0 #400</t>
  </si>
  <si>
    <t>天板･側板:桧間伐台形集成材　硬質UV塗装</t>
  </si>
  <si>
    <t>引戸:樹脂ｺｰﾄ化粧MDF貼</t>
  </si>
  <si>
    <t>枠組本足場（手すり先行方式）　建枠 900×1700 布枠500+240</t>
    <rPh sb="0" eb="2">
      <t>ワククミ</t>
    </rPh>
    <rPh sb="2" eb="5">
      <t>ホンアシバ</t>
    </rPh>
    <rPh sb="6" eb="7">
      <t>テ</t>
    </rPh>
    <rPh sb="9" eb="11">
      <t>センコウ</t>
    </rPh>
    <rPh sb="11" eb="13">
      <t>ホウシキ</t>
    </rPh>
    <rPh sb="15" eb="16">
      <t>タ</t>
    </rPh>
    <rPh sb="16" eb="17">
      <t>ワク</t>
    </rPh>
    <rPh sb="27" eb="28">
      <t>ヌノ</t>
    </rPh>
    <rPh sb="28" eb="29">
      <t>ワク</t>
    </rPh>
    <phoneticPr fontId="44"/>
  </si>
  <si>
    <t>外部躯体足場　</t>
    <rPh sb="0" eb="2">
      <t>ガイブ</t>
    </rPh>
    <rPh sb="2" eb="6">
      <t>クタイアシバ</t>
    </rPh>
    <phoneticPr fontId="9"/>
  </si>
  <si>
    <t>外部躯体足場</t>
    <rPh sb="0" eb="2">
      <t>ガイブ</t>
    </rPh>
    <rPh sb="2" eb="4">
      <t>クタイ</t>
    </rPh>
    <rPh sb="4" eb="6">
      <t>アシバ</t>
    </rPh>
    <phoneticPr fontId="9"/>
  </si>
  <si>
    <t>内部躯体足場　</t>
    <rPh sb="0" eb="2">
      <t>ナイブ</t>
    </rPh>
    <rPh sb="2" eb="6">
      <t>クタイアシバ</t>
    </rPh>
    <phoneticPr fontId="9"/>
  </si>
  <si>
    <t>内部躯体足場</t>
    <rPh sb="0" eb="6">
      <t>ナイブクタイアシバ</t>
    </rPh>
    <phoneticPr fontId="9"/>
  </si>
  <si>
    <t>鉄骨足場</t>
    <rPh sb="0" eb="2">
      <t>テッコツ</t>
    </rPh>
    <rPh sb="2" eb="4">
      <t>アシバ</t>
    </rPh>
    <phoneticPr fontId="9"/>
  </si>
  <si>
    <t>階高5.7m以上7.4m未満 　運搬費共</t>
    <rPh sb="0" eb="2">
      <t>カイダカ</t>
    </rPh>
    <rPh sb="6" eb="8">
      <t>イジョウ</t>
    </rPh>
    <rPh sb="12" eb="14">
      <t>ミマン</t>
    </rPh>
    <rPh sb="16" eb="19">
      <t>ウンパンヒ</t>
    </rPh>
    <rPh sb="19" eb="20">
      <t>トモ</t>
    </rPh>
    <phoneticPr fontId="9"/>
  </si>
  <si>
    <t>W750xH150　本体:SUSt1.2曲加工　焼付塗装</t>
  </si>
  <si>
    <t>一連　運搬費共</t>
    <rPh sb="0" eb="2">
      <t>イチレン</t>
    </rPh>
    <rPh sb="3" eb="6">
      <t>ウンパンヒ</t>
    </rPh>
    <rPh sb="6" eb="7">
      <t>トモ</t>
    </rPh>
    <phoneticPr fontId="9"/>
  </si>
  <si>
    <t>Fc=24+3N/mm2　 SL18　1F躯体</t>
    <rPh sb="21" eb="23">
      <t>クタイ</t>
    </rPh>
    <phoneticPr fontId="9"/>
  </si>
  <si>
    <t>100ｍ3以上/回</t>
    <rPh sb="5" eb="7">
      <t>イジョウ</t>
    </rPh>
    <rPh sb="8" eb="9">
      <t>カイ</t>
    </rPh>
    <phoneticPr fontId="9"/>
  </si>
  <si>
    <t>JIS K 5674 工場1回目</t>
    <rPh sb="11" eb="13">
      <t>コウジョウ</t>
    </rPh>
    <rPh sb="14" eb="15">
      <t>カイ</t>
    </rPh>
    <rPh sb="15" eb="16">
      <t>メ</t>
    </rPh>
    <phoneticPr fontId="39"/>
  </si>
  <si>
    <t>ｃ．多目的ホール屋根鉄骨＋ｄ．屋外階段鉄骨</t>
  </si>
  <si>
    <t>ａ．渡り廊下＋ｂ．目隠し壁下地鉄骨＋ｃ．その他鉄骨</t>
  </si>
  <si>
    <t>BWU-HD239SAWNN</t>
  </si>
  <si>
    <t>ｅ．目隠し壁下地鉄骨＋ｆ．その他鉄骨</t>
    <rPh sb="2" eb="4">
      <t>メカク</t>
    </rPh>
    <rPh sb="5" eb="6">
      <t>カベ</t>
    </rPh>
    <rPh sb="6" eb="8">
      <t>シタジ</t>
    </rPh>
    <rPh sb="8" eb="10">
      <t>テッコツ</t>
    </rPh>
    <phoneticPr fontId="9"/>
  </si>
  <si>
    <t>W350xD52.4xH900　本体:SUSt1.2曲加工　焼付塗装</t>
    <rPh sb="30" eb="31">
      <t>ヤ</t>
    </rPh>
    <rPh sb="31" eb="32">
      <t>ツキ</t>
    </rPh>
    <rPh sb="32" eb="34">
      <t>トソウ</t>
    </rPh>
    <phoneticPr fontId="9"/>
  </si>
  <si>
    <t>（内部）</t>
    <rPh sb="1" eb="3">
      <t>ナイブ</t>
    </rPh>
    <phoneticPr fontId="9"/>
  </si>
  <si>
    <t>1F階段下倉庫　壁</t>
    <rPh sb="2" eb="4">
      <t>カイダン</t>
    </rPh>
    <rPh sb="4" eb="5">
      <t>シタ</t>
    </rPh>
    <rPh sb="5" eb="7">
      <t>ソウコ</t>
    </rPh>
    <rPh sb="8" eb="9">
      <t>カベ</t>
    </rPh>
    <phoneticPr fontId="9"/>
  </si>
  <si>
    <t>強化複合断熱ﾊﾟﾈﾙ:硬質ｳﾚﾀﾝﾌｫｰﾑt20+片面ｱﾙﾐｼｰﾄｔ20(15倍発泡）</t>
  </si>
  <si>
    <t>(D-210)　ｼｰﾄ防水 t1.5　ﾃﾞｯｷ材:ｶﾞﾙﾊﾞﾘｳﾑ鋼板 t1.0　H90</t>
  </si>
  <si>
    <t>ﾀﾞｲﾌﾚｯｸｽ：ｸｲｯｸｽﾌﾟﾚｰUPM工法同等</t>
  </si>
  <si>
    <t>（MS-2）20x10</t>
  </si>
  <si>
    <t>φ300　Ⅰ-2R-2</t>
  </si>
  <si>
    <t>（PS-2）20x10</t>
  </si>
  <si>
    <t>SＤ－１　</t>
  </si>
  <si>
    <t>１F多目的ホール</t>
    <rPh sb="2" eb="5">
      <t>タモクテキ</t>
    </rPh>
    <phoneticPr fontId="9"/>
  </si>
  <si>
    <t>踏板:W=310 t=25 5段　蹴込板:W=950 t=25　桁板共</t>
    <rPh sb="0" eb="1">
      <t>フ</t>
    </rPh>
    <rPh sb="1" eb="2">
      <t>イタ</t>
    </rPh>
    <rPh sb="15" eb="16">
      <t>ダン</t>
    </rPh>
    <phoneticPr fontId="40"/>
  </si>
  <si>
    <t>階段</t>
    <rPh sb="0" eb="2">
      <t>カイダン</t>
    </rPh>
    <phoneticPr fontId="9"/>
  </si>
  <si>
    <t>踏板:W=310 t=25 4段　蹴込板:W=1350 t=25　桁板共</t>
    <rPh sb="0" eb="1">
      <t>フ</t>
    </rPh>
    <rPh sb="1" eb="2">
      <t>イタ</t>
    </rPh>
    <rPh sb="15" eb="16">
      <t>ダン</t>
    </rPh>
    <phoneticPr fontId="40"/>
  </si>
  <si>
    <t>FB-9x42 @600　</t>
  </si>
  <si>
    <t>手洗い手摺下地</t>
    <rPh sb="0" eb="2">
      <t>テアラ</t>
    </rPh>
    <rPh sb="3" eb="5">
      <t>テスリ</t>
    </rPh>
    <rPh sb="5" eb="7">
      <t>シタジ</t>
    </rPh>
    <phoneticPr fontId="9"/>
  </si>
  <si>
    <t>軽量鉄骨壁下地　開口部補強</t>
    <rPh sb="0" eb="2">
      <t>ケイリョウ</t>
    </rPh>
    <rPh sb="2" eb="4">
      <t>テッコツ</t>
    </rPh>
    <rPh sb="4" eb="7">
      <t>カベシタジ</t>
    </rPh>
    <rPh sb="8" eb="11">
      <t>カイコウブ</t>
    </rPh>
    <rPh sb="11" eb="13">
      <t>ホキョウ</t>
    </rPh>
    <phoneticPr fontId="9"/>
  </si>
  <si>
    <t>下がり壁</t>
    <rPh sb="0" eb="1">
      <t>サ</t>
    </rPh>
    <rPh sb="3" eb="4">
      <t>カベ</t>
    </rPh>
    <phoneticPr fontId="9"/>
  </si>
  <si>
    <t>19型 @360　補強材:φ9又は[-19x10x1.2</t>
  </si>
  <si>
    <t>2Fｱﾘｰﾅ(設備ｽﾍﾟｰｽ)</t>
  </si>
  <si>
    <t>1F更衣室(男)（女）</t>
    <rPh sb="9" eb="10">
      <t>オンナ</t>
    </rPh>
    <phoneticPr fontId="9"/>
  </si>
  <si>
    <t>別紙：金属－３</t>
    <rPh sb="0" eb="2">
      <t>ベッシ</t>
    </rPh>
    <rPh sb="3" eb="5">
      <t>キンゾク</t>
    </rPh>
    <phoneticPr fontId="9"/>
  </si>
  <si>
    <t>65形　1800ｘ2000程度</t>
    <rPh sb="2" eb="3">
      <t>カタ</t>
    </rPh>
    <rPh sb="13" eb="15">
      <t>テイド</t>
    </rPh>
    <phoneticPr fontId="9"/>
  </si>
  <si>
    <t>65形　6100ｘ2670</t>
    <rPh sb="2" eb="3">
      <t>カタ</t>
    </rPh>
    <phoneticPr fontId="9"/>
  </si>
  <si>
    <t>65形　1600ｘ1780</t>
    <rPh sb="2" eb="3">
      <t>カタ</t>
    </rPh>
    <phoneticPr fontId="9"/>
  </si>
  <si>
    <t>発生材処分</t>
    <rPh sb="0" eb="5">
      <t>ハッセイザイショブン</t>
    </rPh>
    <phoneticPr fontId="9"/>
  </si>
  <si>
    <t>65形　4800ｘ1880</t>
    <rPh sb="2" eb="3">
      <t>カタ</t>
    </rPh>
    <phoneticPr fontId="9"/>
  </si>
  <si>
    <t>積水化学工業:ｷｸｽｲSPﾊﾟﾜｰﾌｯ素ｸﾘｱ</t>
  </si>
  <si>
    <t>（複層塗材RE）</t>
    <rPh sb="1" eb="3">
      <t>フクソウ</t>
    </rPh>
    <rPh sb="3" eb="5">
      <t>トザイ</t>
    </rPh>
    <phoneticPr fontId="9"/>
  </si>
  <si>
    <t>積水化学工業:ｷｸｽｲｴﾎﾟﾛｰﾙ</t>
  </si>
  <si>
    <t xml:space="preserve">W2000xH1200 </t>
  </si>
  <si>
    <t xml:space="preserve">W6100xH2665 </t>
  </si>
  <si>
    <t xml:space="preserve">W4830xH1765 </t>
  </si>
  <si>
    <t xml:space="preserve">W1700xH2000 </t>
  </si>
  <si>
    <t>W4000xH2000</t>
  </si>
  <si>
    <t>W1800×D4500×H2550 基礎共</t>
  </si>
  <si>
    <t>&lt;K-94&gt;</t>
  </si>
  <si>
    <t>W6100xH2665</t>
  </si>
  <si>
    <t>移動間仕切</t>
    <rPh sb="0" eb="5">
      <t>イドウマジキリ</t>
    </rPh>
    <phoneticPr fontId="9"/>
  </si>
  <si>
    <t>ｇ.</t>
  </si>
  <si>
    <t>耐火被覆</t>
    <rPh sb="0" eb="2">
      <t>タイカ</t>
    </rPh>
    <rPh sb="2" eb="4">
      <t>ヒフク</t>
    </rPh>
    <phoneticPr fontId="9"/>
  </si>
  <si>
    <t>上下差し込み式　枠:杉集材D10</t>
  </si>
  <si>
    <t>表示:ｼｰﾄ切文字貼　裏板:骨白ｱｸﾘﾙt3+2</t>
  </si>
  <si>
    <t>表示:透明ｲﾝｸｼﾞｪｯﾄ出力ｼｰﾄ　表面点字ｼｰﾄ貼り</t>
  </si>
  <si>
    <t>表示板:既製品ﾌﾟﾚｰﾄ　表示:既製品ｼｰﾄ</t>
  </si>
  <si>
    <t>表示:外部用ｼｰﾄ加工貼　支柱:□-21x21x1.5</t>
  </si>
  <si>
    <t>表示:ｲﾝｸｼﾞｪｯﾄ出力ｼｰﾄ　焼付塗装</t>
    <rPh sb="17" eb="18">
      <t>ヤ</t>
    </rPh>
    <rPh sb="18" eb="19">
      <t>ツ</t>
    </rPh>
    <rPh sb="19" eb="21">
      <t>トソウ</t>
    </rPh>
    <phoneticPr fontId="9"/>
  </si>
  <si>
    <t>表示:ｼｰﾄ切文字貼　ｱﾙﾐ丸ﾊﾟｲﾌﾟ35φ 塗装仕上　L2000</t>
  </si>
  <si>
    <t>W3600xH1200　e3ﾎｰﾛｰ製･暗線入</t>
  </si>
  <si>
    <t>ｻｲｸﾛﾝ式ﾗｰﾌﾙｸﾘｰﾅｰ　ﾋﾟｸﾁｬｰﾚｰﾙ　ﾁｮｰｸBOX</t>
  </si>
  <si>
    <t>ﾋﾟｸﾁｬｰﾚｰﾙ　ﾏｰｶｰBOX</t>
  </si>
  <si>
    <t>磁器質　Ⅰ類　施釉　600ｘ300</t>
    <rPh sb="0" eb="3">
      <t>ジキシツ</t>
    </rPh>
    <rPh sb="4" eb="6">
      <t>イチルイ</t>
    </rPh>
    <rPh sb="7" eb="9">
      <t>セユウ</t>
    </rPh>
    <phoneticPr fontId="9"/>
  </si>
  <si>
    <t>磁器タイルＡ：LIXIL:IPF-630N同等</t>
    <rPh sb="0" eb="2">
      <t>ジキ</t>
    </rPh>
    <rPh sb="21" eb="23">
      <t>ドウトウ</t>
    </rPh>
    <phoneticPr fontId="9"/>
  </si>
  <si>
    <t>磁器タイルＢ：LIXIL:GK-150同等</t>
    <rPh sb="0" eb="2">
      <t>ジキ</t>
    </rPh>
    <rPh sb="19" eb="21">
      <t>ドウトウ</t>
    </rPh>
    <phoneticPr fontId="9"/>
  </si>
  <si>
    <t>磁器質　Ⅰ類　無釉　150ｘ60</t>
    <rPh sb="0" eb="3">
      <t>ジキシツ</t>
    </rPh>
    <rPh sb="4" eb="6">
      <t>イチルイ</t>
    </rPh>
    <rPh sb="7" eb="9">
      <t>ムユウ</t>
    </rPh>
    <phoneticPr fontId="9"/>
  </si>
  <si>
    <t>内装壁タイルA</t>
    <rPh sb="0" eb="2">
      <t>ナイソウ</t>
    </rPh>
    <rPh sb="2" eb="3">
      <t>カベ</t>
    </rPh>
    <phoneticPr fontId="9"/>
  </si>
  <si>
    <t>内装壁タイルＡ：LIXIL:ECP-2515NET同等</t>
    <rPh sb="0" eb="2">
      <t>ナイソウ</t>
    </rPh>
    <rPh sb="2" eb="3">
      <t>カベ</t>
    </rPh>
    <rPh sb="25" eb="27">
      <t>ドウトウ</t>
    </rPh>
    <phoneticPr fontId="9"/>
  </si>
  <si>
    <t>接着張り</t>
    <rPh sb="0" eb="2">
      <t>セッチャク</t>
    </rPh>
    <rPh sb="2" eb="3">
      <t>ハ</t>
    </rPh>
    <phoneticPr fontId="9"/>
  </si>
  <si>
    <t>H2.0 C0.25 W1.5</t>
  </si>
  <si>
    <t>汚垂陶板　W3670xD600xt12.5</t>
    <rPh sb="0" eb="1">
      <t>オ</t>
    </rPh>
    <rPh sb="1" eb="2">
      <t>タレ</t>
    </rPh>
    <rPh sb="2" eb="4">
      <t>トウバン</t>
    </rPh>
    <phoneticPr fontId="9"/>
  </si>
  <si>
    <t>野球場防球ﾈｯﾄ</t>
  </si>
  <si>
    <t>汚垂陶板　W3230xD600xt12.5</t>
    <rPh sb="0" eb="1">
      <t>オ</t>
    </rPh>
    <rPh sb="1" eb="2">
      <t>タレ</t>
    </rPh>
    <rPh sb="2" eb="4">
      <t>トウバン</t>
    </rPh>
    <phoneticPr fontId="9"/>
  </si>
  <si>
    <t>（D-703）　</t>
  </si>
  <si>
    <t>W2550+1800xD700xH2000　本体:樹脂ｺｰﾄ化粧ﾊﾟｰﾃｨｸﾙﾎﾞｰﾄﾞ</t>
  </si>
  <si>
    <t>屋根　東西</t>
    <rPh sb="3" eb="5">
      <t>トウザイ</t>
    </rPh>
    <phoneticPr fontId="9"/>
  </si>
  <si>
    <t>(D-209)　ｶﾞﾙﾊﾞﾘｳﾑｶﾗｰ鋼板t0.5　W309xH50</t>
  </si>
  <si>
    <t>捨て板:ｶﾞﾙﾊﾞﾘｳﾑ鋼板t0.5/下地補強:ｶﾞﾙﾊﾞﾘｳﾑ鋼板t1.6</t>
  </si>
  <si>
    <t>壁小波ｽﾚｰﾄ　隔離養生、集積共</t>
    <rPh sb="0" eb="1">
      <t>カベ</t>
    </rPh>
    <rPh sb="1" eb="3">
      <t>コナミ</t>
    </rPh>
    <rPh sb="8" eb="12">
      <t>カクリヨウジョウ</t>
    </rPh>
    <rPh sb="13" eb="16">
      <t>シュウセキトモ</t>
    </rPh>
    <phoneticPr fontId="43"/>
  </si>
  <si>
    <t>屋根　南北</t>
    <rPh sb="3" eb="5">
      <t>ナンボク</t>
    </rPh>
    <phoneticPr fontId="9"/>
  </si>
  <si>
    <t>（アルミ樹脂複合板）</t>
    <rPh sb="4" eb="6">
      <t>ジュシ</t>
    </rPh>
    <rPh sb="6" eb="9">
      <t>フクゴウバン</t>
    </rPh>
    <phoneticPr fontId="9"/>
  </si>
  <si>
    <t>(D-210)　アルミ樹脂複合板　t=4.0</t>
  </si>
  <si>
    <t>受金物共</t>
  </si>
  <si>
    <t>自立手摺(斜部)</t>
  </si>
  <si>
    <t>パラペット壁</t>
    <rPh sb="5" eb="6">
      <t>カベ</t>
    </rPh>
    <phoneticPr fontId="9"/>
  </si>
  <si>
    <t>南北上部　パラペット壁</t>
  </si>
  <si>
    <t>中間見切金物</t>
    <rPh sb="0" eb="2">
      <t>チュウカン</t>
    </rPh>
    <rPh sb="2" eb="4">
      <t>ミキ</t>
    </rPh>
    <rPh sb="4" eb="6">
      <t>カナモノ</t>
    </rPh>
    <phoneticPr fontId="9"/>
  </si>
  <si>
    <t>(D-210　アルミ樹脂複合板　t=4.0　120x25</t>
  </si>
  <si>
    <t>(D-210)アルミ樹脂複合板　t=4.0　120x25</t>
  </si>
  <si>
    <t>(D-207)　ｽﾁｰﾙ製(亜鉛ﾒｯｷ)H=1195　支柱:FB-12x50 @300</t>
    <rPh sb="12" eb="13">
      <t>セイ</t>
    </rPh>
    <rPh sb="14" eb="16">
      <t>アエン</t>
    </rPh>
    <phoneticPr fontId="9"/>
  </si>
  <si>
    <t>手摺縦桟:FB-12x50 @100/繋ぎ補強材上下:FB-12x50</t>
  </si>
  <si>
    <t>繋ぎ:2-FB-6-38</t>
  </si>
  <si>
    <t>(D-209)ｽﾁｰﾙ製(亜鉛ﾒｯｷ)H=300　支柱:FB-9x44 @600</t>
  </si>
  <si>
    <t>（A-139）ﾘﾌﾞ付きｱﾙﾐ押出成形品　30ｘ75＠90</t>
    <rPh sb="15" eb="17">
      <t>オシダシ</t>
    </rPh>
    <rPh sb="17" eb="19">
      <t>セイケイ</t>
    </rPh>
    <rPh sb="19" eb="20">
      <t>ヒン</t>
    </rPh>
    <phoneticPr fontId="9"/>
  </si>
  <si>
    <t>目隠しルーバー扉</t>
  </si>
  <si>
    <t>目隠しﾙｰﾊﾞｰ</t>
  </si>
  <si>
    <t>&lt;K-98&gt;ミュートス２</t>
  </si>
  <si>
    <t>(A-055)H=1150　足元金物H300</t>
  </si>
  <si>
    <t>(A-055)ｽﾁｰﾙ製(亜鉛ﾒｯｷ)　H700</t>
    <rPh sb="11" eb="12">
      <t>セイ</t>
    </rPh>
    <rPh sb="13" eb="15">
      <t>アエン</t>
    </rPh>
    <phoneticPr fontId="9"/>
  </si>
  <si>
    <t>進入防止柵（平部）</t>
    <rPh sb="6" eb="8">
      <t>ヒラブ</t>
    </rPh>
    <phoneticPr fontId="9"/>
  </si>
  <si>
    <t>進入防止柵（斜部）</t>
    <rPh sb="6" eb="8">
      <t>シャブ</t>
    </rPh>
    <phoneticPr fontId="9"/>
  </si>
  <si>
    <t>(A-055)ｽﾁｰﾙ製(亜鉛ﾒｯｷ)　H700-200</t>
    <rPh sb="11" eb="12">
      <t>セイ</t>
    </rPh>
    <rPh sb="13" eb="15">
      <t>アエン</t>
    </rPh>
    <phoneticPr fontId="9"/>
  </si>
  <si>
    <t>（進入防止柵）</t>
    <rPh sb="1" eb="3">
      <t>シンニュウ</t>
    </rPh>
    <rPh sb="3" eb="6">
      <t>ボウシサク</t>
    </rPh>
    <phoneticPr fontId="9"/>
  </si>
  <si>
    <t>自立手摺(平部)</t>
  </si>
  <si>
    <t>(A-054)ｽﾁｰﾙ製(亜鉛ﾒｯｷ)　H750</t>
  </si>
  <si>
    <t>支柱:FB9x44 @600/繋ぎ:2-FB-ｘ44</t>
  </si>
  <si>
    <t xml:space="preserve"> －        山砂の類             </t>
  </si>
  <si>
    <t>階段自立手摺(平部)</t>
    <rPh sb="7" eb="8">
      <t>ヒラ</t>
    </rPh>
    <phoneticPr fontId="9"/>
  </si>
  <si>
    <t>階段自立手摺(斜部)</t>
    <rPh sb="7" eb="8">
      <t>シャ</t>
    </rPh>
    <phoneticPr fontId="9"/>
  </si>
  <si>
    <t>（タラップ）</t>
  </si>
  <si>
    <t>（設備架台）</t>
    <rPh sb="1" eb="3">
      <t>セツビ</t>
    </rPh>
    <rPh sb="3" eb="5">
      <t>ガダイ</t>
    </rPh>
    <phoneticPr fontId="9"/>
  </si>
  <si>
    <t>点字鋲（注意喚起）</t>
    <rPh sb="4" eb="6">
      <t>チュウイ</t>
    </rPh>
    <rPh sb="6" eb="8">
      <t>カンキ</t>
    </rPh>
    <phoneticPr fontId="9"/>
  </si>
  <si>
    <t>下がり壁</t>
  </si>
  <si>
    <t>（D512）H150程度</t>
    <rPh sb="10" eb="12">
      <t>テイド</t>
    </rPh>
    <phoneticPr fontId="9"/>
  </si>
  <si>
    <t>手掛けタラップ</t>
  </si>
  <si>
    <t>（点検口）</t>
    <rPh sb="1" eb="4">
      <t>テンケンコウ</t>
    </rPh>
    <phoneticPr fontId="9"/>
  </si>
  <si>
    <t>(D-316)　W1120xH900　枠:FB-6x22 SUSﾊﾞｲﾌﾞﾚｰｼｮﾝ仕上</t>
  </si>
  <si>
    <t>壁見切縁</t>
    <rPh sb="3" eb="4">
      <t>フチ</t>
    </rPh>
    <phoneticPr fontId="9"/>
  </si>
  <si>
    <t>(D-805)W400xH3300　ﾀﾗｯﾌﾟ:φ22 SUS304 @350</t>
  </si>
  <si>
    <t>別紙：金属－４</t>
    <rPh sb="0" eb="2">
      <t>ベッシ</t>
    </rPh>
    <rPh sb="3" eb="5">
      <t>キンゾク</t>
    </rPh>
    <phoneticPr fontId="9"/>
  </si>
  <si>
    <t>支柱:φ25 SUS304 H=3300(2本)/取付金物:6x50 SUS304 @1050</t>
  </si>
  <si>
    <t>繋ぎ補強材・支柱:ST FB-12x50(ﾖｺ 4本)</t>
    <rPh sb="6" eb="8">
      <t>シチュウ</t>
    </rPh>
    <phoneticPr fontId="9"/>
  </si>
  <si>
    <t>吊材・振れ止め:L-30x30x3 ｱﾝｶｰ共</t>
    <rPh sb="0" eb="1">
      <t>ツ</t>
    </rPh>
    <rPh sb="1" eb="2">
      <t>ザイ</t>
    </rPh>
    <rPh sb="3" eb="4">
      <t>フ</t>
    </rPh>
    <rPh sb="5" eb="6">
      <t>ト</t>
    </rPh>
    <rPh sb="22" eb="23">
      <t>トモ</t>
    </rPh>
    <phoneticPr fontId="9"/>
  </si>
  <si>
    <t>(A-123)収納部　H=1300　通し材:C-125x50x20x2.3</t>
  </si>
  <si>
    <t>飛散防止フィルム</t>
    <rPh sb="0" eb="4">
      <t>ヒサンボウシ</t>
    </rPh>
    <phoneticPr fontId="9"/>
  </si>
  <si>
    <t>(D-515)H=400 ﾌﾛｰﾄｶﾞﾗｽ t=5</t>
  </si>
  <si>
    <t>飛散防止フィルム</t>
    <rPh sb="0" eb="2">
      <t>ヒサン</t>
    </rPh>
    <rPh sb="2" eb="4">
      <t>ボウシ</t>
    </rPh>
    <phoneticPr fontId="40"/>
  </si>
  <si>
    <t>(D-316)強化ガラス面</t>
    <rPh sb="7" eb="9">
      <t>キョウカ</t>
    </rPh>
    <rPh sb="12" eb="13">
      <t>メン</t>
    </rPh>
    <phoneticPr fontId="40"/>
  </si>
  <si>
    <t>鋼製建具面　A種</t>
    <rPh sb="0" eb="5">
      <t>コウセイタテグメン</t>
    </rPh>
    <rPh sb="7" eb="8">
      <t>シュ</t>
    </rPh>
    <phoneticPr fontId="9"/>
  </si>
  <si>
    <t>メッキ面　１級</t>
    <rPh sb="3" eb="4">
      <t>メン</t>
    </rPh>
    <rPh sb="6" eb="7">
      <t>キュウ</t>
    </rPh>
    <phoneticPr fontId="9"/>
  </si>
  <si>
    <t>耐候性塗料塗り（DP：細幅）</t>
    <rPh sb="0" eb="3">
      <t>タイコウセイ</t>
    </rPh>
    <rPh sb="3" eb="5">
      <t>トリョウ</t>
    </rPh>
    <rPh sb="5" eb="6">
      <t>ヌ</t>
    </rPh>
    <rPh sb="11" eb="13">
      <t>ホソハバ</t>
    </rPh>
    <phoneticPr fontId="9"/>
  </si>
  <si>
    <t>下がり壁　つや有合成樹脂</t>
    <rPh sb="0" eb="1">
      <t>サ</t>
    </rPh>
    <rPh sb="7" eb="8">
      <t>アリ</t>
    </rPh>
    <phoneticPr fontId="9"/>
  </si>
  <si>
    <t>ライニング壁　つや有合成樹脂</t>
    <rPh sb="5" eb="6">
      <t>カベ</t>
    </rPh>
    <rPh sb="9" eb="10">
      <t>アリ</t>
    </rPh>
    <phoneticPr fontId="9"/>
  </si>
  <si>
    <t>打放面　B種</t>
    <rPh sb="5" eb="6">
      <t>シュ</t>
    </rPh>
    <phoneticPr fontId="9"/>
  </si>
  <si>
    <t>断熱面　B種</t>
    <rPh sb="0" eb="2">
      <t>ダンネツ</t>
    </rPh>
    <rPh sb="2" eb="3">
      <t>メン</t>
    </rPh>
    <rPh sb="5" eb="6">
      <t>シュ</t>
    </rPh>
    <phoneticPr fontId="9"/>
  </si>
  <si>
    <t>菊水化学工業㈱：ｷｸｽｲｴﾎﾟﾛｰﾙ同等</t>
    <rPh sb="0" eb="2">
      <t>キクスイ</t>
    </rPh>
    <rPh sb="2" eb="4">
      <t>カガク</t>
    </rPh>
    <rPh sb="4" eb="6">
      <t>コウギョウ</t>
    </rPh>
    <rPh sb="18" eb="20">
      <t>ドウトウ</t>
    </rPh>
    <phoneticPr fontId="9"/>
  </si>
  <si>
    <t>壁 木ルーバー　</t>
  </si>
  <si>
    <t>床見切板　２液形</t>
    <rPh sb="6" eb="7">
      <t>エキ</t>
    </rPh>
    <rPh sb="7" eb="8">
      <t>カタ</t>
    </rPh>
    <phoneticPr fontId="9"/>
  </si>
  <si>
    <t>W500xD180xH3500　本体:SUSt1.2曲加工　ﾚｰｻﾞｰ抜き加工</t>
  </si>
  <si>
    <t>階段側面枠　２液形</t>
  </si>
  <si>
    <t>鋼製建具枠　2液形</t>
    <rPh sb="0" eb="2">
      <t>コウセイ</t>
    </rPh>
    <rPh sb="2" eb="4">
      <t>タテグ</t>
    </rPh>
    <rPh sb="4" eb="5">
      <t>ワク</t>
    </rPh>
    <phoneticPr fontId="9"/>
  </si>
  <si>
    <t>素地ごしらえ　A種　錆止塗料塗り　B種　現場２回塗り</t>
    <rPh sb="0" eb="2">
      <t>ソジ</t>
    </rPh>
    <rPh sb="8" eb="9">
      <t>シュ</t>
    </rPh>
    <rPh sb="10" eb="12">
      <t>サビト</t>
    </rPh>
    <rPh sb="12" eb="15">
      <t>トリョウヌ</t>
    </rPh>
    <rPh sb="18" eb="19">
      <t>シュ</t>
    </rPh>
    <rPh sb="20" eb="22">
      <t>ゲンバ</t>
    </rPh>
    <rPh sb="23" eb="24">
      <t>カイ</t>
    </rPh>
    <rPh sb="24" eb="25">
      <t>ヌ</t>
    </rPh>
    <phoneticPr fontId="9"/>
  </si>
  <si>
    <t>(A-020･F-6)鋼製床面　t=18 ﾎﾟﾘｳﾚﾀﾝ塗装品</t>
    <rPh sb="11" eb="13">
      <t>コウセイ</t>
    </rPh>
    <rPh sb="13" eb="14">
      <t>ユカ</t>
    </rPh>
    <rPh sb="14" eb="15">
      <t>メン</t>
    </rPh>
    <phoneticPr fontId="9"/>
  </si>
  <si>
    <t>モルタル充填</t>
    <rPh sb="4" eb="6">
      <t>ジュウテン</t>
    </rPh>
    <phoneticPr fontId="9"/>
  </si>
  <si>
    <t>ｱﾘｰﾅ　床</t>
    <rPh sb="5" eb="6">
      <t>ユカ</t>
    </rPh>
    <phoneticPr fontId="9"/>
  </si>
  <si>
    <t>捨張：構造用合板Ⅰ類　t=15　防振ゴム@300　t=8</t>
    <rPh sb="0" eb="1">
      <t>ス</t>
    </rPh>
    <rPh sb="1" eb="2">
      <t>ハ</t>
    </rPh>
    <rPh sb="3" eb="6">
      <t>コウゾウヨウ</t>
    </rPh>
    <rPh sb="6" eb="8">
      <t>ゴウハン</t>
    </rPh>
    <rPh sb="9" eb="10">
      <t>ルイ</t>
    </rPh>
    <phoneticPr fontId="9"/>
  </si>
  <si>
    <t>(D-304)L=1000 W=200 鋼製床組部</t>
  </si>
  <si>
    <t>畳敷き</t>
    <rPh sb="1" eb="2">
      <t>シキ</t>
    </rPh>
    <phoneticPr fontId="9"/>
  </si>
  <si>
    <t>畳敷き</t>
    <rPh sb="1" eb="2">
      <t>シ</t>
    </rPh>
    <phoneticPr fontId="9"/>
  </si>
  <si>
    <t>H4.0 C0.15 W1.2　二脚鳥居型支柱</t>
  </si>
  <si>
    <t>H5.0 C0.30 W2.0　八掛け支柱</t>
  </si>
  <si>
    <t>放送室　壁</t>
    <rPh sb="0" eb="3">
      <t>ホウソウシツ</t>
    </rPh>
    <phoneticPr fontId="9"/>
  </si>
  <si>
    <t>グラスウール吸音板</t>
    <rPh sb="6" eb="9">
      <t>キュウオンバン</t>
    </rPh>
    <phoneticPr fontId="9"/>
  </si>
  <si>
    <t>アリーナ　壁</t>
  </si>
  <si>
    <t xml:space="preserve">t=12.5 塗装下 </t>
  </si>
  <si>
    <t>t=12.5 捨貼下</t>
  </si>
  <si>
    <t>一般管理費率等（計算表）</t>
    <rPh sb="0" eb="2">
      <t>イッパン</t>
    </rPh>
    <rPh sb="2" eb="5">
      <t>カンリヒ</t>
    </rPh>
    <rPh sb="5" eb="6">
      <t>リツ</t>
    </rPh>
    <rPh sb="6" eb="7">
      <t>トウ</t>
    </rPh>
    <rPh sb="8" eb="10">
      <t>ケイサン</t>
    </rPh>
    <rPh sb="10" eb="11">
      <t>ヒョウ</t>
    </rPh>
    <phoneticPr fontId="45"/>
  </si>
  <si>
    <t>t=12.5 捨貼</t>
  </si>
  <si>
    <t>GB-H12.5+GB-F12.5 捨貼</t>
  </si>
  <si>
    <t>下がり壁見切縁</t>
    <rPh sb="3" eb="4">
      <t>カベ</t>
    </rPh>
    <rPh sb="6" eb="7">
      <t>フチ</t>
    </rPh>
    <phoneticPr fontId="9"/>
  </si>
  <si>
    <t>W5020xD450xH1100</t>
  </si>
  <si>
    <t>FP060NP-0199　ﾊｲﾊﾟｰｳｫｰﾙZ同等</t>
  </si>
  <si>
    <t>(D-409)W275xD160xH612</t>
  </si>
  <si>
    <t>(A-052)床置型</t>
  </si>
  <si>
    <t>(D-410)W374xD160xH978</t>
  </si>
  <si>
    <t>ラワン合板　W300xH500 t=9</t>
    <rPh sb="3" eb="5">
      <t>ゴウハン</t>
    </rPh>
    <phoneticPr fontId="9"/>
  </si>
  <si>
    <t>（ハンガーフック）</t>
  </si>
  <si>
    <t>樹脂被覆φ34（SUS304）</t>
  </si>
  <si>
    <t>(D-801)　ポストフォーム　W1710xD340ｘｔ40</t>
  </si>
  <si>
    <t xml:space="preserve">(D-1201)W1120xH2020 </t>
  </si>
  <si>
    <t xml:space="preserve">(D-1201)W2180xH2020 </t>
  </si>
  <si>
    <t>両開き格子扉</t>
    <rPh sb="0" eb="2">
      <t>リョウヒラ</t>
    </rPh>
    <rPh sb="3" eb="5">
      <t>コウシ</t>
    </rPh>
    <rPh sb="5" eb="6">
      <t>トビラ</t>
    </rPh>
    <phoneticPr fontId="40"/>
  </si>
  <si>
    <t>引違い格子扉</t>
    <rPh sb="0" eb="2">
      <t>ヒキチガ</t>
    </rPh>
    <rPh sb="3" eb="5">
      <t>コウシ</t>
    </rPh>
    <rPh sb="5" eb="6">
      <t>トビラ</t>
    </rPh>
    <phoneticPr fontId="40"/>
  </si>
  <si>
    <t>H5.8 C0.95 W4.3</t>
  </si>
  <si>
    <t>上部縦格子:45x45＠113 取付金物共</t>
  </si>
  <si>
    <t>(D-1201)W2180xH1910</t>
  </si>
  <si>
    <t>0.8×0.5×H0.25</t>
  </si>
  <si>
    <t>上部縦格子:45x45＠165　取付金物共</t>
  </si>
  <si>
    <t>側面柱:H=3930 110x35　側面柱:H=3930 100x25</t>
    <rPh sb="0" eb="2">
      <t>ソクメン</t>
    </rPh>
    <rPh sb="2" eb="3">
      <t>ハシラ</t>
    </rPh>
    <phoneticPr fontId="40"/>
  </si>
  <si>
    <t>正面:W243xH100 t=40 ﾖｺ貼　　　木下地共</t>
    <rPh sb="0" eb="2">
      <t>ショウメン</t>
    </rPh>
    <rPh sb="20" eb="21">
      <t>ハリ</t>
    </rPh>
    <phoneticPr fontId="40"/>
  </si>
  <si>
    <t>W1710xD550xH900　洗面孔ｘ２</t>
    <rPh sb="16" eb="18">
      <t>センメン</t>
    </rPh>
    <rPh sb="18" eb="19">
      <t>コウ</t>
    </rPh>
    <phoneticPr fontId="40"/>
  </si>
  <si>
    <t>W2410xD550xH900　洗面孔ｘ３</t>
  </si>
  <si>
    <t>W1600xD550xH900　洗面孔ｘ２</t>
  </si>
  <si>
    <t>1F静養室1･2･3：1.2mx3/2F放送室：1.1mx3</t>
  </si>
  <si>
    <t>暗幕</t>
  </si>
  <si>
    <t>W800xD1200</t>
  </si>
  <si>
    <t>収納鏡</t>
    <rPh sb="0" eb="2">
      <t>シュウノウ</t>
    </rPh>
    <rPh sb="2" eb="3">
      <t>カガミ</t>
    </rPh>
    <phoneticPr fontId="40"/>
  </si>
  <si>
    <t>(D-802)　W4300ｘH2000 　表面ｼﾅ合板 CL仕上</t>
  </si>
  <si>
    <t>硬質ポリ塩化ビニル管（VP)φ150　半割　 L=400</t>
    <rPh sb="0" eb="2">
      <t>コウシツ</t>
    </rPh>
    <rPh sb="4" eb="6">
      <t>エンカ</t>
    </rPh>
    <rPh sb="9" eb="10">
      <t>カン</t>
    </rPh>
    <phoneticPr fontId="9"/>
  </si>
  <si>
    <t>硬質ポリ塩化ビニル管（VP)φ150　半割　 L=450</t>
    <rPh sb="0" eb="2">
      <t>コウシツ</t>
    </rPh>
    <rPh sb="4" eb="6">
      <t>エンカ</t>
    </rPh>
    <rPh sb="9" eb="10">
      <t>カン</t>
    </rPh>
    <phoneticPr fontId="9"/>
  </si>
  <si>
    <t>硬質ポリ塩化ビニル管（VP)φ150　半割　 L=500</t>
    <rPh sb="0" eb="2">
      <t>コウシツ</t>
    </rPh>
    <rPh sb="4" eb="6">
      <t>エンカ</t>
    </rPh>
    <rPh sb="9" eb="10">
      <t>カン</t>
    </rPh>
    <phoneticPr fontId="9"/>
  </si>
  <si>
    <t>硬質ポリ塩化ビニル管(VP)φ100　 L=450</t>
    <rPh sb="0" eb="2">
      <t>コウシツ</t>
    </rPh>
    <rPh sb="4" eb="6">
      <t>エンカ</t>
    </rPh>
    <rPh sb="9" eb="10">
      <t>カン</t>
    </rPh>
    <phoneticPr fontId="9"/>
  </si>
  <si>
    <t>硬質ポリ塩化ビニル管(VP)φ100　 L=500</t>
    <rPh sb="0" eb="2">
      <t>コウシツ</t>
    </rPh>
    <rPh sb="4" eb="6">
      <t>エンカ</t>
    </rPh>
    <rPh sb="9" eb="10">
      <t>カン</t>
    </rPh>
    <phoneticPr fontId="9"/>
  </si>
  <si>
    <t>W5030xD370xH1420</t>
  </si>
  <si>
    <t>W1200xD300xH495　ｽﾃﾝﾚｽ丸ﾊﾟｲﾌﾟ ﾐﾗｰ仕上付属品付</t>
  </si>
  <si>
    <t>W750xD300xH495　ｽﾃﾝﾚｽ丸ﾊﾟｲﾌﾟ ﾐﾗｰ仕上　付属品付</t>
  </si>
  <si>
    <t>W3510xD600xH2000　ｶﾞﾗｽ共</t>
  </si>
  <si>
    <t>本体･固定棚:樹脂ｺｰﾄ化粧ﾊﾟｰﾃｨｸﾙﾎﾞｰﾄﾞ</t>
    <rPh sb="3" eb="5">
      <t>コテイ</t>
    </rPh>
    <phoneticPr fontId="9"/>
  </si>
  <si>
    <t>(A-174)　W1550xD350xH1880</t>
  </si>
  <si>
    <t>(A-174)　W2460xD350xH1880</t>
  </si>
  <si>
    <t>(A-175)　W3025xD600xH650　天板:SUS430 t=1.0 下地合板</t>
  </si>
  <si>
    <t>(A-176)　W4520xD4550xH1100</t>
  </si>
  <si>
    <t>(A-176)　W3616+1405xD420xH1700</t>
  </si>
  <si>
    <t>(A-176)　W17340xD6600xH2100</t>
  </si>
  <si>
    <t>W4400xD400xH1430　</t>
  </si>
  <si>
    <t>W4440xD400xH1430　</t>
  </si>
  <si>
    <t>W4440xD750xH1430　</t>
  </si>
  <si>
    <t>W1500xD400xH1720　　開戸:ｱｸﾘﾙt5</t>
  </si>
  <si>
    <t>W4500xD500xH875　</t>
  </si>
  <si>
    <t>W6500xD500xH875</t>
  </si>
  <si>
    <t>(A-175)W3825xD450xH2000</t>
  </si>
  <si>
    <t>本体:樹脂ｺｰﾄ化粧ﾊﾟｰﾃｨｸﾙﾎﾞｰﾄﾞ　付属物付</t>
  </si>
  <si>
    <t>W 500xD450xH1100/W 450xD450xH2000</t>
  </si>
  <si>
    <t>W2196xD450xH1100　　W4155xD450xH1100</t>
  </si>
  <si>
    <t>素地ごしらえ共　錆止塗料塗り　B種　現場２回塗り</t>
    <rPh sb="0" eb="2">
      <t>ソジ</t>
    </rPh>
    <rPh sb="6" eb="7">
      <t>トモ</t>
    </rPh>
    <rPh sb="8" eb="10">
      <t>サビト</t>
    </rPh>
    <rPh sb="10" eb="13">
      <t>トリョウヌ</t>
    </rPh>
    <rPh sb="16" eb="17">
      <t>シュ</t>
    </rPh>
    <rPh sb="18" eb="20">
      <t>ゲンバ</t>
    </rPh>
    <rPh sb="21" eb="22">
      <t>カイ</t>
    </rPh>
    <rPh sb="22" eb="23">
      <t>ヌ</t>
    </rPh>
    <phoneticPr fontId="9"/>
  </si>
  <si>
    <t>棚板:樹脂ｺｰﾄ化粧ﾊﾟｰﾃｨｸﾙﾎﾞｰﾄﾞ</t>
    <rPh sb="0" eb="2">
      <t>タナイタ</t>
    </rPh>
    <phoneticPr fontId="9"/>
  </si>
  <si>
    <t>棚板:樹脂ｺｰﾄ化粧MDFﾌﾗｯｼｭ</t>
  </si>
  <si>
    <t>W3750xD450xH875　天板:ﾒﾗﾐﾝ化粧板貼　 ﾎﾟｽﾄﾌｫｰﾑ加工</t>
  </si>
  <si>
    <t>W1800xD960xH900　天板:ﾒﾗﾐﾝ化粧板貼　 ﾎﾟｽﾄﾌｫｰﾑ加工</t>
  </si>
  <si>
    <t>発生材積込み</t>
  </si>
  <si>
    <t>屋根:ﾎﾟﾘ合板ﾌﾗｯｼｭ　ﾍﾞﾝﾁ座面:ﾗﾊﾞｰｳｯﾄﾞ集成材 UC</t>
  </si>
  <si>
    <t>本体:ﾎﾟﾘ合板貼/棚板:樹脂ｺｰﾄ化粧MDFﾌﾗｯｼｭ</t>
  </si>
  <si>
    <t>本体:樹脂ｺｰﾄ化粧ﾊﾟｰﾃｨｸﾙﾎﾞｰﾄ/ﾞｹﾝﾄﾞﾝ式ﾊﾟﾈﾙ:ﾒﾗﾐﾝ化粧板貼</t>
  </si>
  <si>
    <t>W3480xD600xH875　天板･ｼﾝｸ:ｽﾃﾝﾚｽ SUS304 t=1.0 #400</t>
  </si>
  <si>
    <t>本体･引違戸:樹脂ｺｰﾄ化粧ﾊﾟｰﾃｨｸﾙﾎﾞｰﾄﾞ</t>
  </si>
  <si>
    <t>（収納鏡）</t>
    <rPh sb="1" eb="3">
      <t>シュウノウ</t>
    </rPh>
    <rPh sb="3" eb="4">
      <t>カガミ</t>
    </rPh>
    <phoneticPr fontId="9"/>
  </si>
  <si>
    <t>ｲﾝｸｼﾞｪｯﾄ出力ｼｰﾄ点字加工　取付:ｱﾙﾐ複合板t3捨貼</t>
  </si>
  <si>
    <t>開戸:樹脂ｺｰﾄ化粧MDF貼　引違戸:強化ｶﾞﾗｽt=4</t>
  </si>
  <si>
    <t>棚板:樹脂ｺｰﾄ化粧MDFﾌﾗｯｼｭ　引違戸:強化ｶﾞﾗｽt=4</t>
  </si>
  <si>
    <t>W600xD603xH2000　本体:樹脂ｺｰﾄ化粧ﾊﾟｰﾃｨｸﾙﾎﾞｰﾄﾞ</t>
  </si>
  <si>
    <t>W6000xD600xH2000　本体:樹脂ｺｰﾄ化粧ﾊﾟｰﾃｨｸﾙﾎﾞｰﾄﾞ</t>
  </si>
  <si>
    <t>W5130xD600xH700　天板:ﾗﾊﾞｰｳｯﾄﾞ集成材 t=30</t>
  </si>
  <si>
    <t>W1800xD900xH800　天板:ﾗﾊﾞｰｳｯﾄﾞ集成材 t=30</t>
  </si>
  <si>
    <t>W1800xD900xH700　天板:ﾗﾊﾞｰｳｯﾄﾞ集成材 t=30</t>
  </si>
  <si>
    <t>本体:ｽﾁｰﾙ角ﾊﾟｲﾌﾟ ﾒﾗﾐﾝ焼付塗装</t>
  </si>
  <si>
    <t>W7180xD600xH650　天板･ｼﾝｸ:ｽﾃﾝﾚｽ SUS304 t=1.0 #400</t>
  </si>
  <si>
    <t>W2400xD900xH800　天板:ｽﾃﾝﾚｽ SUS304 t=1.0</t>
  </si>
  <si>
    <t>本体:側ﾊﾟﾈﾙ ｽｰﾊﾟｰﾎﾟｽﾄﾌｫｰﾑ加工</t>
  </si>
  <si>
    <t>W1800xD900xH700　天板:ﾒﾗﾐﾝ化粧板貼</t>
  </si>
  <si>
    <t>W2100xD900xH700/850　天板:ﾒﾗﾐﾝ化粧板貼</t>
  </si>
  <si>
    <t>W1700xD600xH2000　本体:樹脂ｺｰﾄ化粧ﾊﾟｰﾃｨｸﾙﾎﾞｰﾄﾞ</t>
  </si>
  <si>
    <t>W1200xD600xH875　天板･ｼﾝｸ:ｽﾃﾝﾚｽ SUS304 t=1.0 #400</t>
  </si>
  <si>
    <t>鏡:t=5　枠:ﾎﾟﾌﾟﾗt=25 染色UC塗</t>
  </si>
  <si>
    <t>座板:ﾀﾓ集成材 UC塗　本体:ﾀﾓ練付合板貼</t>
  </si>
  <si>
    <t>W1360xH3349　異形</t>
  </si>
  <si>
    <t>5億円を超える</t>
    <rPh sb="1" eb="3">
      <t>オクエン</t>
    </rPh>
    <rPh sb="4" eb="5">
      <t>コ</t>
    </rPh>
    <phoneticPr fontId="45"/>
  </si>
  <si>
    <t>ｵｲﾙｽﾃｲﾝｸﾘｱﾗｯｶｰ塗り（OSCL：細幅）</t>
    <rPh sb="14" eb="15">
      <t>ヌ</t>
    </rPh>
    <rPh sb="22" eb="24">
      <t>ホソハバ</t>
    </rPh>
    <phoneticPr fontId="9"/>
  </si>
  <si>
    <t>W4930×D1900×W2580 基礎共</t>
  </si>
  <si>
    <t>W700xH1000　枠組:杉集材D30 UC塗</t>
  </si>
  <si>
    <t>2-3</t>
  </si>
  <si>
    <t>W4950xH2675　網戸付き</t>
  </si>
  <si>
    <t>フェンス門扉-1基礎</t>
    <rPh sb="4" eb="6">
      <t>モンピ</t>
    </rPh>
    <rPh sb="8" eb="10">
      <t>キソ</t>
    </rPh>
    <phoneticPr fontId="41"/>
  </si>
  <si>
    <t>W4700×D2200×H460</t>
  </si>
  <si>
    <t>φ600ｘL400</t>
  </si>
  <si>
    <t>φ600ｘL500</t>
  </si>
  <si>
    <t>歩車道境界縁石　乗入ﾌﾞﾛｯｸ</t>
  </si>
  <si>
    <t>φ600ｘL550</t>
  </si>
  <si>
    <t>ｽﾁｰﾙ製（亜鉛メッキ）H900</t>
  </si>
  <si>
    <t>笠木・支柱＠900・繋ぎ材：FB-9ｘ38</t>
  </si>
  <si>
    <t>収納台車</t>
    <rPh sb="0" eb="2">
      <t>シュウノウ</t>
    </rPh>
    <rPh sb="2" eb="4">
      <t>ダイシャ</t>
    </rPh>
    <phoneticPr fontId="9"/>
  </si>
  <si>
    <t>笠木・支柱＠900・繋ぎ材：FB-9ｘ38</t>
    <rPh sb="0" eb="2">
      <t>カサギ</t>
    </rPh>
    <rPh sb="3" eb="5">
      <t>シチュウ</t>
    </rPh>
    <rPh sb="10" eb="11">
      <t>ツナギ</t>
    </rPh>
    <rPh sb="12" eb="13">
      <t>ザイ</t>
    </rPh>
    <phoneticPr fontId="9"/>
  </si>
  <si>
    <t>ﾎﾟﾘｳﾚﾀﾝｴﾅﾒﾙ塗料塗り(2-UE：細幅)</t>
  </si>
  <si>
    <t>南門防護柵　2液形</t>
    <rPh sb="0" eb="1">
      <t>ミナミ</t>
    </rPh>
    <phoneticPr fontId="9"/>
  </si>
  <si>
    <t>幅木:SUS304 t=1.5　強化ガラスt15別途</t>
    <rPh sb="16" eb="18">
      <t>キョウカ</t>
    </rPh>
    <rPh sb="24" eb="26">
      <t>ベット</t>
    </rPh>
    <phoneticPr fontId="9"/>
  </si>
  <si>
    <t>W1800×D800×H1800 基礎共</t>
  </si>
  <si>
    <t>ﾊﾞｯｸﾈｯﾄ撤去</t>
  </si>
  <si>
    <t>㈱サンゲツ：ノンスキッド同等</t>
    <rPh sb="12" eb="14">
      <t>ドウトウ</t>
    </rPh>
    <phoneticPr fontId="9"/>
  </si>
  <si>
    <t>（A-054）</t>
  </si>
  <si>
    <t>ﾋﾞﾆﾙ樹脂φ34</t>
  </si>
  <si>
    <t>電線管</t>
    <rPh sb="0" eb="3">
      <t>デンセンカン</t>
    </rPh>
    <phoneticPr fontId="9"/>
  </si>
  <si>
    <t xml:space="preserve">ST Ｌ-50x50x4 亜鉛ﾒｯｷ(SOP下) </t>
  </si>
  <si>
    <t>マット下</t>
  </si>
  <si>
    <t>防水モルタル充填</t>
    <rPh sb="0" eb="2">
      <t>ボウスイ</t>
    </rPh>
    <rPh sb="6" eb="8">
      <t>ジュウテン</t>
    </rPh>
    <phoneticPr fontId="9"/>
  </si>
  <si>
    <t>W120　直均し</t>
    <rPh sb="5" eb="7">
      <t>ジカナラ</t>
    </rPh>
    <phoneticPr fontId="9"/>
  </si>
  <si>
    <t>下地調整なし</t>
    <rPh sb="0" eb="4">
      <t>シタジチョウセイ</t>
    </rPh>
    <phoneticPr fontId="51"/>
  </si>
  <si>
    <t>ＩＶ８（管内）</t>
    <rPh sb="4" eb="6">
      <t>カンナイ</t>
    </rPh>
    <phoneticPr fontId="9"/>
  </si>
  <si>
    <t>I 藤棚</t>
  </si>
  <si>
    <t>ﾈｯﾄﾌｪﾝｽ撤去</t>
  </si>
  <si>
    <t>錆止塗料塗り　B種　現場２回塗り</t>
    <rPh sb="0" eb="2">
      <t>サビト</t>
    </rPh>
    <rPh sb="2" eb="5">
      <t>トリョウヌ</t>
    </rPh>
    <rPh sb="8" eb="9">
      <t>シュ</t>
    </rPh>
    <rPh sb="10" eb="12">
      <t>ゲンバ</t>
    </rPh>
    <rPh sb="13" eb="14">
      <t>カイ</t>
    </rPh>
    <rPh sb="14" eb="15">
      <t>ヌ</t>
    </rPh>
    <phoneticPr fontId="51"/>
  </si>
  <si>
    <t>鉄鋼面　B種</t>
    <rPh sb="0" eb="2">
      <t>テッコウ</t>
    </rPh>
    <rPh sb="2" eb="3">
      <t>メン</t>
    </rPh>
    <rPh sb="5" eb="6">
      <t>シュ</t>
    </rPh>
    <phoneticPr fontId="51"/>
  </si>
  <si>
    <t>外装材とりこわし　(ｱｽﾍﾞｽﾄ含有)</t>
    <rPh sb="0" eb="3">
      <t>ガイソウザイ</t>
    </rPh>
    <rPh sb="16" eb="17">
      <t>フク</t>
    </rPh>
    <rPh sb="17" eb="18">
      <t>アリ</t>
    </rPh>
    <phoneticPr fontId="43"/>
  </si>
  <si>
    <t>網入磨き板ガラス</t>
    <rPh sb="0" eb="2">
      <t>アミイ</t>
    </rPh>
    <rPh sb="2" eb="3">
      <t>ミガ</t>
    </rPh>
    <rPh sb="4" eb="5">
      <t>イタ</t>
    </rPh>
    <phoneticPr fontId="9"/>
  </si>
  <si>
    <t>通水管</t>
    <rPh sb="0" eb="2">
      <t>ツウスイ</t>
    </rPh>
    <phoneticPr fontId="9"/>
  </si>
  <si>
    <t>&lt;K-95&gt;</t>
  </si>
  <si>
    <t>採用率</t>
    <rPh sb="0" eb="2">
      <t>サイヨウ</t>
    </rPh>
    <rPh sb="2" eb="3">
      <t>リツ</t>
    </rPh>
    <phoneticPr fontId="45"/>
  </si>
  <si>
    <t>購入土</t>
  </si>
  <si>
    <t>交通誘導員</t>
    <rPh sb="0" eb="5">
      <t>コウツウユウドウイン</t>
    </rPh>
    <phoneticPr fontId="9"/>
  </si>
  <si>
    <t>&lt;K-102&gt;ロッカー</t>
  </si>
  <si>
    <t>１０ｔ車</t>
    <rPh sb="3" eb="4">
      <t>シャ</t>
    </rPh>
    <phoneticPr fontId="9"/>
  </si>
  <si>
    <t>アンカーボルト</t>
  </si>
  <si>
    <t>合成樹脂調合ﾍﾟｲﾝﾄ塗り（SOP）</t>
    <rPh sb="0" eb="4">
      <t>ゴウセイジュシ</t>
    </rPh>
    <rPh sb="4" eb="6">
      <t>チョウゴウ</t>
    </rPh>
    <rPh sb="11" eb="12">
      <t>ヌ</t>
    </rPh>
    <phoneticPr fontId="39"/>
  </si>
  <si>
    <t>錆止塗料塗り　B種　現場２回目</t>
    <rPh sb="0" eb="2">
      <t>サビト</t>
    </rPh>
    <rPh sb="2" eb="5">
      <t>トリョウヌ</t>
    </rPh>
    <rPh sb="8" eb="9">
      <t>シュ</t>
    </rPh>
    <rPh sb="10" eb="12">
      <t>ゲンバ</t>
    </rPh>
    <rPh sb="13" eb="15">
      <t>カイメ</t>
    </rPh>
    <phoneticPr fontId="39"/>
  </si>
  <si>
    <t>単管使用　 　　　　　　　　　1ヶ月　運搬費共</t>
    <rPh sb="0" eb="2">
      <t>タンカン</t>
    </rPh>
    <rPh sb="2" eb="4">
      <t>シヨウ</t>
    </rPh>
    <rPh sb="19" eb="22">
      <t>ウンパンヒ</t>
    </rPh>
    <rPh sb="22" eb="23">
      <t>トモ</t>
    </rPh>
    <phoneticPr fontId="9"/>
  </si>
  <si>
    <t>OAフロア下　床</t>
    <rPh sb="5" eb="6">
      <t>シタ</t>
    </rPh>
    <phoneticPr fontId="9"/>
  </si>
  <si>
    <t>ステージ下　床</t>
    <rPh sb="4" eb="5">
      <t>シタ</t>
    </rPh>
    <phoneticPr fontId="9"/>
  </si>
  <si>
    <t>ｾﾒﾝﾄ又はｾﾒﾝﾄ系固化材100kg/m3</t>
    <rPh sb="4" eb="5">
      <t>マタ</t>
    </rPh>
    <rPh sb="10" eb="11">
      <t>ケイ</t>
    </rPh>
    <rPh sb="11" eb="14">
      <t>コカザイ</t>
    </rPh>
    <phoneticPr fontId="54"/>
  </si>
  <si>
    <t>撤去・処分</t>
    <rPh sb="0" eb="2">
      <t>テッキョ</t>
    </rPh>
    <rPh sb="3" eb="5">
      <t>ショブン</t>
    </rPh>
    <phoneticPr fontId="40"/>
  </si>
  <si>
    <t>φ600ｘL250</t>
  </si>
  <si>
    <t>転落防止柵</t>
  </si>
  <si>
    <t>硬質ポリ塩化ビニル管（VP)φ150　半割　 L=250</t>
    <rPh sb="0" eb="2">
      <t>コウシツ</t>
    </rPh>
    <rPh sb="4" eb="6">
      <t>エンカ</t>
    </rPh>
    <rPh sb="9" eb="10">
      <t>カン</t>
    </rPh>
    <phoneticPr fontId="9"/>
  </si>
  <si>
    <t>ﾃﾆｽｺｰﾄ</t>
  </si>
  <si>
    <t>扉等一方補強</t>
    <rPh sb="0" eb="1">
      <t>トビラ</t>
    </rPh>
    <rPh sb="1" eb="2">
      <t>トウ</t>
    </rPh>
    <rPh sb="2" eb="3">
      <t>イチ</t>
    </rPh>
    <rPh sb="3" eb="4">
      <t>ホウ</t>
    </rPh>
    <rPh sb="4" eb="6">
      <t>ホキョウ</t>
    </rPh>
    <phoneticPr fontId="9"/>
  </si>
  <si>
    <t>21m</t>
  </si>
  <si>
    <t>体育館棟　天井</t>
    <rPh sb="0" eb="4">
      <t>タイイクカントウ</t>
    </rPh>
    <rPh sb="5" eb="7">
      <t>テンジョウ</t>
    </rPh>
    <phoneticPr fontId="9"/>
  </si>
  <si>
    <t>校舎棟　天井</t>
    <rPh sb="0" eb="2">
      <t>コウシャ</t>
    </rPh>
    <rPh sb="2" eb="3">
      <t>トウ</t>
    </rPh>
    <rPh sb="4" eb="6">
      <t>テンジョウ</t>
    </rPh>
    <phoneticPr fontId="9"/>
  </si>
  <si>
    <t>コルゲート14-3Cx3　（G70）</t>
  </si>
  <si>
    <t>別紙：金属－１</t>
    <rPh sb="0" eb="2">
      <t>ベッシ</t>
    </rPh>
    <rPh sb="3" eb="5">
      <t>キンゾク</t>
    </rPh>
    <phoneticPr fontId="9"/>
  </si>
  <si>
    <t>65形　3930ｘ2670</t>
    <rPh sb="2" eb="3">
      <t>カタ</t>
    </rPh>
    <phoneticPr fontId="9"/>
  </si>
  <si>
    <t>H3.8 C0.43 W2.3 2本株立ち</t>
  </si>
  <si>
    <t>扉等二方補強</t>
    <rPh sb="0" eb="1">
      <t>トビラ</t>
    </rPh>
    <rPh sb="1" eb="2">
      <t>トウ</t>
    </rPh>
    <rPh sb="2" eb="3">
      <t>フタ</t>
    </rPh>
    <rPh sb="3" eb="4">
      <t>ホウ</t>
    </rPh>
    <rPh sb="4" eb="6">
      <t>ホキョウ</t>
    </rPh>
    <phoneticPr fontId="9"/>
  </si>
  <si>
    <t>65形　7040</t>
    <rPh sb="2" eb="3">
      <t>カタ</t>
    </rPh>
    <phoneticPr fontId="9"/>
  </si>
  <si>
    <t>65形　760ｘ2000</t>
    <rPh sb="2" eb="3">
      <t>カタ</t>
    </rPh>
    <phoneticPr fontId="9"/>
  </si>
  <si>
    <t>65形　1520ｘ1950</t>
    <rPh sb="2" eb="3">
      <t>カタ</t>
    </rPh>
    <phoneticPr fontId="9"/>
  </si>
  <si>
    <t>65形　1220ｘ1950</t>
    <rPh sb="2" eb="3">
      <t>カタ</t>
    </rPh>
    <phoneticPr fontId="9"/>
  </si>
  <si>
    <t>65形　1800ｘ1200</t>
    <rPh sb="2" eb="3">
      <t>カタ</t>
    </rPh>
    <phoneticPr fontId="9"/>
  </si>
  <si>
    <t>65形　1000ｘ1200</t>
    <rPh sb="2" eb="3">
      <t>カタ</t>
    </rPh>
    <phoneticPr fontId="9"/>
  </si>
  <si>
    <t>校舎棟　耐火間仕切</t>
    <rPh sb="0" eb="3">
      <t>コウシャトウ</t>
    </rPh>
    <rPh sb="4" eb="9">
      <t>タイカマジキリ</t>
    </rPh>
    <phoneticPr fontId="9"/>
  </si>
  <si>
    <t>65形　4000ｘ2700程度</t>
    <rPh sb="2" eb="3">
      <t>カタ</t>
    </rPh>
    <rPh sb="13" eb="15">
      <t>テイド</t>
    </rPh>
    <phoneticPr fontId="9"/>
  </si>
  <si>
    <t>65形　900ｘ1200</t>
    <rPh sb="2" eb="3">
      <t>カタ</t>
    </rPh>
    <phoneticPr fontId="9"/>
  </si>
  <si>
    <t>AW－１</t>
  </si>
  <si>
    <t>軽量鉄骨壁下地　開口部補強　</t>
    <rPh sb="0" eb="2">
      <t>ケイリョウ</t>
    </rPh>
    <rPh sb="2" eb="4">
      <t>テッコツ</t>
    </rPh>
    <rPh sb="4" eb="5">
      <t>カベ</t>
    </rPh>
    <rPh sb="5" eb="7">
      <t>シタジ</t>
    </rPh>
    <rPh sb="8" eb="11">
      <t>カイコウブ</t>
    </rPh>
    <rPh sb="11" eb="13">
      <t>ホキョウ</t>
    </rPh>
    <phoneticPr fontId="9"/>
  </si>
  <si>
    <t>扉等三方補強</t>
    <rPh sb="0" eb="1">
      <t>トビラ</t>
    </rPh>
    <rPh sb="1" eb="2">
      <t>トウ</t>
    </rPh>
    <rPh sb="2" eb="3">
      <t>サン</t>
    </rPh>
    <rPh sb="3" eb="4">
      <t>ホウ</t>
    </rPh>
    <rPh sb="4" eb="6">
      <t>ホキョウ</t>
    </rPh>
    <phoneticPr fontId="9"/>
  </si>
  <si>
    <t>100形1200ｘ2000</t>
    <rPh sb="3" eb="4">
      <t>カタ</t>
    </rPh>
    <phoneticPr fontId="9"/>
  </si>
  <si>
    <t>W3340xH2665</t>
  </si>
  <si>
    <t>サトザクラ</t>
  </si>
  <si>
    <t>I型（LGS面）　木製φ32xH800　ｳﾚﾀﾝ塗装　ブラケット共</t>
    <rPh sb="1" eb="2">
      <t>カタ</t>
    </rPh>
    <rPh sb="6" eb="7">
      <t>メン</t>
    </rPh>
    <rPh sb="9" eb="11">
      <t>モクセイ</t>
    </rPh>
    <rPh sb="24" eb="26">
      <t>トソウ</t>
    </rPh>
    <rPh sb="32" eb="33">
      <t>トモ</t>
    </rPh>
    <phoneticPr fontId="9"/>
  </si>
  <si>
    <t>RC造　地上部</t>
    <rPh sb="2" eb="3">
      <t>ゾウ</t>
    </rPh>
    <rPh sb="4" eb="7">
      <t>チジョウブ</t>
    </rPh>
    <phoneticPr fontId="9"/>
  </si>
  <si>
    <t>階高4.0m超5.0m未満 　 　6.5ヶ月　運搬費共</t>
    <rPh sb="0" eb="2">
      <t>カイダカ</t>
    </rPh>
    <rPh sb="6" eb="7">
      <t>コ</t>
    </rPh>
    <rPh sb="11" eb="13">
      <t>ミマン</t>
    </rPh>
    <rPh sb="23" eb="27">
      <t>ウンパンヒトモ</t>
    </rPh>
    <phoneticPr fontId="9"/>
  </si>
  <si>
    <t>　　　　　　　　　　         　　6.5ヶ月　運搬費共</t>
    <rPh sb="27" eb="29">
      <t>ウンパン</t>
    </rPh>
    <rPh sb="29" eb="30">
      <t>ヒ</t>
    </rPh>
    <rPh sb="30" eb="31">
      <t>トモ</t>
    </rPh>
    <phoneticPr fontId="9"/>
  </si>
  <si>
    <t>階高4.0m超5.0m未満    　1ヶ月　運搬費共</t>
    <rPh sb="0" eb="2">
      <t>カイダカ</t>
    </rPh>
    <rPh sb="6" eb="7">
      <t>コ</t>
    </rPh>
    <rPh sb="11" eb="13">
      <t>ミマン</t>
    </rPh>
    <rPh sb="22" eb="25">
      <t>ウンパンヒ</t>
    </rPh>
    <rPh sb="25" eb="26">
      <t>トモ</t>
    </rPh>
    <phoneticPr fontId="9"/>
  </si>
  <si>
    <t>渡り廊下　柱型</t>
    <rPh sb="0" eb="1">
      <t>ワタ</t>
    </rPh>
    <rPh sb="2" eb="4">
      <t>ロウカ</t>
    </rPh>
    <phoneticPr fontId="9"/>
  </si>
  <si>
    <t>渡り廊下　梁型</t>
    <rPh sb="0" eb="1">
      <t>ワタ</t>
    </rPh>
    <rPh sb="2" eb="4">
      <t>ロウカ</t>
    </rPh>
    <phoneticPr fontId="9"/>
  </si>
  <si>
    <t>可動間仕切</t>
    <rPh sb="0" eb="2">
      <t>カドウ</t>
    </rPh>
    <rPh sb="2" eb="5">
      <t>マジキ</t>
    </rPh>
    <phoneticPr fontId="9"/>
  </si>
  <si>
    <t>（梁貫通孔補強）</t>
    <rPh sb="1" eb="2">
      <t>ハリ</t>
    </rPh>
    <rPh sb="2" eb="5">
      <t>カンツウコウ</t>
    </rPh>
    <rPh sb="5" eb="7">
      <t>ホキョウ</t>
    </rPh>
    <phoneticPr fontId="9"/>
  </si>
  <si>
    <t>φ100　Ⅰ-2R-2</t>
  </si>
  <si>
    <t>H9.5 C3.08 W9.5</t>
  </si>
  <si>
    <t>φ150　Ⅰ-2R-2</t>
  </si>
  <si>
    <t>φ200　Ⅰ-2R-2</t>
  </si>
  <si>
    <t>φ250　Ⅱ-2R-2</t>
  </si>
  <si>
    <t>φ250　Ⅳ-2R-2</t>
  </si>
  <si>
    <t>φ600　Ⅱ-2R-2</t>
  </si>
  <si>
    <t>φ600　Ⅳ-2R-2</t>
  </si>
  <si>
    <t>コーリョー建販㈱：ダイヤレンNS同等品</t>
    <rPh sb="5" eb="7">
      <t>ケンパン</t>
    </rPh>
    <rPh sb="16" eb="18">
      <t>ドウトウ</t>
    </rPh>
    <rPh sb="18" eb="19">
      <t>ヒン</t>
    </rPh>
    <phoneticPr fontId="9"/>
  </si>
  <si>
    <t>（鉄筋ガス圧接）</t>
    <rPh sb="1" eb="3">
      <t>テッキン</t>
    </rPh>
    <rPh sb="5" eb="7">
      <t>アッセツ</t>
    </rPh>
    <phoneticPr fontId="9"/>
  </si>
  <si>
    <t>（溶接金網敷き）</t>
    <rPh sb="1" eb="3">
      <t>ヨウセツ</t>
    </rPh>
    <rPh sb="3" eb="5">
      <t>カナアミ</t>
    </rPh>
    <rPh sb="5" eb="6">
      <t>シ</t>
    </rPh>
    <phoneticPr fontId="9"/>
  </si>
  <si>
    <t>階高4.0ｍ超5.0ｍ未満　　運搬費共</t>
    <rPh sb="0" eb="2">
      <t>カイダカ</t>
    </rPh>
    <rPh sb="6" eb="7">
      <t>コ</t>
    </rPh>
    <rPh sb="11" eb="13">
      <t>ミマン</t>
    </rPh>
    <phoneticPr fontId="9"/>
  </si>
  <si>
    <t>（梁貫通孔補強）</t>
    <rPh sb="1" eb="7">
      <t>ハリカンツウコウホキョウ</t>
    </rPh>
    <phoneticPr fontId="9"/>
  </si>
  <si>
    <t>φ200　Ⅴ-2R-2</t>
  </si>
  <si>
    <t>φ200　Ⅴ-3R-2</t>
  </si>
  <si>
    <t>φ600　Ⅳ-3R-2</t>
  </si>
  <si>
    <t>階高7.4ｍ以上9.1ｍ未満　　運搬費共</t>
    <rPh sb="0" eb="2">
      <t>カイダカ</t>
    </rPh>
    <rPh sb="6" eb="8">
      <t>イジョウ</t>
    </rPh>
    <rPh sb="12" eb="14">
      <t>ミマン</t>
    </rPh>
    <phoneticPr fontId="9"/>
  </si>
  <si>
    <t>階高5.0ｍ以上5.7ｍ未満　　運搬費共</t>
    <rPh sb="0" eb="2">
      <t>カイダカ</t>
    </rPh>
    <rPh sb="6" eb="8">
      <t>イジョウ</t>
    </rPh>
    <rPh sb="12" eb="14">
      <t>ミマン</t>
    </rPh>
    <phoneticPr fontId="9"/>
  </si>
  <si>
    <t>W=300用</t>
  </si>
  <si>
    <t>階高4.0m以下　　　運搬費共</t>
    <rPh sb="0" eb="2">
      <t>カイダカ</t>
    </rPh>
    <rPh sb="6" eb="8">
      <t>イカ</t>
    </rPh>
    <phoneticPr fontId="9"/>
  </si>
  <si>
    <t>階高5.7m以上7.4m未満　　運搬費共</t>
    <rPh sb="0" eb="2">
      <t>カイダカ</t>
    </rPh>
    <rPh sb="6" eb="8">
      <t>イジョウ</t>
    </rPh>
    <rPh sb="12" eb="14">
      <t>ミマン</t>
    </rPh>
    <phoneticPr fontId="9"/>
  </si>
  <si>
    <t>T-2　</t>
  </si>
  <si>
    <t>階高7.4m以上9.1m未満　　運搬費共</t>
    <rPh sb="0" eb="2">
      <t>カイダカ</t>
    </rPh>
    <rPh sb="6" eb="8">
      <t>イジョウ</t>
    </rPh>
    <rPh sb="12" eb="14">
      <t>ミマン</t>
    </rPh>
    <phoneticPr fontId="9"/>
  </si>
  <si>
    <t>65形　W2570xH2660</t>
    <rPh sb="2" eb="3">
      <t>カタ</t>
    </rPh>
    <phoneticPr fontId="9"/>
  </si>
  <si>
    <t>1F､2F事務室更衣室1・2</t>
  </si>
  <si>
    <t>バルコニー床</t>
  </si>
  <si>
    <t>ビニル床シート張り（VSバルコニー）</t>
    <rPh sb="3" eb="4">
      <t>ユカ</t>
    </rPh>
    <rPh sb="7" eb="8">
      <t>ハ</t>
    </rPh>
    <phoneticPr fontId="9"/>
  </si>
  <si>
    <t>２２</t>
  </si>
  <si>
    <t>昇降設備工事</t>
    <rPh sb="0" eb="4">
      <t>ショウコウセツビ</t>
    </rPh>
    <rPh sb="4" eb="6">
      <t>コウジ</t>
    </rPh>
    <phoneticPr fontId="9"/>
  </si>
  <si>
    <t>（軽量鉄骨下地）</t>
    <rPh sb="1" eb="7">
      <t>ケイリョウテッコツシタジ</t>
    </rPh>
    <phoneticPr fontId="9"/>
  </si>
  <si>
    <t>エレベーター</t>
  </si>
  <si>
    <t xml:space="preserve">H2700 </t>
  </si>
  <si>
    <t>基</t>
    <rPh sb="0" eb="1">
      <t>キ</t>
    </rPh>
    <phoneticPr fontId="9"/>
  </si>
  <si>
    <t>乗用兼車いす用　停止階（1，2階）</t>
    <rPh sb="0" eb="3">
      <t>ジョウヨウケン</t>
    </rPh>
    <rPh sb="3" eb="4">
      <t>クルマ</t>
    </rPh>
    <rPh sb="6" eb="7">
      <t>ヨウ</t>
    </rPh>
    <rPh sb="8" eb="10">
      <t>テイシ</t>
    </rPh>
    <rPh sb="10" eb="11">
      <t>カイ</t>
    </rPh>
    <rPh sb="15" eb="16">
      <t>カイ</t>
    </rPh>
    <phoneticPr fontId="9"/>
  </si>
  <si>
    <t>ＬＳＤ－１</t>
  </si>
  <si>
    <t>打放面　フッ素樹脂</t>
    <rPh sb="0" eb="2">
      <t>ウチハナシ</t>
    </rPh>
    <rPh sb="2" eb="3">
      <t>メン</t>
    </rPh>
    <rPh sb="6" eb="7">
      <t>ソ</t>
    </rPh>
    <rPh sb="7" eb="9">
      <t>ジュシ</t>
    </rPh>
    <phoneticPr fontId="9"/>
  </si>
  <si>
    <t>ＬＳＨＤ－１</t>
  </si>
  <si>
    <t>（D-807）</t>
  </si>
  <si>
    <t>1F給湯室</t>
    <rPh sb="2" eb="5">
      <t>キュウトウシツ</t>
    </rPh>
    <phoneticPr fontId="9"/>
  </si>
  <si>
    <t>1F保育室1･2･3</t>
    <rPh sb="2" eb="4">
      <t>ホイク</t>
    </rPh>
    <rPh sb="4" eb="5">
      <t>シツ</t>
    </rPh>
    <phoneticPr fontId="53"/>
  </si>
  <si>
    <t>1F給湯室1･授乳室</t>
  </si>
  <si>
    <t>既設配管切断接続工事</t>
  </si>
  <si>
    <t>W1200ｘD500ｘH1900　IHなし</t>
  </si>
  <si>
    <t>ＡＷ－１（防火設備）</t>
    <rPh sb="5" eb="9">
      <t>ボウカセツビ</t>
    </rPh>
    <phoneticPr fontId="41"/>
  </si>
  <si>
    <t>ｱﾙﾐ枠付平面白板　(月行事)</t>
  </si>
  <si>
    <t>KB-01　図書ﾗｳﾝｼﾞ</t>
    <rPh sb="6" eb="8">
      <t>トショ</t>
    </rPh>
    <phoneticPr fontId="41"/>
  </si>
  <si>
    <t>W608xD515xH1790</t>
  </si>
  <si>
    <t>e3ﾎｰﾛｰ製･線引文字入</t>
  </si>
  <si>
    <t>駐車場内注意サイン立入禁止サイン</t>
  </si>
  <si>
    <t>ピット案内図</t>
  </si>
  <si>
    <t>内筒交換錠タイプ　１人用</t>
    <rPh sb="0" eb="1">
      <t>ウチ</t>
    </rPh>
    <rPh sb="1" eb="2">
      <t>ツツ</t>
    </rPh>
    <rPh sb="2" eb="4">
      <t>コウカン</t>
    </rPh>
    <rPh sb="4" eb="5">
      <t>ジョウ</t>
    </rPh>
    <rPh sb="10" eb="12">
      <t>ニンヨウ</t>
    </rPh>
    <phoneticPr fontId="41"/>
  </si>
  <si>
    <t>W350xD52.4xH1350　本体:SUSt1.2曲加工 焼付塗装</t>
  </si>
  <si>
    <t>花壇撤去</t>
  </si>
  <si>
    <t>ｺﾝｸﾘｰﾄ舗装撤去</t>
  </si>
  <si>
    <t>外部自立サイン（非電照）</t>
    <rPh sb="8" eb="9">
      <t>ヒ</t>
    </rPh>
    <rPh sb="9" eb="11">
      <t>デンショウ</t>
    </rPh>
    <phoneticPr fontId="41"/>
  </si>
  <si>
    <t>表示:乳半ｱｸﾘﾙt5ﾚｰｻﾞｰ文字</t>
  </si>
  <si>
    <t>支柱:□-150x150x4.5x2本　繋材:□-150x75x2.0x4本</t>
  </si>
  <si>
    <t>外部自立サイン（内照式）</t>
    <rPh sb="8" eb="10">
      <t>ナイショウ</t>
    </rPh>
    <rPh sb="10" eb="11">
      <t>シキ</t>
    </rPh>
    <phoneticPr fontId="41"/>
  </si>
  <si>
    <t>W350xD52.4xH1500　本体:SUSt1.2曲加工　焼付塗装</t>
  </si>
  <si>
    <t>W300xH2700　表示板:ｱﾙﾐ複合板t3.0　ﾐﾗｰﾏｯﾄt1.0</t>
  </si>
  <si>
    <t>フロア案内サイン</t>
  </si>
  <si>
    <t>H4.0 株立 W1.8　 二脚鳥居型支柱</t>
    <rPh sb="5" eb="6">
      <t>カブ</t>
    </rPh>
    <rPh sb="6" eb="7">
      <t>タテ</t>
    </rPh>
    <phoneticPr fontId="9"/>
  </si>
  <si>
    <t>クスノキ</t>
  </si>
  <si>
    <t>H4.0 C0.25 W1.2　二脚鳥居型支柱</t>
  </si>
  <si>
    <t>H4.0 C0.21 W1.5　二脚鳥居型支柱</t>
  </si>
  <si>
    <t>有効W1600xH2000</t>
    <rPh sb="0" eb="2">
      <t>ユウコウ</t>
    </rPh>
    <phoneticPr fontId="9"/>
  </si>
  <si>
    <t>H4.0 株立 W1.5 　二脚鳥居型支柱</t>
    <rPh sb="5" eb="6">
      <t>カブ</t>
    </rPh>
    <rPh sb="6" eb="7">
      <t>タテ</t>
    </rPh>
    <phoneticPr fontId="9"/>
  </si>
  <si>
    <t>ケヤキ</t>
  </si>
  <si>
    <t>モクレン</t>
  </si>
  <si>
    <t>H3.5 C0.18 W1.5　二脚鳥居型支柱</t>
  </si>
  <si>
    <t>シラカシ</t>
  </si>
  <si>
    <t>H4.4 C0.83 W3.9</t>
  </si>
  <si>
    <t>フイリトネズミモチ</t>
  </si>
  <si>
    <t>アルミ製角樋(ﾊﾞﾝﾄﾞﾚｽ)　□125</t>
    <rPh sb="3" eb="4">
      <t>セイ</t>
    </rPh>
    <phoneticPr fontId="9"/>
  </si>
  <si>
    <t>H2.0      W0.6　竹一本支柱</t>
  </si>
  <si>
    <t>サザンカ</t>
  </si>
  <si>
    <t>H1.8      W0.4　竹一本支柱</t>
  </si>
  <si>
    <t>H1.5      W0.6　竹一本支柱</t>
  </si>
  <si>
    <t>ヒュウガミズキ</t>
  </si>
  <si>
    <t>H0.8      W0.4　竹一本支柱</t>
  </si>
  <si>
    <t>車止め-1　（チェーン内臓型）</t>
    <rPh sb="0" eb="1">
      <t>クルマ</t>
    </rPh>
    <rPh sb="1" eb="2">
      <t>ド</t>
    </rPh>
    <rPh sb="11" eb="13">
      <t>ナイゾウ</t>
    </rPh>
    <rPh sb="13" eb="14">
      <t>カタ</t>
    </rPh>
    <phoneticPr fontId="41"/>
  </si>
  <si>
    <t>㈱サンポール：PA-17UC-HOL同等</t>
    <rPh sb="18" eb="20">
      <t>ドウトウ</t>
    </rPh>
    <phoneticPr fontId="9"/>
  </si>
  <si>
    <t>φ165.2　H=1000　基礎別途</t>
    <rPh sb="14" eb="16">
      <t>キソ</t>
    </rPh>
    <rPh sb="16" eb="18">
      <t>ベット</t>
    </rPh>
    <phoneticPr fontId="41"/>
  </si>
  <si>
    <t>車止め-1　（チェーン受型）</t>
    <rPh sb="0" eb="1">
      <t>クルマ</t>
    </rPh>
    <rPh sb="1" eb="2">
      <t>ド</t>
    </rPh>
    <rPh sb="11" eb="12">
      <t>ウケ</t>
    </rPh>
    <rPh sb="12" eb="13">
      <t>カタ</t>
    </rPh>
    <phoneticPr fontId="41"/>
  </si>
  <si>
    <t>ﾊﾟｲﾙｽﾀｯﾄﾞ工法</t>
  </si>
  <si>
    <t>SD345　D22　L=900mm　</t>
  </si>
  <si>
    <t>SD345　D19　L=800mm</t>
  </si>
  <si>
    <t>10ｔクレーン　　　　</t>
  </si>
  <si>
    <t>50ｔクレーン　　　</t>
  </si>
  <si>
    <t>（たてとい）</t>
  </si>
  <si>
    <t>アルミ製角樋(ﾊﾞﾝﾄﾞﾚｽ)　□150</t>
    <rPh sb="3" eb="4">
      <t>セイ</t>
    </rPh>
    <phoneticPr fontId="9"/>
  </si>
  <si>
    <t>（渡り廊下）</t>
    <rPh sb="1" eb="2">
      <t>ワタ</t>
    </rPh>
    <rPh sb="3" eb="5">
      <t>ロウカ</t>
    </rPh>
    <phoneticPr fontId="9"/>
  </si>
  <si>
    <t>(たてとい）</t>
  </si>
  <si>
    <t>H1.2 C0.15 W1.1</t>
  </si>
  <si>
    <t>(A-107-D-209)</t>
  </si>
  <si>
    <t>（点検口）</t>
    <rPh sb="1" eb="4">
      <t>テンケンコウ</t>
    </rPh>
    <rPh sb="4" eb="5">
      <t>カナモノ</t>
    </rPh>
    <phoneticPr fontId="9"/>
  </si>
  <si>
    <t>（レール）</t>
  </si>
  <si>
    <t>フッ素樹脂</t>
  </si>
  <si>
    <t>※校舎棟に含む</t>
    <rPh sb="1" eb="3">
      <t>コウシャ</t>
    </rPh>
    <rPh sb="3" eb="4">
      <t>トウ</t>
    </rPh>
    <rPh sb="5" eb="6">
      <t>フク</t>
    </rPh>
    <phoneticPr fontId="9"/>
  </si>
  <si>
    <t>※体育館棟も含む</t>
    <rPh sb="1" eb="4">
      <t>タイイクカン</t>
    </rPh>
    <rPh sb="4" eb="5">
      <t>トウ</t>
    </rPh>
    <rPh sb="6" eb="7">
      <t>フク</t>
    </rPh>
    <phoneticPr fontId="9"/>
  </si>
  <si>
    <t>建設汚泥　※注記：校舎等に含む</t>
    <rPh sb="0" eb="4">
      <t>ケンセツオデイ</t>
    </rPh>
    <rPh sb="5" eb="8">
      <t>チュウキ</t>
    </rPh>
    <rPh sb="9" eb="12">
      <t>コウシャトウ</t>
    </rPh>
    <rPh sb="13" eb="14">
      <t>フク</t>
    </rPh>
    <phoneticPr fontId="9"/>
  </si>
  <si>
    <t>新設復旧工</t>
  </si>
  <si>
    <t>歩車道境界縁石　標準ﾌﾞﾛｯｸ</t>
  </si>
  <si>
    <t>歩車道境界縁石　切下ﾌﾞﾛｯｸ</t>
  </si>
  <si>
    <t>ｱｽﾌｧﾙﾄ舗装(45)</t>
  </si>
  <si>
    <t>Ｕ側溝復旧　自由勾配型側溝　300*700</t>
  </si>
  <si>
    <t>（有価物）</t>
    <rPh sb="1" eb="4">
      <t>ユウカブツ</t>
    </rPh>
    <phoneticPr fontId="9"/>
  </si>
  <si>
    <t>2号ﾎﾞｯｸｽｶﾙﾊﾞｰﾄ工　1500*1000　L=9.0m</t>
  </si>
  <si>
    <t>ケレン・塗装仕上げ</t>
  </si>
  <si>
    <t>H4.3 C0.84 W4.3</t>
  </si>
  <si>
    <t>構造物撤去工</t>
  </si>
  <si>
    <t>歩車道境界縁石撤去　標準ﾌﾞﾛｯｸ</t>
  </si>
  <si>
    <t>歩車道境界縁石撤去　乗入ﾌﾞﾛｯｸ</t>
  </si>
  <si>
    <t>ｲﾝﾀｰﾛｯｷﾝｸﾞﾌﾞﾛｯｸ撤去(再設置) 撤去のみ(とりこわし)</t>
  </si>
  <si>
    <t>Ｕ型側溝撤去</t>
  </si>
  <si>
    <t>水路撤去</t>
  </si>
  <si>
    <t>ガラ運搬処分工</t>
  </si>
  <si>
    <t>無筋ｺﾝｸﾘｰﾄ殻処分</t>
    <rPh sb="8" eb="9">
      <t>ガラ</t>
    </rPh>
    <rPh sb="9" eb="11">
      <t>ショブン</t>
    </rPh>
    <phoneticPr fontId="9"/>
  </si>
  <si>
    <t>鉄屑 特級A (H1)</t>
  </si>
  <si>
    <t>仮設工事（コミュニティセンター）</t>
    <rPh sb="0" eb="4">
      <t>カセツコウジ</t>
    </rPh>
    <phoneticPr fontId="9"/>
  </si>
  <si>
    <t>W3000×D1300×H3600 基礎共</t>
  </si>
  <si>
    <t>W12000×D3820×H2350 基礎共</t>
  </si>
  <si>
    <t>外灯ポール4．5m200W</t>
    <rPh sb="0" eb="2">
      <t>ガイトウ</t>
    </rPh>
    <phoneticPr fontId="40"/>
  </si>
  <si>
    <t>とりこわし</t>
  </si>
  <si>
    <t>ｷｭｰﾋﾞｸﾙ基礎撤去</t>
  </si>
  <si>
    <t>高木伐根伐採</t>
    <rPh sb="0" eb="6">
      <t>コウボクバッコンバッサイ</t>
    </rPh>
    <phoneticPr fontId="43"/>
  </si>
  <si>
    <t>F</t>
  </si>
  <si>
    <t>(A-191)H=200+40</t>
  </si>
  <si>
    <t>W1360xH3309　異形</t>
  </si>
  <si>
    <t>２枚ガラス引違戸　上置</t>
    <rPh sb="1" eb="2">
      <t>マイ</t>
    </rPh>
    <rPh sb="5" eb="6">
      <t>ヒ</t>
    </rPh>
    <rPh sb="6" eb="7">
      <t>チガ</t>
    </rPh>
    <rPh sb="7" eb="8">
      <t>ト</t>
    </rPh>
    <rPh sb="9" eb="11">
      <t>ウエオ</t>
    </rPh>
    <phoneticPr fontId="41"/>
  </si>
  <si>
    <t>ＣＶＴ３８（管内）</t>
    <rPh sb="6" eb="8">
      <t>カンナイ</t>
    </rPh>
    <phoneticPr fontId="9"/>
  </si>
  <si>
    <t>ＡＷ－１２ｄ</t>
  </si>
  <si>
    <t>6-2</t>
  </si>
  <si>
    <t>W7040xH2685</t>
  </si>
  <si>
    <t>肋木撤去</t>
  </si>
  <si>
    <t>H3.6 C0.24 W1.8</t>
  </si>
  <si>
    <t>木くず</t>
  </si>
  <si>
    <t>500万円を超える</t>
    <rPh sb="3" eb="4">
      <t>マン</t>
    </rPh>
    <rPh sb="4" eb="5">
      <t>エン</t>
    </rPh>
    <rPh sb="6" eb="7">
      <t>コ</t>
    </rPh>
    <phoneticPr fontId="45"/>
  </si>
  <si>
    <t>H1.9 C0.15 W1.5</t>
  </si>
  <si>
    <t>U</t>
  </si>
  <si>
    <t>土木工事</t>
    <rPh sb="0" eb="4">
      <t>ドボクコウジ</t>
    </rPh>
    <phoneticPr fontId="9"/>
  </si>
  <si>
    <t>(D-809)</t>
  </si>
  <si>
    <t xml:space="preserve">St製ﾊﾝｶﾞｰﾌｯｸ 40ｹ </t>
  </si>
  <si>
    <t>樹脂製</t>
    <rPh sb="0" eb="3">
      <t>ジュシセイ</t>
    </rPh>
    <phoneticPr fontId="50"/>
  </si>
  <si>
    <t>荷物掛けフック</t>
  </si>
  <si>
    <t>西門　門扉</t>
    <rPh sb="0" eb="1">
      <t>ニシ</t>
    </rPh>
    <rPh sb="1" eb="2">
      <t>モン</t>
    </rPh>
    <rPh sb="3" eb="5">
      <t>モンピ</t>
    </rPh>
    <phoneticPr fontId="41"/>
  </si>
  <si>
    <t>フェンス門扉-1</t>
    <rPh sb="4" eb="6">
      <t>モンピ</t>
    </rPh>
    <phoneticPr fontId="41"/>
  </si>
  <si>
    <t>H1.7 C0.43 W0.9</t>
  </si>
  <si>
    <t>φ9mm ﾛｰﾌﾟ　止め金具</t>
    <rPh sb="10" eb="11">
      <t>ト</t>
    </rPh>
    <rPh sb="12" eb="14">
      <t>カナグ</t>
    </rPh>
    <phoneticPr fontId="41"/>
  </si>
  <si>
    <t>根切り</t>
    <rPh sb="0" eb="2">
      <t>ネギ</t>
    </rPh>
    <phoneticPr fontId="9"/>
  </si>
  <si>
    <t>W1900×D10100×H2500 基礎共</t>
  </si>
  <si>
    <t>W12500×H1070 ﾎﾟﾘｴﾁﾚﾝﾈｯﾄ</t>
  </si>
  <si>
    <t>共通仮設費率（計算表）</t>
    <rPh sb="0" eb="2">
      <t>キョウツウ</t>
    </rPh>
    <rPh sb="2" eb="4">
      <t>カセツ</t>
    </rPh>
    <rPh sb="4" eb="5">
      <t>ヒ</t>
    </rPh>
    <rPh sb="5" eb="6">
      <t>リツ</t>
    </rPh>
    <rPh sb="7" eb="9">
      <t>ケイサン</t>
    </rPh>
    <rPh sb="9" eb="10">
      <t>ヒョウ</t>
    </rPh>
    <phoneticPr fontId="45"/>
  </si>
  <si>
    <t>　新営</t>
    <rPh sb="1" eb="2">
      <t>シン</t>
    </rPh>
    <rPh sb="2" eb="3">
      <t>エイ</t>
    </rPh>
    <phoneticPr fontId="45"/>
  </si>
  <si>
    <t>上限値</t>
    <rPh sb="0" eb="3">
      <t>ジョウゲンチ</t>
    </rPh>
    <phoneticPr fontId="45"/>
  </si>
  <si>
    <t>範囲</t>
    <rPh sb="0" eb="2">
      <t>ハンイ</t>
    </rPh>
    <phoneticPr fontId="45"/>
  </si>
  <si>
    <t>有効W900xH2000</t>
    <rPh sb="0" eb="2">
      <t>ユウコウ</t>
    </rPh>
    <phoneticPr fontId="9"/>
  </si>
  <si>
    <t>計算値</t>
    <rPh sb="0" eb="2">
      <t>ケイサン</t>
    </rPh>
    <rPh sb="2" eb="3">
      <t>チ</t>
    </rPh>
    <phoneticPr fontId="45"/>
  </si>
  <si>
    <t>BWU-PA139SAWN</t>
  </si>
  <si>
    <t>メンテナンス用手摺（RC壁付）</t>
    <rPh sb="12" eb="14">
      <t>カベツキ</t>
    </rPh>
    <phoneticPr fontId="9"/>
  </si>
  <si>
    <t>１千万円以下</t>
    <rPh sb="1" eb="3">
      <t>センマン</t>
    </rPh>
    <rPh sb="3" eb="4">
      <t>エン</t>
    </rPh>
    <rPh sb="4" eb="6">
      <t>イカ</t>
    </rPh>
    <phoneticPr fontId="45"/>
  </si>
  <si>
    <t>１千万円を超える</t>
    <rPh sb="1" eb="3">
      <t>センマン</t>
    </rPh>
    <rPh sb="3" eb="4">
      <t>エン</t>
    </rPh>
    <rPh sb="5" eb="6">
      <t>コ</t>
    </rPh>
    <phoneticPr fontId="45"/>
  </si>
  <si>
    <t>　改修</t>
    <rPh sb="1" eb="3">
      <t>カイシュウ</t>
    </rPh>
    <phoneticPr fontId="45"/>
  </si>
  <si>
    <t>500万円以下</t>
    <rPh sb="3" eb="4">
      <t>マン</t>
    </rPh>
    <rPh sb="4" eb="5">
      <t>エン</t>
    </rPh>
    <rPh sb="5" eb="7">
      <t>イカ</t>
    </rPh>
    <phoneticPr fontId="45"/>
  </si>
  <si>
    <t>500万円を超える</t>
    <rPh sb="4" eb="5">
      <t>エン</t>
    </rPh>
    <rPh sb="6" eb="7">
      <t>コ</t>
    </rPh>
    <phoneticPr fontId="45"/>
  </si>
  <si>
    <t>φ4760×H1900 基礎共</t>
  </si>
  <si>
    <t>計算値</t>
  </si>
  <si>
    <t>上限値</t>
  </si>
  <si>
    <t>範囲</t>
  </si>
  <si>
    <t>中間値</t>
  </si>
  <si>
    <t>500万円以下</t>
  </si>
  <si>
    <t>300万円以下</t>
    <rPh sb="4" eb="5">
      <t>エン</t>
    </rPh>
    <rPh sb="5" eb="7">
      <t>イカ</t>
    </rPh>
    <phoneticPr fontId="45"/>
  </si>
  <si>
    <t>300万円を超え
20億円以下</t>
    <rPh sb="3" eb="4">
      <t>マン</t>
    </rPh>
    <rPh sb="4" eb="5">
      <t>エン</t>
    </rPh>
    <rPh sb="6" eb="7">
      <t>コ</t>
    </rPh>
    <rPh sb="11" eb="13">
      <t>オクエン</t>
    </rPh>
    <rPh sb="13" eb="15">
      <t>イカ</t>
    </rPh>
    <phoneticPr fontId="45"/>
  </si>
  <si>
    <t>ﾒｯｼｭﾌｪﾝｽ両開き門扉撤去</t>
  </si>
  <si>
    <t>◇昇降機工事</t>
    <rPh sb="1" eb="4">
      <t>ショウコウキ</t>
    </rPh>
    <rPh sb="4" eb="6">
      <t>コウジ</t>
    </rPh>
    <phoneticPr fontId="45"/>
  </si>
  <si>
    <t>1000万円以下</t>
    <rPh sb="5" eb="6">
      <t>エン</t>
    </rPh>
    <rPh sb="6" eb="8">
      <t>イカ</t>
    </rPh>
    <phoneticPr fontId="45"/>
  </si>
  <si>
    <t>1000万円を超え
5億円以下</t>
    <rPh sb="4" eb="5">
      <t>マン</t>
    </rPh>
    <rPh sb="5" eb="6">
      <t>エン</t>
    </rPh>
    <rPh sb="7" eb="8">
      <t>コ</t>
    </rPh>
    <rPh sb="11" eb="13">
      <t>オクエン</t>
    </rPh>
    <rPh sb="13" eb="15">
      <t>イカ</t>
    </rPh>
    <phoneticPr fontId="45"/>
  </si>
  <si>
    <t>ＥＣＰ受金物（下部）</t>
    <rPh sb="7" eb="9">
      <t>カブ</t>
    </rPh>
    <phoneticPr fontId="41"/>
  </si>
  <si>
    <t>ＥＣＰ受金物（上部）</t>
    <rPh sb="7" eb="9">
      <t>ジョウブ</t>
    </rPh>
    <phoneticPr fontId="41"/>
  </si>
  <si>
    <t>L-65x65x6</t>
  </si>
  <si>
    <t>ＥＣＰ開口補強金物</t>
    <rPh sb="3" eb="7">
      <t>カイコウホキョウ</t>
    </rPh>
    <rPh sb="7" eb="9">
      <t>カナモノ</t>
    </rPh>
    <phoneticPr fontId="41"/>
  </si>
  <si>
    <t>開口部自重受</t>
    <rPh sb="0" eb="3">
      <t>カイコウブ</t>
    </rPh>
    <rPh sb="3" eb="5">
      <t>ジジュウ</t>
    </rPh>
    <rPh sb="5" eb="6">
      <t>ウケ</t>
    </rPh>
    <phoneticPr fontId="41"/>
  </si>
  <si>
    <t>一連　　　　 　　　　　　　　　1ヶ月　運搬費共</t>
    <rPh sb="0" eb="2">
      <t>イチレン</t>
    </rPh>
    <phoneticPr fontId="9"/>
  </si>
  <si>
    <t>100ｍ3以上/回</t>
    <rPh sb="5" eb="7">
      <t>イジョウ</t>
    </rPh>
    <phoneticPr fontId="9"/>
  </si>
  <si>
    <t>t=1.6</t>
  </si>
  <si>
    <t>ボルト締付共</t>
    <rPh sb="3" eb="5">
      <t>シメツ</t>
    </rPh>
    <phoneticPr fontId="53"/>
  </si>
  <si>
    <t>錆止塗料塗り</t>
    <rPh sb="0" eb="1">
      <t>サビ</t>
    </rPh>
    <rPh sb="1" eb="2">
      <t>ト</t>
    </rPh>
    <rPh sb="2" eb="4">
      <t>トリョウ</t>
    </rPh>
    <rPh sb="4" eb="5">
      <t>ヌ</t>
    </rPh>
    <phoneticPr fontId="39"/>
  </si>
  <si>
    <t>耐火塗料塗り</t>
    <rPh sb="2" eb="4">
      <t>トリョウ</t>
    </rPh>
    <rPh sb="4" eb="5">
      <t>ヌ</t>
    </rPh>
    <phoneticPr fontId="9"/>
  </si>
  <si>
    <t>磁器質Ⅰ類　600x300　下地モルタル別途　</t>
    <rPh sb="0" eb="3">
      <t>ジキシツ</t>
    </rPh>
    <rPh sb="4" eb="5">
      <t>ルイ</t>
    </rPh>
    <rPh sb="14" eb="16">
      <t>シタジ</t>
    </rPh>
    <rPh sb="20" eb="22">
      <t>ベット</t>
    </rPh>
    <phoneticPr fontId="9"/>
  </si>
  <si>
    <t>磁器質Ⅰ類　150ｘ150　下地モルタル別途　</t>
    <rPh sb="0" eb="3">
      <t>ジキシツ</t>
    </rPh>
    <rPh sb="4" eb="5">
      <t>ルイ</t>
    </rPh>
    <rPh sb="14" eb="16">
      <t>シタジ</t>
    </rPh>
    <rPh sb="20" eb="22">
      <t>ベット</t>
    </rPh>
    <phoneticPr fontId="9"/>
  </si>
  <si>
    <t>天井インサート</t>
    <rPh sb="0" eb="2">
      <t>テンジョウ</t>
    </rPh>
    <phoneticPr fontId="9"/>
  </si>
  <si>
    <t>W6740xH3090　網戸付き</t>
    <rPh sb="12" eb="14">
      <t>アミド</t>
    </rPh>
    <rPh sb="14" eb="15">
      <t>ツ</t>
    </rPh>
    <phoneticPr fontId="9"/>
  </si>
  <si>
    <t>W6740xH3190　網戸付き</t>
  </si>
  <si>
    <t>W7050xH3090　網戸付き</t>
  </si>
  <si>
    <t>SSS-MUT123</t>
  </si>
  <si>
    <t>W7025xH3190　網戸付き</t>
  </si>
  <si>
    <t>W3360xH2675　網戸付き</t>
  </si>
  <si>
    <t>(D-702)面台:人工大理石</t>
    <rPh sb="7" eb="9">
      <t>メンダイ</t>
    </rPh>
    <phoneticPr fontId="9"/>
  </si>
  <si>
    <t>（家具工事２）</t>
    <rPh sb="1" eb="3">
      <t>カグ</t>
    </rPh>
    <rPh sb="3" eb="5">
      <t>コウジ</t>
    </rPh>
    <phoneticPr fontId="41"/>
  </si>
  <si>
    <t>W3035xH2675　網戸付き</t>
  </si>
  <si>
    <t>W7050xH2675　網戸付き</t>
  </si>
  <si>
    <t>電灯分電盤　1500ｘ600ｘ200</t>
    <rPh sb="0" eb="2">
      <t>デントウ</t>
    </rPh>
    <rPh sb="2" eb="5">
      <t>ブンデンバン</t>
    </rPh>
    <phoneticPr fontId="40"/>
  </si>
  <si>
    <t>ＡＷＤ－１０（２階）</t>
    <rPh sb="8" eb="9">
      <t>カイ</t>
    </rPh>
    <phoneticPr fontId="9"/>
  </si>
  <si>
    <t>W1600xH1775　網戸付き</t>
    <rPh sb="12" eb="14">
      <t>アミド</t>
    </rPh>
    <rPh sb="14" eb="15">
      <t>ツ</t>
    </rPh>
    <phoneticPr fontId="9"/>
  </si>
  <si>
    <t>AW－３</t>
  </si>
  <si>
    <t>AW－８</t>
  </si>
  <si>
    <t>AW－１１</t>
  </si>
  <si>
    <t>W1600xH2130　網戸付き</t>
  </si>
  <si>
    <t>W6740xH2190　網戸付き</t>
  </si>
  <si>
    <t>W6740xH2290　網戸付き</t>
  </si>
  <si>
    <t>塗膜防水用</t>
    <rPh sb="4" eb="5">
      <t>ヨウ</t>
    </rPh>
    <phoneticPr fontId="49"/>
  </si>
  <si>
    <t>2液形</t>
  </si>
  <si>
    <t>軽量形鋼　B種</t>
    <rPh sb="0" eb="2">
      <t>ケイリョウ</t>
    </rPh>
    <rPh sb="2" eb="4">
      <t>カタコウ</t>
    </rPh>
    <rPh sb="6" eb="7">
      <t>シュ</t>
    </rPh>
    <phoneticPr fontId="39"/>
  </si>
  <si>
    <t>ボルト締付共</t>
    <rPh sb="3" eb="6">
      <t>シメツケトモ</t>
    </rPh>
    <phoneticPr fontId="53"/>
  </si>
  <si>
    <t>ボルト締付共</t>
    <rPh sb="3" eb="6">
      <t>シメツケトモ</t>
    </rPh>
    <phoneticPr fontId="43"/>
  </si>
  <si>
    <t>（RD-150）屋根（１）</t>
  </si>
  <si>
    <t>竪型　鋳鉄製 φ125用　先付け</t>
    <rPh sb="0" eb="2">
      <t>タテガタ</t>
    </rPh>
    <rPh sb="11" eb="12">
      <t>ヨウ</t>
    </rPh>
    <phoneticPr fontId="9"/>
  </si>
  <si>
    <t>竪型　鋳鉄製　φ125用　先付け</t>
    <rPh sb="0" eb="2">
      <t>タテガタ</t>
    </rPh>
    <rPh sb="11" eb="12">
      <t>ヨウ</t>
    </rPh>
    <phoneticPr fontId="9"/>
  </si>
  <si>
    <t>竪型　鋳鉄製　φ150用　先付け</t>
    <rPh sb="0" eb="2">
      <t>タテガタ</t>
    </rPh>
    <rPh sb="11" eb="12">
      <t>ヨウ</t>
    </rPh>
    <phoneticPr fontId="9"/>
  </si>
  <si>
    <t>無筋コンクリート類</t>
    <rPh sb="0" eb="2">
      <t>ムキン</t>
    </rPh>
    <rPh sb="8" eb="9">
      <t>ルイ</t>
    </rPh>
    <phoneticPr fontId="9"/>
  </si>
  <si>
    <t>　　　　鋳鉄製　φ125用　 先付け</t>
    <rPh sb="12" eb="13">
      <t>ヨウ</t>
    </rPh>
    <phoneticPr fontId="49"/>
  </si>
  <si>
    <t>W1960xH3090</t>
  </si>
  <si>
    <t>W5780xH3140　網戸付き</t>
    <rPh sb="12" eb="15">
      <t>アミドツ</t>
    </rPh>
    <phoneticPr fontId="9"/>
  </si>
  <si>
    <t>t=12.0　下地GB-Rt=12.5</t>
    <rPh sb="7" eb="9">
      <t>シタジ</t>
    </rPh>
    <phoneticPr fontId="9"/>
  </si>
  <si>
    <t>（電気設備工事）</t>
    <rPh sb="1" eb="3">
      <t>デンキ</t>
    </rPh>
    <rPh sb="3" eb="5">
      <t>セツビ</t>
    </rPh>
    <rPh sb="5" eb="7">
      <t>コウジ</t>
    </rPh>
    <phoneticPr fontId="9"/>
  </si>
  <si>
    <t>発生材処分</t>
    <rPh sb="0" eb="3">
      <t>ハッセイザイ</t>
    </rPh>
    <rPh sb="3" eb="5">
      <t>ショブン</t>
    </rPh>
    <phoneticPr fontId="9"/>
  </si>
  <si>
    <t>スクラップ控除</t>
    <rPh sb="5" eb="7">
      <t>コウジョ</t>
    </rPh>
    <phoneticPr fontId="9"/>
  </si>
  <si>
    <t>アルミ製</t>
    <rPh sb="3" eb="4">
      <t>セイ</t>
    </rPh>
    <phoneticPr fontId="9"/>
  </si>
  <si>
    <t>アスファルト類</t>
    <rPh sb="6" eb="7">
      <t>ルイ</t>
    </rPh>
    <phoneticPr fontId="9"/>
  </si>
  <si>
    <t>蛍光管・水銀灯</t>
    <rPh sb="0" eb="2">
      <t>ケイコウ</t>
    </rPh>
    <rPh sb="2" eb="3">
      <t>カン</t>
    </rPh>
    <rPh sb="4" eb="7">
      <t>スイギントウ</t>
    </rPh>
    <phoneticPr fontId="9"/>
  </si>
  <si>
    <t>小　　　計</t>
    <rPh sb="0" eb="1">
      <t>コ</t>
    </rPh>
    <rPh sb="4" eb="5">
      <t>ケイ</t>
    </rPh>
    <phoneticPr fontId="9"/>
  </si>
  <si>
    <t>G42</t>
  </si>
  <si>
    <t>Ｂ）</t>
  </si>
  <si>
    <t xml:space="preserve">Ｃ）  </t>
  </si>
  <si>
    <t>解体工事</t>
    <rPh sb="0" eb="4">
      <t>カイタイコウジ</t>
    </rPh>
    <phoneticPr fontId="9"/>
  </si>
  <si>
    <t>⑪</t>
  </si>
  <si>
    <t>Ｂ）屋外付帯工事</t>
    <rPh sb="2" eb="4">
      <t>オクガイ</t>
    </rPh>
    <rPh sb="4" eb="8">
      <t>フタイコウジ</t>
    </rPh>
    <phoneticPr fontId="9"/>
  </si>
  <si>
    <t>Ｃ）解体工事</t>
    <rPh sb="2" eb="4">
      <t>カイタイ</t>
    </rPh>
    <rPh sb="4" eb="6">
      <t>コウジ</t>
    </rPh>
    <phoneticPr fontId="9"/>
  </si>
  <si>
    <t>素地ごしらえ、錆止塗料塗り　B種　現場２回塗り</t>
    <rPh sb="0" eb="2">
      <t>ソジ</t>
    </rPh>
    <rPh sb="7" eb="9">
      <t>サビト</t>
    </rPh>
    <rPh sb="9" eb="12">
      <t>トリョウヌ</t>
    </rPh>
    <rPh sb="15" eb="16">
      <t>シュ</t>
    </rPh>
    <rPh sb="17" eb="19">
      <t>ゲンバ</t>
    </rPh>
    <rPh sb="20" eb="21">
      <t>カイ</t>
    </rPh>
    <rPh sb="21" eb="22">
      <t>ヌ</t>
    </rPh>
    <phoneticPr fontId="39"/>
  </si>
  <si>
    <t>W7050xH1775　網戸付き</t>
  </si>
  <si>
    <t>防塵用塗料塗り</t>
    <rPh sb="0" eb="7">
      <t>ボウジン</t>
    </rPh>
    <phoneticPr fontId="48"/>
  </si>
  <si>
    <t>枠組本足場（手すり先行方式）　手摺、運搬費共</t>
    <rPh sb="0" eb="2">
      <t>ワククミ</t>
    </rPh>
    <rPh sb="2" eb="5">
      <t>ホンアシバ</t>
    </rPh>
    <rPh sb="6" eb="7">
      <t>テ</t>
    </rPh>
    <rPh sb="9" eb="11">
      <t>センコウ</t>
    </rPh>
    <rPh sb="11" eb="13">
      <t>ホウシキ</t>
    </rPh>
    <rPh sb="15" eb="17">
      <t>テスリ</t>
    </rPh>
    <rPh sb="18" eb="21">
      <t>ウンパンヒ</t>
    </rPh>
    <rPh sb="21" eb="22">
      <t>トモ</t>
    </rPh>
    <phoneticPr fontId="44"/>
  </si>
  <si>
    <t>ＡＷ－１　</t>
  </si>
  <si>
    <t>W800xH950</t>
  </si>
  <si>
    <t>別紙：工作-６</t>
    <rPh sb="0" eb="2">
      <t>ベッシ</t>
    </rPh>
    <rPh sb="3" eb="5">
      <t>コウサク</t>
    </rPh>
    <phoneticPr fontId="9"/>
  </si>
  <si>
    <t>FC18N/mm2　 SL12　捨てコン</t>
    <rPh sb="16" eb="17">
      <t>ス</t>
    </rPh>
    <phoneticPr fontId="9"/>
  </si>
  <si>
    <t>FC21N/mm2　 SL12　躯体</t>
    <rPh sb="16" eb="18">
      <t>クタイ</t>
    </rPh>
    <phoneticPr fontId="9"/>
  </si>
  <si>
    <t>ＬＳＨＤ－２</t>
  </si>
  <si>
    <t>ＬＳＨＤ－６</t>
  </si>
  <si>
    <t>審判室</t>
    <rPh sb="0" eb="3">
      <t>シンパンシツ</t>
    </rPh>
    <phoneticPr fontId="47"/>
  </si>
  <si>
    <t>ＬＳＨＤ－７</t>
  </si>
  <si>
    <t>ＬＳＨＤ－８</t>
  </si>
  <si>
    <t>（見切縁）</t>
    <rPh sb="1" eb="3">
      <t>ミキ</t>
    </rPh>
    <rPh sb="3" eb="4">
      <t>フチ</t>
    </rPh>
    <phoneticPr fontId="9"/>
  </si>
  <si>
    <t>（耐火間仕切壁）</t>
    <rPh sb="1" eb="7">
      <t>タイカマジキリカベ</t>
    </rPh>
    <phoneticPr fontId="9"/>
  </si>
  <si>
    <t>メンテナンス用手摺（S壁付）</t>
    <rPh sb="11" eb="13">
      <t>カベツキ</t>
    </rPh>
    <phoneticPr fontId="9"/>
  </si>
  <si>
    <t>PWG6.8+A6+ST4 2.00㎡以下</t>
    <rPh sb="19" eb="21">
      <t>イカ</t>
    </rPh>
    <phoneticPr fontId="9"/>
  </si>
  <si>
    <t>乗用</t>
    <rPh sb="0" eb="2">
      <t>ジョウヨウ</t>
    </rPh>
    <phoneticPr fontId="41"/>
  </si>
  <si>
    <t>小型エレベーター</t>
    <rPh sb="0" eb="2">
      <t>コガタ</t>
    </rPh>
    <phoneticPr fontId="41"/>
  </si>
  <si>
    <t>200kg  　3人乗</t>
    <rPh sb="9" eb="10">
      <t>ニン</t>
    </rPh>
    <rPh sb="10" eb="11">
      <t>ノ</t>
    </rPh>
    <phoneticPr fontId="41"/>
  </si>
  <si>
    <t>L1450xH2500　扉ｘ１</t>
    <rPh sb="12" eb="13">
      <t>トビラ</t>
    </rPh>
    <phoneticPr fontId="9"/>
  </si>
  <si>
    <t>W900xD450xH1050</t>
  </si>
  <si>
    <t>BWU-HD259SWNN</t>
  </si>
  <si>
    <t>２枚ガラス引違戸　下置</t>
    <rPh sb="1" eb="2">
      <t>マイ</t>
    </rPh>
    <rPh sb="5" eb="6">
      <t>ヒ</t>
    </rPh>
    <rPh sb="6" eb="7">
      <t>チガ</t>
    </rPh>
    <rPh sb="7" eb="8">
      <t>ト</t>
    </rPh>
    <rPh sb="9" eb="10">
      <t>シタ</t>
    </rPh>
    <rPh sb="10" eb="11">
      <t>チ</t>
    </rPh>
    <phoneticPr fontId="41"/>
  </si>
  <si>
    <t>土間ｺﾝｸﾘｰﾄ撤去</t>
    <rPh sb="0" eb="2">
      <t>ドマ</t>
    </rPh>
    <rPh sb="8" eb="10">
      <t>テッキョ</t>
    </rPh>
    <phoneticPr fontId="43"/>
  </si>
  <si>
    <t>BWUB-S9SAW</t>
  </si>
  <si>
    <t>W900xD438xH60</t>
  </si>
  <si>
    <t>排-2</t>
  </si>
  <si>
    <t>W900xD450xH702</t>
  </si>
  <si>
    <t>&lt;K-96&gt;</t>
  </si>
  <si>
    <t>ＡＷ－１２ｃ</t>
  </si>
  <si>
    <t>多目的収納（大）</t>
    <rPh sb="0" eb="3">
      <t>タモクテキ</t>
    </rPh>
    <rPh sb="3" eb="5">
      <t>シュウノウ</t>
    </rPh>
    <rPh sb="6" eb="7">
      <t>ダイ</t>
    </rPh>
    <phoneticPr fontId="41"/>
  </si>
  <si>
    <t>SSS-MUE92</t>
  </si>
  <si>
    <t>絵本架</t>
    <rPh sb="0" eb="2">
      <t>エホン</t>
    </rPh>
    <rPh sb="2" eb="3">
      <t>カ</t>
    </rPh>
    <phoneticPr fontId="41"/>
  </si>
  <si>
    <t>W908xD435xH810</t>
  </si>
  <si>
    <t>SSS-MUZ123</t>
  </si>
  <si>
    <t>LK-N3SAW</t>
  </si>
  <si>
    <t>W900xD515xH1790</t>
  </si>
  <si>
    <t>LK-N2SAW</t>
  </si>
  <si>
    <t>内筒交換錠タイプ　２人用</t>
    <rPh sb="0" eb="1">
      <t>ウチ</t>
    </rPh>
    <rPh sb="1" eb="2">
      <t>ツツ</t>
    </rPh>
    <rPh sb="2" eb="4">
      <t>コウカン</t>
    </rPh>
    <rPh sb="4" eb="5">
      <t>ジョウ</t>
    </rPh>
    <rPh sb="10" eb="12">
      <t>ニンヨウ</t>
    </rPh>
    <phoneticPr fontId="41"/>
  </si>
  <si>
    <t>R 駐車場路面</t>
  </si>
  <si>
    <t>LK-N1SAW</t>
  </si>
  <si>
    <t>W455xD515xH1790</t>
  </si>
  <si>
    <t>&lt;K-100&gt;ミュートス２</t>
  </si>
  <si>
    <t>&lt;K-101&gt;ロッカー</t>
  </si>
  <si>
    <t>点字鋲（誘導）</t>
    <rPh sb="4" eb="6">
      <t>ユウドウ</t>
    </rPh>
    <phoneticPr fontId="9"/>
  </si>
  <si>
    <t>6列4段</t>
    <rPh sb="1" eb="2">
      <t>レツ</t>
    </rPh>
    <rPh sb="3" eb="4">
      <t>ダン</t>
    </rPh>
    <phoneticPr fontId="9"/>
  </si>
  <si>
    <t>（手摺）</t>
    <rPh sb="1" eb="3">
      <t>テスリ</t>
    </rPh>
    <phoneticPr fontId="9"/>
  </si>
  <si>
    <t>(A-108･D-319)LGS面</t>
    <rPh sb="16" eb="17">
      <t>メン</t>
    </rPh>
    <phoneticPr fontId="43"/>
  </si>
  <si>
    <t>φ38ﾀﾓ集成材　ﾌﾞﾗｹｯﾄ共</t>
  </si>
  <si>
    <t>特記外　網戸：可動網戸（SUS製防犯網戸）</t>
    <rPh sb="0" eb="2">
      <t>トッキ</t>
    </rPh>
    <rPh sb="2" eb="3">
      <t>ガイ</t>
    </rPh>
    <rPh sb="4" eb="6">
      <t>アミド</t>
    </rPh>
    <rPh sb="7" eb="11">
      <t>カドウアミド</t>
    </rPh>
    <rPh sb="15" eb="16">
      <t>セイ</t>
    </rPh>
    <rPh sb="16" eb="18">
      <t>ボウハン</t>
    </rPh>
    <rPh sb="18" eb="20">
      <t>アミド</t>
    </rPh>
    <phoneticPr fontId="9"/>
  </si>
  <si>
    <t>　　 　　　プリーツ網戸（PP製網戸）</t>
    <rPh sb="10" eb="12">
      <t>アミド</t>
    </rPh>
    <rPh sb="15" eb="16">
      <t>セイ</t>
    </rPh>
    <rPh sb="16" eb="18">
      <t>アミド</t>
    </rPh>
    <phoneticPr fontId="9"/>
  </si>
  <si>
    <t>W2670xH1775　網戸付き</t>
  </si>
  <si>
    <t>W3000xH1775　網戸付き</t>
  </si>
  <si>
    <t>W4950xH1775　網戸付き</t>
  </si>
  <si>
    <t>W6430xH1775　網戸付き</t>
  </si>
  <si>
    <t>C0.25 H0.5</t>
  </si>
  <si>
    <t>W600xH1575　プリーツ網戸付き</t>
  </si>
  <si>
    <t>W6000xH775</t>
  </si>
  <si>
    <t>t=12.0 塗装品　木胴縁共</t>
    <rPh sb="11" eb="14">
      <t>モクドウブチ</t>
    </rPh>
    <rPh sb="14" eb="15">
      <t>トモ</t>
    </rPh>
    <phoneticPr fontId="9"/>
  </si>
  <si>
    <t>横網　H900共</t>
    <rPh sb="0" eb="2">
      <t>ヨコアミ</t>
    </rPh>
    <rPh sb="7" eb="8">
      <t>トモ</t>
    </rPh>
    <phoneticPr fontId="43"/>
  </si>
  <si>
    <t>t=6.0　　　　　　木胴縁共</t>
    <rPh sb="11" eb="14">
      <t>モクドウブチ</t>
    </rPh>
    <rPh sb="14" eb="15">
      <t>トモ</t>
    </rPh>
    <phoneticPr fontId="9"/>
  </si>
  <si>
    <t>穴ﾋﾟｯﾁ:8φ･5φ-20P　抵抗裏紙貼　　木胴縁共</t>
    <rPh sb="23" eb="26">
      <t>モクドウブチ</t>
    </rPh>
    <rPh sb="26" eb="27">
      <t>トモ</t>
    </rPh>
    <phoneticPr fontId="9"/>
  </si>
  <si>
    <t>ＨＩＶＥ２２ｍｍ</t>
  </si>
  <si>
    <t>(A-7,58)　延L=7800</t>
  </si>
  <si>
    <t>H1.6 C0.4 W0.8</t>
  </si>
  <si>
    <t>L型　W600ｘH700</t>
    <rPh sb="1" eb="2">
      <t>カタ</t>
    </rPh>
    <phoneticPr fontId="9"/>
  </si>
  <si>
    <t>(D-705)　　　　　　　　　</t>
  </si>
  <si>
    <t>小便器用　W600</t>
    <rPh sb="0" eb="4">
      <t>ショウベンキヨウ</t>
    </rPh>
    <phoneticPr fontId="9"/>
  </si>
  <si>
    <t>補助手摺</t>
    <rPh sb="0" eb="2">
      <t>ホジョ</t>
    </rPh>
    <rPh sb="2" eb="4">
      <t>テスリ</t>
    </rPh>
    <phoneticPr fontId="9"/>
  </si>
  <si>
    <t>L型　W800ｘH700</t>
    <rPh sb="1" eb="2">
      <t>カタ</t>
    </rPh>
    <phoneticPr fontId="9"/>
  </si>
  <si>
    <t>W1600xH1775　網戸付</t>
  </si>
  <si>
    <t>ＡＷ－５</t>
  </si>
  <si>
    <t>W3310xH2190　網戸付</t>
  </si>
  <si>
    <t>W4800xH2190　網戸付</t>
  </si>
  <si>
    <t>W600xH1575　 ﾌﾟﾘｰﾂ網戸付</t>
  </si>
  <si>
    <t>W600xH2190　 ﾌﾟﾘｰﾂ網戸付</t>
  </si>
  <si>
    <t>W1876xH3831　異形</t>
    <rPh sb="12" eb="14">
      <t>イケイ</t>
    </rPh>
    <phoneticPr fontId="41"/>
  </si>
  <si>
    <t>W1876xH3831　異形　防火設備</t>
    <rPh sb="12" eb="14">
      <t>イケイ</t>
    </rPh>
    <rPh sb="15" eb="17">
      <t>ボウカ</t>
    </rPh>
    <rPh sb="17" eb="19">
      <t>セツビ</t>
    </rPh>
    <phoneticPr fontId="41"/>
  </si>
  <si>
    <t>W1360xH3779　異形</t>
  </si>
  <si>
    <t>W1360xH3641　異形</t>
  </si>
  <si>
    <t>W1360xH2243　異形</t>
  </si>
  <si>
    <t>W1360xH3406　異形</t>
  </si>
  <si>
    <t>ＡＷ－１２ｆ</t>
  </si>
  <si>
    <t>H1.4 C0.15 W1.3</t>
  </si>
  <si>
    <t>ＡＷ－１２g</t>
  </si>
  <si>
    <t>ＡＷ－１２i</t>
  </si>
  <si>
    <t>W1360xH3346　異形</t>
  </si>
  <si>
    <t>ＡＷ－１２ｊ</t>
  </si>
  <si>
    <t>ＡＷ－１２ｋ</t>
  </si>
  <si>
    <t>ＡＷ－１２ｌ</t>
  </si>
  <si>
    <t>W1360xH3780　異形</t>
  </si>
  <si>
    <t>ＡＷ－１２ｎ</t>
  </si>
  <si>
    <t>W920×H1820 ｽﾁｰﾙ製 基礎共</t>
  </si>
  <si>
    <t>W1360xH4130　異形</t>
  </si>
  <si>
    <t>ＡＷ－１２ｐ</t>
  </si>
  <si>
    <t>W1360xH4418　異形</t>
  </si>
  <si>
    <t>ＡＷ－１２ｑ</t>
  </si>
  <si>
    <t>W1360xH4663　異形</t>
  </si>
  <si>
    <t>ＡＷ－１２ｒ</t>
  </si>
  <si>
    <t>W1360xH4929　異形</t>
  </si>
  <si>
    <t>ＡＷ－１２ｓ</t>
  </si>
  <si>
    <t>W1360xH5220　異形</t>
  </si>
  <si>
    <t>ＡＷ－１２ｔ</t>
  </si>
  <si>
    <t>W1360xH4407　異形</t>
  </si>
  <si>
    <t>ＡＷ－１２ｕ</t>
  </si>
  <si>
    <t>ＡＷ－１２ｖ</t>
  </si>
  <si>
    <t>W2407xH6162　異形</t>
  </si>
  <si>
    <t>SAT</t>
  </si>
  <si>
    <t>日本ﾌｧｲﾘﾝｸﾞ:ﾌﾞｯｸﾎﾟｽﾄ特注品</t>
  </si>
  <si>
    <t xml:space="preserve">延L5200xH2500　扉ｘ２ </t>
    <rPh sb="0" eb="1">
      <t>ノ</t>
    </rPh>
    <rPh sb="13" eb="14">
      <t>トビラ</t>
    </rPh>
    <phoneticPr fontId="40"/>
  </si>
  <si>
    <t>延L8350xH2500　扉ｘ4</t>
    <rPh sb="0" eb="1">
      <t>ノ</t>
    </rPh>
    <rPh sb="13" eb="14">
      <t>トビラ</t>
    </rPh>
    <phoneticPr fontId="40"/>
  </si>
  <si>
    <t>延L5050xH1900　扉ｘ２</t>
    <rPh sb="0" eb="1">
      <t>ノ</t>
    </rPh>
    <rPh sb="13" eb="14">
      <t>トビラ</t>
    </rPh>
    <phoneticPr fontId="40"/>
  </si>
  <si>
    <t>補助手摺</t>
  </si>
  <si>
    <t>跳上げ型　L800</t>
    <rPh sb="0" eb="1">
      <t>ハ</t>
    </rPh>
    <rPh sb="1" eb="2">
      <t>ア</t>
    </rPh>
    <rPh sb="3" eb="4">
      <t>カタ</t>
    </rPh>
    <phoneticPr fontId="9"/>
  </si>
  <si>
    <t>W3000xH1200　</t>
  </si>
  <si>
    <t>磁器質　Ⅰ類　144x144　無釉</t>
    <rPh sb="0" eb="3">
      <t>ジキシツ</t>
    </rPh>
    <rPh sb="5" eb="6">
      <t>ルイ</t>
    </rPh>
    <rPh sb="15" eb="17">
      <t>ムユウ</t>
    </rPh>
    <phoneticPr fontId="9"/>
  </si>
  <si>
    <t>樹脂被覆φ34（SUS304）</t>
    <rPh sb="0" eb="4">
      <t>ジュシヒフク</t>
    </rPh>
    <phoneticPr fontId="9"/>
  </si>
  <si>
    <t>(D-707)　</t>
  </si>
  <si>
    <t>(D-704)　</t>
  </si>
  <si>
    <t>(D-705)　</t>
  </si>
  <si>
    <t>小便器用　W600</t>
  </si>
  <si>
    <t>跳上げ式　W700</t>
  </si>
  <si>
    <t>H4.0 株立 W1.8　二脚鳥居型支柱</t>
    <rPh sb="5" eb="6">
      <t>カブ</t>
    </rPh>
    <rPh sb="6" eb="7">
      <t>タテ</t>
    </rPh>
    <phoneticPr fontId="9"/>
  </si>
  <si>
    <t>ハイノキ</t>
  </si>
  <si>
    <t>H2.5 株立 W0.7　竹一本支柱</t>
    <rPh sb="5" eb="6">
      <t>カブ</t>
    </rPh>
    <rPh sb="6" eb="7">
      <t>タテ</t>
    </rPh>
    <phoneticPr fontId="9"/>
  </si>
  <si>
    <t>別紙：工作-７</t>
    <rPh sb="0" eb="2">
      <t>ベッシ</t>
    </rPh>
    <rPh sb="3" eb="5">
      <t>コウサク</t>
    </rPh>
    <phoneticPr fontId="9"/>
  </si>
  <si>
    <t>打放面　下地調整共</t>
    <rPh sb="0" eb="2">
      <t>ウチハナシ</t>
    </rPh>
    <rPh sb="2" eb="3">
      <t>メン</t>
    </rPh>
    <rPh sb="4" eb="9">
      <t>シタジチョウセイトモ</t>
    </rPh>
    <phoneticPr fontId="9"/>
  </si>
  <si>
    <t>打放面　砂壁状　吹付　　</t>
    <rPh sb="0" eb="2">
      <t>ウチハナシ</t>
    </rPh>
    <rPh sb="2" eb="3">
      <t>メン</t>
    </rPh>
    <rPh sb="4" eb="5">
      <t>スナ</t>
    </rPh>
    <rPh sb="5" eb="6">
      <t>カベ</t>
    </rPh>
    <rPh sb="6" eb="7">
      <t>ジョウ</t>
    </rPh>
    <rPh sb="8" eb="10">
      <t>フキツケ</t>
    </rPh>
    <phoneticPr fontId="9"/>
  </si>
  <si>
    <t>解体工事</t>
    <rPh sb="0" eb="4">
      <t>カイタイコウジ</t>
    </rPh>
    <phoneticPr fontId="39"/>
  </si>
  <si>
    <t>（建築工事）</t>
    <rPh sb="1" eb="3">
      <t>ケンチク</t>
    </rPh>
    <rPh sb="3" eb="5">
      <t>コウジ</t>
    </rPh>
    <phoneticPr fontId="38"/>
  </si>
  <si>
    <t>スコアボード室</t>
    <rPh sb="6" eb="7">
      <t>シツ</t>
    </rPh>
    <phoneticPr fontId="47"/>
  </si>
  <si>
    <t>選手ベンチ室(3塁)</t>
    <rPh sb="0" eb="2">
      <t>センシュ</t>
    </rPh>
    <rPh sb="5" eb="6">
      <t>シツ</t>
    </rPh>
    <rPh sb="8" eb="9">
      <t>ルイ</t>
    </rPh>
    <phoneticPr fontId="47"/>
  </si>
  <si>
    <t>屋外便所棟</t>
    <rPh sb="0" eb="2">
      <t>オクガイ</t>
    </rPh>
    <rPh sb="2" eb="5">
      <t>ベンジョトウ</t>
    </rPh>
    <phoneticPr fontId="47"/>
  </si>
  <si>
    <t>小計</t>
    <rPh sb="0" eb="1">
      <t>ショウ</t>
    </rPh>
    <rPh sb="1" eb="2">
      <t>ケイ</t>
    </rPh>
    <phoneticPr fontId="9"/>
  </si>
  <si>
    <t>外構設備　（Kb）</t>
    <rPh sb="0" eb="2">
      <t>ガイコウ</t>
    </rPh>
    <rPh sb="2" eb="4">
      <t>セツビ</t>
    </rPh>
    <phoneticPr fontId="9"/>
  </si>
  <si>
    <t>（機械設備工事）</t>
    <rPh sb="1" eb="3">
      <t>キカイ</t>
    </rPh>
    <rPh sb="3" eb="5">
      <t>セツビ</t>
    </rPh>
    <rPh sb="5" eb="7">
      <t>コウジ</t>
    </rPh>
    <phoneticPr fontId="9"/>
  </si>
  <si>
    <t>仮設給水設備工事</t>
  </si>
  <si>
    <t>屋外配管　　 　　       　　　PP25A</t>
    <rPh sb="0" eb="2">
      <t>オクガイ</t>
    </rPh>
    <rPh sb="2" eb="4">
      <t>ハイカン</t>
    </rPh>
    <phoneticPr fontId="50"/>
  </si>
  <si>
    <t>1-1</t>
  </si>
  <si>
    <t>直接仮設工事</t>
    <rPh sb="0" eb="2">
      <t>チョクセツ</t>
    </rPh>
    <rPh sb="2" eb="4">
      <t>カセツ</t>
    </rPh>
    <rPh sb="4" eb="6">
      <t>コウジ</t>
    </rPh>
    <phoneticPr fontId="43"/>
  </si>
  <si>
    <t>1-2</t>
  </si>
  <si>
    <t>W900 H=12.0未満</t>
    <rPh sb="11" eb="13">
      <t>ミマン</t>
    </rPh>
    <phoneticPr fontId="43"/>
  </si>
  <si>
    <t>防音ｼｰﾄ</t>
    <rPh sb="0" eb="2">
      <t>ボウオン</t>
    </rPh>
    <phoneticPr fontId="43"/>
  </si>
  <si>
    <t>脚立足場</t>
    <rPh sb="0" eb="2">
      <t>キャタツ</t>
    </rPh>
    <rPh sb="2" eb="4">
      <t>アシバ</t>
    </rPh>
    <phoneticPr fontId="43"/>
  </si>
  <si>
    <t>階高4.0m未満</t>
    <rPh sb="0" eb="2">
      <t>カイダカ</t>
    </rPh>
    <rPh sb="6" eb="8">
      <t>ミマン</t>
    </rPh>
    <phoneticPr fontId="43"/>
  </si>
  <si>
    <t>鉄筋ｺﾝｸﾘｰﾄ撤去</t>
    <rPh sb="0" eb="2">
      <t>テッキン</t>
    </rPh>
    <rPh sb="8" eb="10">
      <t>テッキョ</t>
    </rPh>
    <phoneticPr fontId="43"/>
  </si>
  <si>
    <t>基礎　圧砕機主体</t>
    <rPh sb="0" eb="2">
      <t>キソ</t>
    </rPh>
    <rPh sb="3" eb="4">
      <t>アツ</t>
    </rPh>
    <rPh sb="4" eb="5">
      <t>クダ</t>
    </rPh>
    <rPh sb="5" eb="6">
      <t>キ</t>
    </rPh>
    <rPh sb="6" eb="8">
      <t>シュタイ</t>
    </rPh>
    <phoneticPr fontId="43"/>
  </si>
  <si>
    <t>内部造作材とりこわし</t>
    <rPh sb="0" eb="2">
      <t>ナイブ</t>
    </rPh>
    <rPh sb="2" eb="4">
      <t>ゾウサク</t>
    </rPh>
    <rPh sb="4" eb="5">
      <t>ザイ</t>
    </rPh>
    <phoneticPr fontId="43"/>
  </si>
  <si>
    <t>発生材積込み</t>
    <rPh sb="0" eb="2">
      <t>ハッセイ</t>
    </rPh>
    <rPh sb="2" eb="3">
      <t>ザイ</t>
    </rPh>
    <rPh sb="3" eb="5">
      <t>ツミコ</t>
    </rPh>
    <phoneticPr fontId="43"/>
  </si>
  <si>
    <t>ｺﾝｸﾘｰﾄ類　集積、積込み</t>
    <rPh sb="6" eb="7">
      <t>ルイ</t>
    </rPh>
    <rPh sb="8" eb="10">
      <t>シュウセキ</t>
    </rPh>
    <rPh sb="11" eb="13">
      <t>ツミコ</t>
    </rPh>
    <phoneticPr fontId="43"/>
  </si>
  <si>
    <t>内装材　積込み</t>
    <rPh sb="0" eb="2">
      <t>ナイソウ</t>
    </rPh>
    <rPh sb="2" eb="3">
      <t>ザイ</t>
    </rPh>
    <rPh sb="4" eb="6">
      <t>ツミコ</t>
    </rPh>
    <phoneticPr fontId="43"/>
  </si>
  <si>
    <t>発生材運搬</t>
    <rPh sb="0" eb="3">
      <t>ハッセイザイ</t>
    </rPh>
    <rPh sb="3" eb="5">
      <t>ウンパン</t>
    </rPh>
    <phoneticPr fontId="43"/>
  </si>
  <si>
    <t>無筋ｺﾝｸﾘｰﾄ類</t>
    <rPh sb="0" eb="2">
      <t>ムキン</t>
    </rPh>
    <rPh sb="8" eb="9">
      <t>ルイ</t>
    </rPh>
    <phoneticPr fontId="43"/>
  </si>
  <si>
    <t>木くず</t>
    <rPh sb="0" eb="1">
      <t>モク</t>
    </rPh>
    <phoneticPr fontId="43"/>
  </si>
  <si>
    <t>ｶﾞﾗｽ､陶器屑</t>
    <rPh sb="5" eb="7">
      <t>トウキ</t>
    </rPh>
    <rPh sb="7" eb="8">
      <t>クズ</t>
    </rPh>
    <phoneticPr fontId="43"/>
  </si>
  <si>
    <t>廃ﾌﾟﾗｽﾁｯｸ類</t>
    <rPh sb="0" eb="1">
      <t>ハイ</t>
    </rPh>
    <rPh sb="8" eb="9">
      <t>ルイ</t>
    </rPh>
    <phoneticPr fontId="43"/>
  </si>
  <si>
    <t>ｺﾝｸﾘｰﾄ類　集積、積込み</t>
  </si>
  <si>
    <t>発生材運搬</t>
  </si>
  <si>
    <t>無筋ｺﾝｸﾘｰﾄ類</t>
  </si>
  <si>
    <t>廃ﾌﾟﾗｽﾁｯｸ類</t>
  </si>
  <si>
    <t>ｱｽﾍﾞｽﾄ(非飛散性)</t>
  </si>
  <si>
    <t>3-2</t>
  </si>
  <si>
    <t>4-1</t>
  </si>
  <si>
    <t>4-2</t>
  </si>
  <si>
    <t>5-3</t>
  </si>
  <si>
    <t>無筋ｺﾝｸﾘｰﾄ撤去</t>
    <rPh sb="0" eb="2">
      <t>ムキン</t>
    </rPh>
    <rPh sb="8" eb="10">
      <t>テッキョ</t>
    </rPh>
    <phoneticPr fontId="43"/>
  </si>
  <si>
    <t>盛土撤去</t>
    <rPh sb="0" eb="2">
      <t>モリツチ</t>
    </rPh>
    <rPh sb="2" eb="4">
      <t>テッキョ</t>
    </rPh>
    <phoneticPr fontId="43"/>
  </si>
  <si>
    <t xml:space="preserve"> －        盛土流用             </t>
    <rPh sb="10" eb="12">
      <t>モリツチ</t>
    </rPh>
    <rPh sb="12" eb="14">
      <t>リュウヨウ</t>
    </rPh>
    <phoneticPr fontId="43"/>
  </si>
  <si>
    <t>7-1</t>
  </si>
  <si>
    <t>ｱｽﾌｧﾙﾄ舗装撤去</t>
  </si>
  <si>
    <t>表層 t=50</t>
  </si>
  <si>
    <t>野球場 外野</t>
  </si>
  <si>
    <t>雲梯撤去</t>
  </si>
  <si>
    <t>芝張り撤去</t>
  </si>
  <si>
    <t>排-1</t>
  </si>
  <si>
    <t>U型側溝撤去</t>
  </si>
  <si>
    <t>W180×H180</t>
  </si>
  <si>
    <t>W=180用</t>
  </si>
  <si>
    <t>野球場 ﾈｯﾄﾌｪﾝｽ撤去</t>
  </si>
  <si>
    <t>基礎ﾌﾞﾛｯｸ撤去</t>
  </si>
  <si>
    <t>180×180×H450</t>
  </si>
  <si>
    <t>ﾈｯﾄﾌｪﾝｽ片開き門扉撤去</t>
  </si>
  <si>
    <t>ﾈｯﾄﾌｪﾝｽ両開き門扉撤去</t>
  </si>
  <si>
    <t>ﾈｯﾄﾌｪﾝｽ袖部撤去</t>
  </si>
  <si>
    <t>W300×H1500 ｽﾁｰﾙ製</t>
  </si>
  <si>
    <t>H=3000 ｽﾁｰﾙ製</t>
  </si>
  <si>
    <t>W600×H1500 基礎共</t>
  </si>
  <si>
    <t>木控え撤去</t>
  </si>
  <si>
    <t>W800×H1500</t>
  </si>
  <si>
    <t>ﾃﾆｽﾈｯﾄ撤去</t>
  </si>
  <si>
    <t>ﾃﾆｽﾈｯﾄ支柱撤去</t>
  </si>
  <si>
    <t>照明塔撤去</t>
  </si>
  <si>
    <t>W3100×D3800×H23945</t>
  </si>
  <si>
    <t>基礎撤去</t>
  </si>
  <si>
    <t>W5400×D5800×H3500</t>
  </si>
  <si>
    <t>H=8000 L=326870</t>
  </si>
  <si>
    <t>藤棚撤去</t>
  </si>
  <si>
    <t>登り棒撤去</t>
  </si>
  <si>
    <t>ｽﾍﾞﾘ台撤去</t>
  </si>
  <si>
    <t>W6400×D1540×H2230 基礎共</t>
  </si>
  <si>
    <t>ﾁｪｰﾝﾈｯﾄｸﾗｲﾑ撤去</t>
  </si>
  <si>
    <t>W3170×D950×H2550 基礎共</t>
  </si>
  <si>
    <t>A</t>
  </si>
  <si>
    <t>W5610×D950×H3100</t>
  </si>
  <si>
    <t>掲示板撤去</t>
  </si>
  <si>
    <t>倉庫A撤去</t>
  </si>
  <si>
    <t>E</t>
  </si>
  <si>
    <t>安定器</t>
    <rPh sb="0" eb="3">
      <t>アンテイキ</t>
    </rPh>
    <phoneticPr fontId="40"/>
  </si>
  <si>
    <t>倉庫B撤去</t>
  </si>
  <si>
    <t>W2400×D2000×H300</t>
  </si>
  <si>
    <t>W3300×D2600×H150</t>
  </si>
  <si>
    <t>H=1820+450 ｽﾁｰﾙ製 有刺鉄線共</t>
  </si>
  <si>
    <t>W1530×H1820 ｽﾁｰﾙ製 基礎共</t>
  </si>
  <si>
    <t>W2900×D1100×H100</t>
  </si>
  <si>
    <t>W4500×D1100×H100</t>
  </si>
  <si>
    <t>W4900×D1100×H100</t>
  </si>
  <si>
    <t>W5900×D1100×H100</t>
  </si>
  <si>
    <t>進入防止柵撤去</t>
  </si>
  <si>
    <t>450×450×H800</t>
  </si>
  <si>
    <t>W5200×D1900×H2580 基礎共</t>
  </si>
  <si>
    <t>W1800×D380×H380 基礎共</t>
  </si>
  <si>
    <t>J</t>
  </si>
  <si>
    <t>K</t>
  </si>
  <si>
    <t>L型側溝撤去</t>
  </si>
  <si>
    <t>W150×H150</t>
  </si>
  <si>
    <t>格子柵撤去</t>
  </si>
  <si>
    <t>塀撤去</t>
  </si>
  <si>
    <t>W6070×D460×H1500</t>
  </si>
  <si>
    <t>Q</t>
  </si>
  <si>
    <t>H=1100 ｽﾁｰﾙ製</t>
  </si>
  <si>
    <t>Q ｶﾞｰﾄﾞﾌｪﾝｽ撤去</t>
  </si>
  <si>
    <t>ﾄﾗﾛｰﾌﾟ張り撤去</t>
  </si>
  <si>
    <t>H=950 木杭共:φ180×H950@2000</t>
  </si>
  <si>
    <t>ﾊﾞｯｸﾈｯﾄ(校舎)撤去</t>
  </si>
  <si>
    <t>T</t>
  </si>
  <si>
    <t>防球ﾈｯﾄ(校舎)撤去</t>
  </si>
  <si>
    <t>H3.0 C0.22 W3.2</t>
  </si>
  <si>
    <t>H=1820+450 有刺鉄線共</t>
  </si>
  <si>
    <t>W910×H1820 ｽﾁｰﾙ製 基礎共</t>
  </si>
  <si>
    <t>c 野球場照明塔ﾌｪﾝｽ</t>
  </si>
  <si>
    <t>d 野球場照明塔ﾌｪﾝｽ</t>
  </si>
  <si>
    <t>H=1820</t>
  </si>
  <si>
    <t>W940×H1820 ｽﾁｰﾙ製 基礎共</t>
  </si>
  <si>
    <t>短期工事範囲</t>
  </si>
  <si>
    <t>ｶｰﾎﾟｰﾄ撤去</t>
  </si>
  <si>
    <t>W4690×D2530×H2350 基礎共</t>
  </si>
  <si>
    <t>本</t>
    <rPh sb="0" eb="1">
      <t>ホン</t>
    </rPh>
    <phoneticPr fontId="43"/>
  </si>
  <si>
    <t>H6.5 C2.24 W9.0</t>
  </si>
  <si>
    <t>H2.2 C0.21 W1.4</t>
  </si>
  <si>
    <t>H1.8 C0.28 W1.2 3本株立ち</t>
    <rPh sb="17" eb="18">
      <t>ホン</t>
    </rPh>
    <rPh sb="18" eb="20">
      <t>カブダ</t>
    </rPh>
    <phoneticPr fontId="43"/>
  </si>
  <si>
    <t>H3.7 C0.43 W2.8</t>
  </si>
  <si>
    <t>H6.5 C2.1 W9.0</t>
  </si>
  <si>
    <t>H3.9 C0.5 W2.6 2本株立ち</t>
  </si>
  <si>
    <t>H4.2 C0.62 W1.6</t>
  </si>
  <si>
    <t>H3.8 C0.58 W1.6</t>
  </si>
  <si>
    <t>H2.6 C0.3 (藤棚半分程度)</t>
  </si>
  <si>
    <t>H3.9 C0.7 W2.2</t>
  </si>
  <si>
    <t>(藤棚半分程度)</t>
  </si>
  <si>
    <t>H2.9 C0.31 W1.8 3本株立ち</t>
    <rPh sb="17" eb="18">
      <t>ホン</t>
    </rPh>
    <rPh sb="18" eb="20">
      <t>カブダ</t>
    </rPh>
    <phoneticPr fontId="43"/>
  </si>
  <si>
    <t>H1.5 C0.15 W1.5</t>
  </si>
  <si>
    <t>H1.5 C0.15 W1.8</t>
  </si>
  <si>
    <t>H1.6 C0.15 W1.6</t>
  </si>
  <si>
    <t>H1.5 C0.15 W1.4</t>
  </si>
  <si>
    <t>H1.4 C0.15 W2.0</t>
  </si>
  <si>
    <t>H3.4 C0.47､0.4 W2.1</t>
  </si>
  <si>
    <t>H2.1 C0.37 W1.3</t>
  </si>
  <si>
    <t>バックホウ0．13m3（W=600)</t>
  </si>
  <si>
    <t>H0.9 C0.15 W0.9</t>
  </si>
  <si>
    <t>H1.1 C0.25 W0.4</t>
  </si>
  <si>
    <t>H0.8 C0.15 W0.4</t>
  </si>
  <si>
    <t>H2.2 C0.42 W2.9 2本株立ち</t>
  </si>
  <si>
    <t>H2.4 C0.94 W2.8</t>
  </si>
  <si>
    <t>H4.0 C0.32 W1.9 2本株立ち</t>
  </si>
  <si>
    <t>H2.6 C0.34 W2.0</t>
  </si>
  <si>
    <t>H3.7 C0.37 W2.0 2本株立ち</t>
  </si>
  <si>
    <t>H4.5 C0.78 W2.8</t>
  </si>
  <si>
    <t>H1.8 C0.15 W1.36</t>
  </si>
  <si>
    <t>H1.5 C0.09 W1.1</t>
  </si>
  <si>
    <t>H1.1 C0.15 W0.9</t>
  </si>
  <si>
    <t>H0.9 C0.15 W1.0</t>
  </si>
  <si>
    <t>H1.4 C0.15 W1.2</t>
  </si>
  <si>
    <t>伐根</t>
    <rPh sb="0" eb="2">
      <t>バッコン</t>
    </rPh>
    <phoneticPr fontId="43"/>
  </si>
  <si>
    <t>自然石撤去</t>
    <rPh sb="0" eb="3">
      <t>シゼンイシ</t>
    </rPh>
    <rPh sb="3" eb="5">
      <t>テッキョ</t>
    </rPh>
    <phoneticPr fontId="43"/>
  </si>
  <si>
    <t>個</t>
    <rPh sb="0" eb="1">
      <t>コ</t>
    </rPh>
    <phoneticPr fontId="43"/>
  </si>
  <si>
    <t>1.0×1.0×H0.2</t>
  </si>
  <si>
    <t>0.5×0.4×H0.3</t>
  </si>
  <si>
    <t>0.4×0.5×H0.3</t>
  </si>
  <si>
    <t>0.4×0.6×H0.3</t>
  </si>
  <si>
    <t>1.0×0.6×H0.75</t>
  </si>
  <si>
    <t>0.3×0.5×H0.2</t>
  </si>
  <si>
    <t>敷石等撤去</t>
    <rPh sb="0" eb="2">
      <t>シキイシ</t>
    </rPh>
    <rPh sb="2" eb="3">
      <t>ナド</t>
    </rPh>
    <rPh sb="3" eb="5">
      <t>テッキョ</t>
    </rPh>
    <phoneticPr fontId="43"/>
  </si>
  <si>
    <t>H=300程度</t>
    <rPh sb="5" eb="7">
      <t>テイド</t>
    </rPh>
    <phoneticPr fontId="43"/>
  </si>
  <si>
    <t>発生土運搬</t>
    <rPh sb="0" eb="3">
      <t>ハッセイド</t>
    </rPh>
    <rPh sb="3" eb="5">
      <t>ウンパン</t>
    </rPh>
    <phoneticPr fontId="43"/>
  </si>
  <si>
    <t>V.防球ﾈｯﾄ(校舎)</t>
  </si>
  <si>
    <t>ｱｽﾌｧﾙﾄ</t>
  </si>
  <si>
    <t>8-1</t>
  </si>
  <si>
    <t>8-2</t>
  </si>
  <si>
    <t>街路樹撤去</t>
  </si>
  <si>
    <t>H800　基礎共</t>
    <rPh sb="5" eb="8">
      <t>キソトモ</t>
    </rPh>
    <phoneticPr fontId="43"/>
  </si>
  <si>
    <t>防球ﾈｯﾄ撤去</t>
  </si>
  <si>
    <t>低木伐根伐採</t>
    <rPh sb="0" eb="2">
      <t>テイボク</t>
    </rPh>
    <rPh sb="2" eb="4">
      <t>バッコン</t>
    </rPh>
    <rPh sb="4" eb="6">
      <t>バッサイ</t>
    </rPh>
    <phoneticPr fontId="43"/>
  </si>
  <si>
    <t xml:space="preserve">H0.8 C0.15 </t>
  </si>
  <si>
    <t>H4.2 C0.89 W5.0</t>
  </si>
  <si>
    <t>ステンレス製グレーチング　300角用　</t>
    <rPh sb="5" eb="6">
      <t>セイ</t>
    </rPh>
    <rPh sb="16" eb="17">
      <t>カク</t>
    </rPh>
    <rPh sb="17" eb="18">
      <t>ヨウ</t>
    </rPh>
    <phoneticPr fontId="9"/>
  </si>
  <si>
    <t>H5.1 C0.99 W4.5</t>
  </si>
  <si>
    <t>H4.3 C0.65 W2.8</t>
  </si>
  <si>
    <t>H4.1 C0.96 W2.3</t>
  </si>
  <si>
    <t>ｱｽﾌｧﾙﾄ類</t>
    <rPh sb="6" eb="7">
      <t>ルイ</t>
    </rPh>
    <phoneticPr fontId="43"/>
  </si>
  <si>
    <t>　1</t>
  </si>
  <si>
    <t>CV5.5-3C　露出配線</t>
    <rPh sb="9" eb="11">
      <t>ロシュツ</t>
    </rPh>
    <rPh sb="11" eb="13">
      <t>ハイセン</t>
    </rPh>
    <phoneticPr fontId="40"/>
  </si>
  <si>
    <t>コルゲート60-3C　G82）</t>
  </si>
  <si>
    <t>コルゲート３８-３Ｃ</t>
  </si>
  <si>
    <t>コルゲート22-3Ｃ</t>
  </si>
  <si>
    <t>コルゲート14-３Ｃｘ２　（G36ｘ2）</t>
  </si>
  <si>
    <t>コルゲート14-3C　（G42）</t>
  </si>
  <si>
    <t>VVF1.6-2C　PF16</t>
  </si>
  <si>
    <t>PF16</t>
  </si>
  <si>
    <t>G70</t>
  </si>
  <si>
    <t>FPE65</t>
  </si>
  <si>
    <t>ﾌﾟﾙﾎﾞｯｸｽ
500ｘ500ｘ400　ＳＵＳ</t>
  </si>
  <si>
    <t>殺虫灯</t>
    <rPh sb="0" eb="2">
      <t>サッチュウ</t>
    </rPh>
    <rPh sb="2" eb="3">
      <t>トウ</t>
    </rPh>
    <phoneticPr fontId="40"/>
  </si>
  <si>
    <t>コンクリート柱11-19-350ｋｇ</t>
    <rPh sb="6" eb="7">
      <t>チュウ</t>
    </rPh>
    <phoneticPr fontId="40"/>
  </si>
  <si>
    <t>気中負荷開閉器</t>
    <rPh sb="4" eb="7">
      <t>カイヘイキ</t>
    </rPh>
    <phoneticPr fontId="40"/>
  </si>
  <si>
    <t>水銀灯盤L-A</t>
    <rPh sb="0" eb="3">
      <t>スイギントウ</t>
    </rPh>
    <rPh sb="3" eb="4">
      <t>バン</t>
    </rPh>
    <phoneticPr fontId="40"/>
  </si>
  <si>
    <t>分電盤　（照明灯C）</t>
    <rPh sb="0" eb="3">
      <t>ブンデンバン</t>
    </rPh>
    <rPh sb="5" eb="8">
      <t>ショウメイトウ</t>
    </rPh>
    <phoneticPr fontId="40"/>
  </si>
  <si>
    <t>分電盤　（照明灯D）</t>
    <rPh sb="0" eb="3">
      <t>ブンデンバン</t>
    </rPh>
    <rPh sb="5" eb="8">
      <t>ショウメイトウ</t>
    </rPh>
    <phoneticPr fontId="40"/>
  </si>
  <si>
    <t>高所作業車レンタル</t>
    <rPh sb="0" eb="2">
      <t>コウショ</t>
    </rPh>
    <rPh sb="2" eb="5">
      <t>サギョウシャ</t>
    </rPh>
    <phoneticPr fontId="9"/>
  </si>
  <si>
    <t>個</t>
    <rPh sb="0" eb="1">
      <t>コ</t>
    </rPh>
    <phoneticPr fontId="40"/>
  </si>
  <si>
    <t>新設</t>
    <rPh sb="0" eb="2">
      <t>シンセツ</t>
    </rPh>
    <phoneticPr fontId="40"/>
  </si>
  <si>
    <t>IV5.5　（HIVE22）</t>
  </si>
  <si>
    <t>HIVE54</t>
  </si>
  <si>
    <t>CVT22+E5.5　（FEP50）</t>
  </si>
  <si>
    <t>CVT22+E5.5　露出配管</t>
    <rPh sb="11" eb="13">
      <t>ロシュツ</t>
    </rPh>
    <rPh sb="13" eb="15">
      <t>ハイカン</t>
    </rPh>
    <phoneticPr fontId="40"/>
  </si>
  <si>
    <t>面</t>
    <rPh sb="0" eb="1">
      <t>メン</t>
    </rPh>
    <phoneticPr fontId="40"/>
  </si>
  <si>
    <t>引込分電盤　（仮設用）</t>
    <rPh sb="0" eb="2">
      <t>ヒキコミ</t>
    </rPh>
    <rPh sb="2" eb="5">
      <t>ブンデンバン</t>
    </rPh>
    <rPh sb="7" eb="10">
      <t>カセツヨウ</t>
    </rPh>
    <phoneticPr fontId="40"/>
  </si>
  <si>
    <t>接地工事　（D種）</t>
    <rPh sb="0" eb="2">
      <t>セッチ</t>
    </rPh>
    <rPh sb="2" eb="4">
      <t>コウジ</t>
    </rPh>
    <rPh sb="7" eb="8">
      <t>シュ</t>
    </rPh>
    <phoneticPr fontId="40"/>
  </si>
  <si>
    <t>式</t>
    <rPh sb="0" eb="1">
      <t>シキ</t>
    </rPh>
    <phoneticPr fontId="40"/>
  </si>
  <si>
    <t>バックホウ0．13m3</t>
  </si>
  <si>
    <t>機械運搬</t>
    <rPh sb="0" eb="2">
      <t>キカイ</t>
    </rPh>
    <rPh sb="2" eb="4">
      <t>ウンパン</t>
    </rPh>
    <phoneticPr fontId="9"/>
  </si>
  <si>
    <t>撤去工事</t>
    <rPh sb="0" eb="2">
      <t>テッキョ</t>
    </rPh>
    <rPh sb="2" eb="4">
      <t>コウジ</t>
    </rPh>
    <phoneticPr fontId="9"/>
  </si>
  <si>
    <t>仮設工事（コミュニティセンター）</t>
    <rPh sb="0" eb="2">
      <t>カセツ</t>
    </rPh>
    <rPh sb="2" eb="4">
      <t>コウジ</t>
    </rPh>
    <phoneticPr fontId="9"/>
  </si>
  <si>
    <t>メッセンジャ</t>
  </si>
  <si>
    <t>防水プリカＦ８3＃</t>
    <rPh sb="0" eb="2">
      <t>ボウスイ</t>
    </rPh>
    <phoneticPr fontId="9"/>
  </si>
  <si>
    <t>引込分電盤</t>
    <rPh sb="0" eb="2">
      <t>ヒキコミ</t>
    </rPh>
    <rPh sb="2" eb="5">
      <t>ブンデンバン</t>
    </rPh>
    <phoneticPr fontId="9"/>
  </si>
  <si>
    <t>地中配管　　 　　       　　　PP25A</t>
    <rPh sb="0" eb="2">
      <t>チチュウ</t>
    </rPh>
    <rPh sb="2" eb="4">
      <t>ハイカン</t>
    </rPh>
    <phoneticPr fontId="50"/>
  </si>
  <si>
    <t>水銀灯1000W</t>
    <rPh sb="0" eb="3">
      <t>スイギントウ</t>
    </rPh>
    <phoneticPr fontId="9"/>
  </si>
  <si>
    <t>再利用無</t>
    <rPh sb="0" eb="3">
      <t>サイリヨウ</t>
    </rPh>
    <rPh sb="3" eb="4">
      <t>ナシ</t>
    </rPh>
    <phoneticPr fontId="50"/>
  </si>
  <si>
    <t>手洗器</t>
    <rPh sb="0" eb="3">
      <t>テアライキ</t>
    </rPh>
    <phoneticPr fontId="9"/>
  </si>
  <si>
    <t>耐衝撃性硬質ﾎﾟﾘ塩化ﾋﾞﾆﾙ管　　　</t>
    <rPh sb="0" eb="4">
      <t>タイショウゲキセイ</t>
    </rPh>
    <phoneticPr fontId="50"/>
  </si>
  <si>
    <t>地中配管　　 　　       　　　HIVP40A</t>
    <rPh sb="0" eb="2">
      <t>チチュウ</t>
    </rPh>
    <rPh sb="2" eb="4">
      <t>ハイカン</t>
    </rPh>
    <phoneticPr fontId="50"/>
  </si>
  <si>
    <t>地中配管　　 　　       　　　HIVP20A</t>
    <rPh sb="0" eb="2">
      <t>チチュウ</t>
    </rPh>
    <rPh sb="2" eb="4">
      <t>ハイカン</t>
    </rPh>
    <phoneticPr fontId="50"/>
  </si>
  <si>
    <t>GV25A　　10K</t>
  </si>
  <si>
    <t>W4910xH2665</t>
  </si>
  <si>
    <t>W3395xH2670</t>
  </si>
  <si>
    <t>t=6.0 　4.00㎡以下</t>
    <rPh sb="12" eb="14">
      <t>イカ</t>
    </rPh>
    <phoneticPr fontId="9"/>
  </si>
  <si>
    <t>シーリング（突合）10x12</t>
    <rPh sb="6" eb="7">
      <t>ツ</t>
    </rPh>
    <rPh sb="7" eb="8">
      <t>ア</t>
    </rPh>
    <phoneticPr fontId="9"/>
  </si>
  <si>
    <t>鋼製建具面</t>
    <rPh sb="0" eb="4">
      <t>コウセイタテグ</t>
    </rPh>
    <rPh sb="4" eb="5">
      <t>メン</t>
    </rPh>
    <phoneticPr fontId="9"/>
  </si>
  <si>
    <t xml:space="preserve">H2500 </t>
  </si>
  <si>
    <t>ＳＳ－１　</t>
  </si>
  <si>
    <t>コーナーガードＡ</t>
  </si>
  <si>
    <t>ECP役物</t>
    <rPh sb="3" eb="5">
      <t>ヤクモノ</t>
    </rPh>
    <phoneticPr fontId="9"/>
  </si>
  <si>
    <t>ＡＷ－６　</t>
  </si>
  <si>
    <t>300ｘ300xH400ｘ10ヶ所</t>
    <rPh sb="16" eb="17">
      <t>ショ</t>
    </rPh>
    <phoneticPr fontId="9"/>
  </si>
  <si>
    <t>450x450x610～750　ｸﾞﾚｰﾁﾝｸﾞ蓋共</t>
    <rPh sb="24" eb="25">
      <t>フタ</t>
    </rPh>
    <rPh sb="25" eb="26">
      <t>トモ</t>
    </rPh>
    <phoneticPr fontId="41"/>
  </si>
  <si>
    <t>ステンレス製　450角用　　</t>
    <rPh sb="5" eb="6">
      <t>セイ</t>
    </rPh>
    <rPh sb="10" eb="12">
      <t>カクヨウ</t>
    </rPh>
    <phoneticPr fontId="9"/>
  </si>
  <si>
    <t>ステンレス製　300角用　　　</t>
    <rPh sb="5" eb="6">
      <t>セイ</t>
    </rPh>
    <rPh sb="10" eb="12">
      <t>カクヨウ</t>
    </rPh>
    <phoneticPr fontId="9"/>
  </si>
  <si>
    <t>ＪＮ</t>
  </si>
  <si>
    <t>※注記：77.0m3は構内舗装工事：盛土に流用</t>
    <rPh sb="0" eb="3">
      <t>チュウキ</t>
    </rPh>
    <rPh sb="11" eb="15">
      <t>コウナイホソウ</t>
    </rPh>
    <rPh sb="15" eb="17">
      <t>コウジ</t>
    </rPh>
    <rPh sb="18" eb="20">
      <t>モリド</t>
    </rPh>
    <rPh sb="21" eb="23">
      <t>リュウヨウ</t>
    </rPh>
    <phoneticPr fontId="9"/>
  </si>
  <si>
    <t>体育館棟</t>
    <rPh sb="0" eb="3">
      <t>タイイクカン</t>
    </rPh>
    <rPh sb="3" eb="4">
      <t>トウ</t>
    </rPh>
    <phoneticPr fontId="9"/>
  </si>
  <si>
    <t xml:space="preserve">D）  </t>
  </si>
  <si>
    <r>
      <t>〇　　</t>
    </r>
    <r>
      <rPr>
        <sz val="9"/>
        <color auto="1"/>
        <rFont val="ＭＳ Ｐ明朝"/>
      </rPr>
      <t>　名　　　　　称</t>
    </r>
  </si>
  <si>
    <t>　業者名</t>
  </si>
  <si>
    <t>　(所在地)</t>
  </si>
  <si>
    <t>　(名称・代表者氏名)　</t>
    <rPh sb="5" eb="8">
      <t>ダイヒョウシャ</t>
    </rPh>
    <phoneticPr fontId="9"/>
  </si>
  <si>
    <t>円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</si>
</sst>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8">
    <numFmt numFmtId="176" formatCode="#,##0.0"/>
    <numFmt numFmtId="177" formatCode="#,##0.0;[Red]\-#,##0.0"/>
    <numFmt numFmtId="178" formatCode="#,##0;&quot;△ &quot;#,##0"/>
    <numFmt numFmtId="179" formatCode="#,##0_ ;[Red]\-#,##0\ "/>
    <numFmt numFmtId="180" formatCode="#,##0_ "/>
    <numFmt numFmtId="181" formatCode="#,##0.0_ "/>
    <numFmt numFmtId="182" formatCode="#,##0.0;&quot;△ &quot;#,##0.0"/>
    <numFmt numFmtId="183" formatCode="#,##0.00_ ;[Red]\-#,##0.00\ "/>
    <numFmt numFmtId="184" formatCode="#,##0.00;&quot;△ &quot;#,##0.00"/>
    <numFmt numFmtId="185" formatCode="0.00_ ;[Red]\-0.00\ "/>
    <numFmt numFmtId="186" formatCode="#,##0.0_ ;[Red]\-#,##0.0\ "/>
    <numFmt numFmtId="187" formatCode="#,##0.0_);[Red]\(#,##0.0\)"/>
    <numFmt numFmtId="188" formatCode="_ #,##0;[Red]_ \-#,##0"/>
    <numFmt numFmtId="189" formatCode="#,##0_);[Red]\(#,##0\)"/>
    <numFmt numFmtId="190" formatCode="#,##0.00_);[Red]\(#,##0.00\)"/>
    <numFmt numFmtId="191" formatCode="#,##0.000_);[Red]\(#,##0.000\)"/>
    <numFmt numFmtId="192" formatCode="#,##0.00000_);[Red]\(#,##0.00000\)"/>
    <numFmt numFmtId="193" formatCode="0;&quot;△ &quot;0"/>
  </numFmts>
  <fonts count="55">
    <font>
      <sz val="11"/>
      <color auto="1"/>
      <name val="ＭＳ 明朝"/>
      <family val="1"/>
    </font>
    <font>
      <b/>
      <sz val="11"/>
      <color theme="0"/>
      <name val="游ゴシック"/>
      <family val="3"/>
      <scheme val="minor"/>
    </font>
    <font>
      <sz val="11"/>
      <color auto="1"/>
      <name val="ＭＳ 明朝"/>
      <family val="1"/>
    </font>
    <font>
      <sz val="11"/>
      <color rgb="FF9C0006"/>
      <name val="游ゴシック"/>
      <family val="3"/>
      <scheme val="minor"/>
    </font>
    <font>
      <sz val="11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1"/>
      <color auto="1"/>
      <name val="ＭＳ Ｐゴシック"/>
      <family val="3"/>
    </font>
    <font>
      <sz val="9"/>
      <color theme="1"/>
      <name val="ＡＲ丸ゴシック体Ｍ"/>
      <family val="2"/>
    </font>
    <font>
      <sz val="11"/>
      <color rgb="FF006100"/>
      <name val="游ゴシック"/>
      <family val="3"/>
      <scheme val="minor"/>
    </font>
    <font>
      <sz val="6"/>
      <color auto="1"/>
      <name val="ＭＳ 明朝"/>
      <family val="1"/>
    </font>
    <font>
      <sz val="9"/>
      <color auto="1"/>
      <name val="ＭＳ Ｐ明朝"/>
      <family val="1"/>
    </font>
    <font>
      <sz val="14"/>
      <color auto="1"/>
      <name val="ＭＳ Ｐ明朝"/>
      <family val="1"/>
    </font>
    <font>
      <b/>
      <sz val="9"/>
      <color rgb="FFFF0000"/>
      <name val="ＭＳ Ｐゴシック"/>
      <family val="3"/>
    </font>
    <font>
      <sz val="8"/>
      <color rgb="FFFF0000"/>
      <name val="ＭＳ 明朝"/>
      <family val="1"/>
    </font>
    <font>
      <sz val="8"/>
      <color auto="1"/>
      <name val="ＭＳ 明朝"/>
      <family val="1"/>
    </font>
    <font>
      <sz val="9"/>
      <color indexed="8"/>
      <name val="ＭＳ Ｐ明朝"/>
      <family val="1"/>
    </font>
    <font>
      <sz val="13"/>
      <color auto="1"/>
      <name val="ＭＳ Ｐ明朝"/>
      <family val="1"/>
    </font>
    <font>
      <sz val="13"/>
      <color indexed="8"/>
      <name val="ＭＳ Ｐ明朝"/>
      <family val="1"/>
    </font>
    <font>
      <sz val="11"/>
      <color auto="1"/>
      <name val="ＭＳ Ｐ明朝"/>
      <family val="1"/>
    </font>
    <font>
      <sz val="14"/>
      <color indexed="8"/>
      <name val="ＭＳ Ｐ明朝"/>
      <family val="1"/>
    </font>
    <font>
      <sz val="10"/>
      <color auto="1"/>
      <name val="ＭＳ Ｐ明朝"/>
      <family val="1"/>
    </font>
    <font>
      <sz val="8"/>
      <color auto="1"/>
      <name val="ＭＳ Ｐ明朝"/>
      <family val="1"/>
    </font>
    <font>
      <sz val="10"/>
      <color rgb="FF7030A0"/>
      <name val="ＭＳ 明朝"/>
      <family val="1"/>
    </font>
    <font>
      <sz val="12"/>
      <color auto="1"/>
      <name val="ＭＳ Ｐ明朝"/>
      <family val="1"/>
    </font>
    <font>
      <sz val="8"/>
      <color theme="1"/>
      <name val="メイリオ"/>
      <family val="3"/>
    </font>
    <font>
      <sz val="8"/>
      <color theme="1"/>
      <name val="ＡＲ丸ゴシック体Ｍ"/>
      <family val="2"/>
    </font>
    <font>
      <sz val="8"/>
      <color rgb="FFFF0000"/>
      <name val="メイリオ"/>
      <family val="3"/>
    </font>
    <font>
      <sz val="9"/>
      <color rgb="FFFF0000"/>
      <name val="ＡＲ丸ゴシック体Ｍ"/>
      <family val="2"/>
    </font>
    <font>
      <sz val="16"/>
      <color auto="1"/>
      <name val="ＭＳ Ｐ明朝"/>
      <family val="1"/>
    </font>
    <font>
      <sz val="9"/>
      <color theme="1"/>
      <name val="ＭＳ Ｐ明朝"/>
      <family val="1"/>
    </font>
    <font>
      <b/>
      <sz val="9"/>
      <color auto="1"/>
      <name val="ＭＳ Ｐ明朝"/>
      <family val="1"/>
    </font>
    <font>
      <sz val="9"/>
      <color rgb="FFFF0000"/>
      <name val="ＭＳ Ｐ明朝"/>
      <family val="1"/>
    </font>
    <font>
      <sz val="9"/>
      <color theme="0"/>
      <name val="ＭＳ Ｐ明朝"/>
      <family val="1"/>
    </font>
    <font>
      <b/>
      <sz val="12"/>
      <color auto="1"/>
      <name val="ＭＳ Ｐ明朝"/>
      <family val="1"/>
    </font>
    <font>
      <sz val="9"/>
      <color auto="1"/>
      <name val="ＭＳ 明朝"/>
      <family val="1"/>
    </font>
    <font>
      <sz val="9"/>
      <color rgb="FF7030A0"/>
      <name val="ＭＳ 明朝"/>
      <family val="1"/>
    </font>
    <font>
      <sz val="9"/>
      <color theme="2"/>
      <name val="ＭＳ Ｐ明朝"/>
      <family val="1"/>
    </font>
    <font>
      <sz val="9"/>
      <color theme="6" tint="-0.25"/>
      <name val="ＭＳ Ｐ明朝"/>
      <family val="1"/>
    </font>
    <font>
      <sz val="6"/>
      <color auto="1"/>
      <name val="ＭＳ Ｐ明朝"/>
      <family val="1"/>
    </font>
    <font>
      <sz val="10"/>
      <color auto="1"/>
      <name val="ＭＳ Ｐ明朝"/>
      <family val="1"/>
    </font>
    <font>
      <sz val="6"/>
      <color auto="1"/>
      <name val="游ゴシック"/>
    </font>
    <font>
      <sz val="9"/>
      <color auto="1"/>
      <name val="ＭＳ Ｐ明朝"/>
      <family val="1"/>
    </font>
    <font>
      <sz val="10"/>
      <color rgb="FF7030A0"/>
      <name val="ＭＳ 明朝"/>
      <family val="1"/>
    </font>
    <font>
      <sz val="11"/>
      <color auto="1"/>
      <name val="ＭＳ 明朝"/>
      <family val="1"/>
    </font>
    <font>
      <sz val="14"/>
      <color auto="1"/>
      <name val="ＭＳ Ｐ明朝"/>
      <family val="1"/>
    </font>
    <font>
      <sz val="6"/>
      <color auto="1"/>
      <name val="ＡＲ丸ゴシック体Ｍ"/>
      <family val="2"/>
    </font>
    <font>
      <sz val="13"/>
      <color auto="1"/>
      <name val="ＭＳ Ｐ明朝"/>
      <family val="1"/>
    </font>
    <font>
      <sz val="11"/>
      <color theme="1"/>
      <name val="游ゴシック"/>
      <family val="3"/>
      <scheme val="minor"/>
    </font>
    <font>
      <sz val="10"/>
      <color auto="1"/>
      <name val="Arial"/>
      <family val="2"/>
    </font>
    <font>
      <sz val="10"/>
      <color indexed="8"/>
      <name val="Arial"/>
      <family val="2"/>
    </font>
    <font>
      <sz val="6"/>
      <color auto="1"/>
      <name val="ＭＳ Ｐゴシック"/>
      <family val="3"/>
    </font>
    <font>
      <b/>
      <sz val="9"/>
      <color theme="0"/>
      <name val="Meiryo UI"/>
      <family val="2"/>
    </font>
    <font>
      <sz val="14"/>
      <color indexed="8"/>
      <name val="ＭＳ Ｐ明朝"/>
      <family val="1"/>
    </font>
    <font>
      <sz val="11"/>
      <color rgb="FF006100"/>
      <name val="游ゴシック"/>
      <family val="3"/>
      <scheme val="minor"/>
    </font>
    <font>
      <sz val="9"/>
      <color rgb="FFFA7D00"/>
      <name val="Meiryo U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</borders>
  <cellStyleXfs count="20">
    <xf numFmtId="0" fontId="0" fillId="0" borderId="0"/>
    <xf numFmtId="0" fontId="1" fillId="2" borderId="1" applyNumberFormat="0" applyAlignment="0" applyProtection="0">
      <alignment vertical="center"/>
    </xf>
    <xf numFmtId="38" fontId="2" fillId="0" borderId="2" applyFill="0" applyBorder="0" applyAlignment="0"/>
    <xf numFmtId="0" fontId="3" fillId="3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176" fontId="2" fillId="0" borderId="3" applyFill="0" applyBorder="0"/>
    <xf numFmtId="176" fontId="2" fillId="0" borderId="4" applyFill="0" applyBorder="0"/>
    <xf numFmtId="0" fontId="8" fillId="4" borderId="0" applyNumberFormat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722">
    <xf numFmtId="0" fontId="0" fillId="0" borderId="0" xfId="0"/>
    <xf numFmtId="0" fontId="10" fillId="0" borderId="0" xfId="0" applyFont="1"/>
    <xf numFmtId="177" fontId="10" fillId="0" borderId="0" xfId="19" applyNumberFormat="1" applyFont="1"/>
    <xf numFmtId="0" fontId="10" fillId="0" borderId="0" xfId="0" applyFont="1" applyAlignment="1">
      <alignment horizontal="center"/>
    </xf>
    <xf numFmtId="38" fontId="10" fillId="0" borderId="0" xfId="19" applyFont="1"/>
    <xf numFmtId="38" fontId="10" fillId="0" borderId="0" xfId="19" applyFont="1" applyAlignment="1"/>
    <xf numFmtId="0" fontId="11" fillId="0" borderId="0" xfId="0" applyFont="1"/>
    <xf numFmtId="38" fontId="11" fillId="0" borderId="5" xfId="19" applyFont="1" applyBorder="1" applyAlignment="1">
      <alignment horizontal="center" vertical="center"/>
    </xf>
    <xf numFmtId="38" fontId="11" fillId="0" borderId="6" xfId="19" applyFont="1" applyBorder="1" applyAlignment="1">
      <alignment horizontal="center" vertical="center"/>
    </xf>
    <xf numFmtId="38" fontId="11" fillId="0" borderId="6" xfId="19" applyFont="1" applyBorder="1" applyAlignment="1">
      <alignment horizontal="right"/>
    </xf>
    <xf numFmtId="38" fontId="11" fillId="0" borderId="6" xfId="19" quotePrefix="1" applyFont="1" applyBorder="1" applyAlignment="1">
      <alignment horizontal="left"/>
    </xf>
    <xf numFmtId="38" fontId="11" fillId="0" borderId="6" xfId="19" applyFont="1" applyBorder="1" applyAlignment="1">
      <alignment horizontal="left"/>
    </xf>
    <xf numFmtId="38" fontId="11" fillId="0" borderId="6" xfId="19" quotePrefix="1" applyFont="1" applyBorder="1" applyAlignment="1"/>
    <xf numFmtId="0" fontId="12" fillId="0" borderId="6" xfId="0" applyFont="1" applyBorder="1"/>
    <xf numFmtId="0" fontId="13" fillId="0" borderId="6" xfId="0" applyFont="1" applyBorder="1"/>
    <xf numFmtId="0" fontId="14" fillId="0" borderId="6" xfId="0" applyFont="1" applyBorder="1"/>
    <xf numFmtId="38" fontId="11" fillId="0" borderId="7" xfId="19" applyFont="1" applyBorder="1"/>
    <xf numFmtId="0" fontId="11" fillId="0" borderId="7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right"/>
    </xf>
    <xf numFmtId="49" fontId="15" fillId="0" borderId="8" xfId="0" applyNumberFormat="1" applyFont="1" applyBorder="1" applyAlignment="1">
      <alignment horizontal="right"/>
    </xf>
    <xf numFmtId="49" fontId="10" fillId="0" borderId="8" xfId="0" applyNumberFormat="1" applyFont="1" applyBorder="1" applyAlignment="1">
      <alignment horizontal="right"/>
    </xf>
    <xf numFmtId="49" fontId="15" fillId="0" borderId="9" xfId="0" applyNumberFormat="1" applyFont="1" applyBorder="1" applyAlignment="1">
      <alignment horizontal="right"/>
    </xf>
    <xf numFmtId="49" fontId="15" fillId="0" borderId="7" xfId="0" applyNumberFormat="1" applyFont="1" applyBorder="1" applyAlignment="1">
      <alignment horizontal="right"/>
    </xf>
    <xf numFmtId="38" fontId="11" fillId="0" borderId="3" xfId="19" applyFont="1" applyBorder="1" applyAlignment="1">
      <alignment horizontal="center" vertical="center"/>
    </xf>
    <xf numFmtId="38" fontId="11" fillId="0" borderId="0" xfId="19" applyFont="1" applyBorder="1" applyAlignment="1">
      <alignment horizontal="center" vertical="center"/>
    </xf>
    <xf numFmtId="38" fontId="11" fillId="0" borderId="0" xfId="19" applyFont="1" applyBorder="1" applyAlignment="1">
      <alignment horizontal="left"/>
    </xf>
    <xf numFmtId="38" fontId="11" fillId="0" borderId="0" xfId="19" applyFont="1" applyBorder="1"/>
    <xf numFmtId="38" fontId="11" fillId="0" borderId="0" xfId="19" quotePrefix="1" applyFont="1" applyBorder="1" applyAlignment="1">
      <alignment horizontal="right"/>
    </xf>
    <xf numFmtId="38" fontId="11" fillId="0" borderId="10" xfId="19" applyFont="1" applyBorder="1"/>
    <xf numFmtId="0" fontId="10" fillId="0" borderId="11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15" fillId="0" borderId="13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4" xfId="0" applyNumberFormat="1" applyFont="1" applyBorder="1" applyAlignment="1">
      <alignment horizontal="center"/>
    </xf>
    <xf numFmtId="49" fontId="15" fillId="0" borderId="15" xfId="0" applyNumberFormat="1" applyFont="1" applyBorder="1" applyAlignment="1">
      <alignment horizontal="center"/>
    </xf>
    <xf numFmtId="38" fontId="11" fillId="0" borderId="0" xfId="19" applyFont="1" applyBorder="1" applyAlignment="1">
      <alignment horizontal="center"/>
    </xf>
    <xf numFmtId="38" fontId="16" fillId="0" borderId="0" xfId="19" quotePrefix="1" applyFont="1" applyBorder="1" applyAlignment="1">
      <alignment horizontal="right" indent="1"/>
    </xf>
    <xf numFmtId="38" fontId="16" fillId="0" borderId="0" xfId="19" applyFont="1" applyBorder="1" applyAlignment="1">
      <alignment horizontal="right" indent="1"/>
    </xf>
    <xf numFmtId="38" fontId="17" fillId="0" borderId="0" xfId="19" quotePrefix="1" applyFont="1" applyBorder="1" applyAlignment="1">
      <alignment horizontal="right" indent="1"/>
    </xf>
    <xf numFmtId="38" fontId="16" fillId="0" borderId="0" xfId="19" quotePrefix="1" applyFont="1" applyBorder="1" applyAlignment="1">
      <alignment horizontal="right" vertical="center" indent="1"/>
    </xf>
    <xf numFmtId="38" fontId="11" fillId="0" borderId="10" xfId="19" applyFont="1" applyBorder="1" applyAlignment="1"/>
    <xf numFmtId="0" fontId="10" fillId="0" borderId="7" xfId="0" applyFont="1" applyBorder="1" applyAlignment="1">
      <alignment horizontal="center" vertical="center"/>
    </xf>
    <xf numFmtId="49" fontId="10" fillId="0" borderId="5" xfId="0" applyNumberFormat="1" applyFont="1" applyBorder="1"/>
    <xf numFmtId="49" fontId="10" fillId="0" borderId="7" xfId="0" applyNumberFormat="1" applyFont="1" applyBorder="1"/>
    <xf numFmtId="49" fontId="10" fillId="0" borderId="16" xfId="0" applyNumberFormat="1" applyFont="1" applyBorder="1"/>
    <xf numFmtId="49" fontId="10" fillId="0" borderId="17" xfId="0" applyNumberFormat="1" applyFont="1" applyBorder="1"/>
    <xf numFmtId="49" fontId="10" fillId="0" borderId="3" xfId="0" applyNumberFormat="1" applyFont="1" applyBorder="1"/>
    <xf numFmtId="49" fontId="10" fillId="0" borderId="10" xfId="0" applyNumberFormat="1" applyFont="1" applyBorder="1"/>
    <xf numFmtId="49" fontId="10" fillId="0" borderId="18" xfId="0" applyNumberFormat="1" applyFont="1" applyBorder="1"/>
    <xf numFmtId="49" fontId="10" fillId="0" borderId="19" xfId="0" applyNumberFormat="1" applyFont="1" applyBorder="1"/>
    <xf numFmtId="49" fontId="10" fillId="0" borderId="20" xfId="0" applyNumberFormat="1" applyFont="1" applyBorder="1"/>
    <xf numFmtId="49" fontId="10" fillId="0" borderId="18" xfId="0" applyNumberFormat="1" applyFont="1" applyBorder="1" applyAlignment="1">
      <alignment horizontal="center"/>
    </xf>
    <xf numFmtId="49" fontId="15" fillId="0" borderId="3" xfId="0" applyNumberFormat="1" applyFont="1" applyBorder="1"/>
    <xf numFmtId="49" fontId="15" fillId="0" borderId="18" xfId="0" applyNumberFormat="1" applyFont="1" applyBorder="1"/>
    <xf numFmtId="49" fontId="15" fillId="0" borderId="19" xfId="0" applyNumberFormat="1" applyFont="1" applyBorder="1"/>
    <xf numFmtId="49" fontId="15" fillId="0" borderId="10" xfId="0" applyNumberFormat="1" applyFont="1" applyBorder="1"/>
    <xf numFmtId="38" fontId="16" fillId="0" borderId="0" xfId="19" quotePrefix="1" applyFont="1" applyBorder="1" applyAlignment="1">
      <alignment horizontal="left"/>
    </xf>
    <xf numFmtId="38" fontId="16" fillId="0" borderId="0" xfId="19" applyFont="1" applyBorder="1" applyAlignment="1">
      <alignment horizontal="left"/>
    </xf>
    <xf numFmtId="38" fontId="16" fillId="0" borderId="0" xfId="19" applyFont="1" applyBorder="1" applyAlignment="1">
      <alignment horizontal="center"/>
    </xf>
    <xf numFmtId="38" fontId="16" fillId="0" borderId="0" xfId="19" quotePrefix="1" applyFont="1" applyBorder="1" applyAlignment="1">
      <alignment horizontal="center"/>
    </xf>
    <xf numFmtId="38" fontId="18" fillId="0" borderId="0" xfId="19" applyFont="1" applyBorder="1" applyAlignment="1">
      <alignment horizontal="right" shrinkToFit="1"/>
    </xf>
    <xf numFmtId="38" fontId="11" fillId="0" borderId="0" xfId="19" quotePrefix="1" applyFont="1" applyBorder="1" applyAlignment="1">
      <alignment horizontal="center"/>
    </xf>
    <xf numFmtId="177" fontId="10" fillId="0" borderId="21" xfId="19" applyNumberFormat="1" applyFont="1" applyBorder="1" applyAlignment="1">
      <alignment horizontal="center" vertical="center"/>
    </xf>
    <xf numFmtId="178" fontId="10" fillId="0" borderId="22" xfId="19" applyNumberFormat="1" applyFont="1" applyBorder="1"/>
    <xf numFmtId="178" fontId="10" fillId="0" borderId="21" xfId="19" applyNumberFormat="1" applyFont="1" applyBorder="1"/>
    <xf numFmtId="178" fontId="10" fillId="0" borderId="23" xfId="0" applyNumberFormat="1" applyFont="1" applyBorder="1"/>
    <xf numFmtId="178" fontId="10" fillId="0" borderId="24" xfId="0" applyNumberFormat="1" applyFont="1" applyBorder="1"/>
    <xf numFmtId="178" fontId="10" fillId="0" borderId="25" xfId="0" applyNumberFormat="1" applyFont="1" applyBorder="1"/>
    <xf numFmtId="178" fontId="10" fillId="0" borderId="26" xfId="0" applyNumberFormat="1" applyFont="1" applyBorder="1"/>
    <xf numFmtId="38" fontId="11" fillId="0" borderId="0" xfId="19" applyFont="1" applyBorder="1" applyAlignment="1">
      <alignment horizontal="right"/>
    </xf>
    <xf numFmtId="38" fontId="16" fillId="0" borderId="0" xfId="19" applyFont="1" applyBorder="1" applyAlignment="1">
      <alignment horizontal="right"/>
    </xf>
    <xf numFmtId="38" fontId="16" fillId="0" borderId="0" xfId="19" quotePrefix="1" applyFont="1" applyBorder="1" applyAlignment="1">
      <alignment horizontal="right"/>
    </xf>
    <xf numFmtId="38" fontId="11" fillId="0" borderId="10" xfId="19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Continuous"/>
    </xf>
    <xf numFmtId="49" fontId="15" fillId="0" borderId="24" xfId="0" applyNumberFormat="1" applyFont="1" applyBorder="1" applyAlignment="1">
      <alignment horizontal="centerContinuous"/>
    </xf>
    <xf numFmtId="49" fontId="10" fillId="0" borderId="27" xfId="0" applyNumberFormat="1" applyFont="1" applyBorder="1" applyAlignment="1">
      <alignment horizontal="center"/>
    </xf>
    <xf numFmtId="49" fontId="15" fillId="0" borderId="25" xfId="0" applyNumberFormat="1" applyFont="1" applyBorder="1"/>
    <xf numFmtId="49" fontId="15" fillId="0" borderId="26" xfId="0" applyNumberFormat="1" applyFont="1" applyBorder="1" applyAlignment="1">
      <alignment horizontal="centerContinuous"/>
    </xf>
    <xf numFmtId="38" fontId="18" fillId="0" borderId="0" xfId="19" applyFont="1" applyBorder="1" applyAlignment="1">
      <alignment horizontal="right" vertical="center"/>
    </xf>
    <xf numFmtId="38" fontId="18" fillId="0" borderId="0" xfId="19" quotePrefix="1" applyFont="1" applyBorder="1" applyAlignment="1">
      <alignment horizontal="right"/>
    </xf>
    <xf numFmtId="38" fontId="10" fillId="0" borderId="21" xfId="19" applyFont="1" applyBorder="1" applyAlignment="1">
      <alignment horizontal="center" vertical="center"/>
    </xf>
    <xf numFmtId="178" fontId="10" fillId="0" borderId="12" xfId="19" applyNumberFormat="1" applyFont="1" applyBorder="1" applyAlignment="1"/>
    <xf numFmtId="178" fontId="10" fillId="0" borderId="13" xfId="19" applyNumberFormat="1" applyFont="1" applyBorder="1" applyAlignment="1"/>
    <xf numFmtId="178" fontId="10" fillId="0" borderId="13" xfId="0" applyNumberFormat="1" applyFont="1" applyBorder="1"/>
    <xf numFmtId="178" fontId="10" fillId="0" borderId="28" xfId="0" applyNumberFormat="1" applyFont="1" applyBorder="1"/>
    <xf numFmtId="178" fontId="10" fillId="0" borderId="17" xfId="0" applyNumberFormat="1" applyFont="1" applyBorder="1"/>
    <xf numFmtId="38" fontId="19" fillId="0" borderId="0" xfId="19" applyFont="1" applyBorder="1" applyAlignment="1">
      <alignment horizontal="right"/>
    </xf>
    <xf numFmtId="38" fontId="17" fillId="0" borderId="0" xfId="19" applyFont="1" applyBorder="1" applyAlignment="1">
      <alignment horizontal="right"/>
    </xf>
    <xf numFmtId="38" fontId="16" fillId="0" borderId="0" xfId="19" quotePrefix="1" applyFont="1" applyBorder="1" applyAlignment="1"/>
    <xf numFmtId="38" fontId="11" fillId="0" borderId="0" xfId="19" applyFont="1" applyBorder="1" applyAlignment="1">
      <alignment horizontal="right" vertical="center"/>
    </xf>
    <xf numFmtId="38" fontId="20" fillId="0" borderId="0" xfId="19" applyFont="1" applyBorder="1" applyAlignment="1">
      <alignment horizontal="right" vertical="center"/>
    </xf>
    <xf numFmtId="38" fontId="11" fillId="0" borderId="0" xfId="19" applyFont="1" applyBorder="1" applyAlignment="1">
      <alignment vertical="center"/>
    </xf>
    <xf numFmtId="178" fontId="10" fillId="0" borderId="20" xfId="19" applyNumberFormat="1" applyFont="1" applyBorder="1"/>
    <xf numFmtId="178" fontId="10" fillId="0" borderId="29" xfId="0" applyNumberFormat="1" applyFont="1" applyBorder="1"/>
    <xf numFmtId="38" fontId="10" fillId="0" borderId="30" xfId="19" applyFont="1" applyBorder="1" applyAlignment="1">
      <alignment horizontal="center" vertical="center"/>
    </xf>
    <xf numFmtId="0" fontId="10" fillId="0" borderId="7" xfId="0" applyFont="1" applyBorder="1" applyAlignment="1">
      <alignment horizontal="centerContinuous" vertical="center"/>
    </xf>
    <xf numFmtId="38" fontId="21" fillId="0" borderId="5" xfId="19" applyFont="1" applyBorder="1" applyAlignment="1"/>
    <xf numFmtId="38" fontId="21" fillId="0" borderId="7" xfId="19" applyFont="1" applyBorder="1" applyAlignment="1"/>
    <xf numFmtId="38" fontId="21" fillId="0" borderId="5" xfId="19" applyFont="1" applyBorder="1" applyAlignment="1">
      <alignment horizontal="right" shrinkToFit="1"/>
    </xf>
    <xf numFmtId="178" fontId="21" fillId="0" borderId="7" xfId="19" applyNumberFormat="1" applyFont="1" applyBorder="1"/>
    <xf numFmtId="178" fontId="21" fillId="0" borderId="3" xfId="19" applyNumberFormat="1" applyFont="1" applyBorder="1"/>
    <xf numFmtId="178" fontId="21" fillId="0" borderId="0" xfId="19" applyNumberFormat="1" applyFont="1" applyBorder="1"/>
    <xf numFmtId="178" fontId="21" fillId="0" borderId="5" xfId="19" applyNumberFormat="1" applyFont="1" applyBorder="1"/>
    <xf numFmtId="178" fontId="10" fillId="0" borderId="0" xfId="19" applyNumberFormat="1" applyFont="1" applyBorder="1"/>
    <xf numFmtId="178" fontId="10" fillId="0" borderId="7" xfId="19" applyNumberFormat="1" applyFont="1" applyBorder="1"/>
    <xf numFmtId="178" fontId="10" fillId="0" borderId="20" xfId="19" applyNumberFormat="1" applyFont="1" applyBorder="1" applyAlignment="1"/>
    <xf numFmtId="178" fontId="10" fillId="0" borderId="20" xfId="19" applyNumberFormat="1" applyFont="1" applyBorder="1" applyAlignment="1">
      <alignment horizontal="center"/>
    </xf>
    <xf numFmtId="49" fontId="10" fillId="0" borderId="20" xfId="0" applyNumberFormat="1" applyFont="1" applyBorder="1" applyAlignment="1">
      <alignment horizontal="center"/>
    </xf>
    <xf numFmtId="38" fontId="11" fillId="0" borderId="31" xfId="19" applyFont="1" applyBorder="1" applyAlignment="1">
      <alignment horizontal="right"/>
    </xf>
    <xf numFmtId="38" fontId="11" fillId="0" borderId="31" xfId="19" quotePrefix="1" applyFont="1" applyBorder="1" applyAlignment="1">
      <alignment horizontal="right"/>
    </xf>
    <xf numFmtId="38" fontId="11" fillId="0" borderId="31" xfId="19" applyFont="1" applyBorder="1" applyAlignment="1">
      <alignment vertical="center"/>
    </xf>
    <xf numFmtId="38" fontId="18" fillId="0" borderId="31" xfId="19" quotePrefix="1" applyFont="1" applyBorder="1" applyAlignment="1"/>
    <xf numFmtId="38" fontId="18" fillId="0" borderId="31" xfId="19" applyFont="1" applyBorder="1" applyAlignment="1">
      <alignment vertical="center"/>
    </xf>
    <xf numFmtId="38" fontId="18" fillId="0" borderId="31" xfId="19" applyFont="1" applyBorder="1" applyAlignment="1">
      <alignment horizontal="right"/>
    </xf>
    <xf numFmtId="38" fontId="11" fillId="0" borderId="11" xfId="19" applyFont="1" applyBorder="1" applyAlignment="1"/>
    <xf numFmtId="0" fontId="10" fillId="0" borderId="11" xfId="0" applyFont="1" applyBorder="1" applyAlignment="1">
      <alignment horizontal="centerContinuous" vertical="center"/>
    </xf>
    <xf numFmtId="38" fontId="21" fillId="0" borderId="2" xfId="19" applyFont="1" applyBorder="1" applyAlignment="1"/>
    <xf numFmtId="38" fontId="21" fillId="0" borderId="11" xfId="19" applyFont="1" applyBorder="1" applyAlignment="1"/>
    <xf numFmtId="38" fontId="21" fillId="0" borderId="2" xfId="19" applyFont="1" applyBorder="1" applyAlignment="1">
      <alignment horizontal="right" shrinkToFit="1"/>
    </xf>
    <xf numFmtId="179" fontId="21" fillId="0" borderId="11" xfId="19" applyNumberFormat="1" applyFont="1" applyBorder="1" applyAlignment="1">
      <alignment horizontal="right"/>
    </xf>
    <xf numFmtId="179" fontId="21" fillId="0" borderId="2" xfId="19" applyNumberFormat="1" applyFont="1" applyBorder="1" applyAlignment="1" applyProtection="1">
      <alignment horizontal="right"/>
    </xf>
    <xf numFmtId="179" fontId="21" fillId="0" borderId="32" xfId="19" applyNumberFormat="1" applyFont="1" applyBorder="1" applyAlignment="1" applyProtection="1">
      <alignment horizontal="right"/>
    </xf>
    <xf numFmtId="179" fontId="21" fillId="0" borderId="31" xfId="19" applyNumberFormat="1" applyFont="1" applyBorder="1" applyAlignment="1" applyProtection="1">
      <alignment horizontal="right"/>
    </xf>
    <xf numFmtId="179" fontId="21" fillId="0" borderId="33" xfId="19" applyNumberFormat="1" applyFont="1" applyBorder="1" applyAlignment="1" applyProtection="1">
      <alignment horizontal="right"/>
    </xf>
    <xf numFmtId="179" fontId="21" fillId="0" borderId="34" xfId="19" applyNumberFormat="1" applyFont="1" applyBorder="1" applyAlignment="1">
      <alignment horizontal="right"/>
    </xf>
    <xf numFmtId="0" fontId="10" fillId="0" borderId="33" xfId="0" applyFont="1" applyBorder="1"/>
    <xf numFmtId="0" fontId="10" fillId="0" borderId="34" xfId="0" applyFont="1" applyBorder="1"/>
    <xf numFmtId="37" fontId="10" fillId="0" borderId="35" xfId="0" applyNumberFormat="1" applyFont="1" applyBorder="1"/>
    <xf numFmtId="37" fontId="10" fillId="0" borderId="32" xfId="0" applyNumberFormat="1" applyFont="1" applyBorder="1"/>
    <xf numFmtId="0" fontId="10" fillId="0" borderId="31" xfId="0" applyFont="1" applyBorder="1" applyAlignment="1">
      <alignment horizontal="center"/>
    </xf>
    <xf numFmtId="180" fontId="10" fillId="0" borderId="32" xfId="0" applyNumberFormat="1" applyFont="1" applyBorder="1" applyAlignment="1">
      <alignment horizontal="center"/>
    </xf>
    <xf numFmtId="37" fontId="10" fillId="0" borderId="31" xfId="0" applyNumberFormat="1" applyFont="1" applyBorder="1"/>
    <xf numFmtId="38" fontId="10" fillId="0" borderId="11" xfId="0" applyNumberFormat="1" applyFont="1" applyBorder="1" applyAlignment="1">
      <alignment horizontal="left"/>
    </xf>
    <xf numFmtId="38" fontId="11" fillId="0" borderId="36" xfId="16" applyNumberFormat="1" applyFont="1" applyBorder="1" applyAlignment="1">
      <alignment horizontal="center" vertical="center"/>
    </xf>
    <xf numFmtId="38" fontId="11" fillId="0" borderId="0" xfId="19" quotePrefix="1" applyFont="1" applyBorder="1" applyAlignment="1"/>
    <xf numFmtId="38" fontId="11" fillId="0" borderId="0" xfId="16" quotePrefix="1" applyNumberFormat="1" applyFont="1" applyBorder="1"/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8" applyFont="1" applyAlignment="1"/>
    <xf numFmtId="38" fontId="11" fillId="0" borderId="0" xfId="19" applyFont="1" applyAlignment="1">
      <alignment horizontal="left"/>
    </xf>
    <xf numFmtId="179" fontId="23" fillId="0" borderId="0" xfId="0" applyNumberFormat="1" applyFont="1"/>
    <xf numFmtId="179" fontId="11" fillId="0" borderId="0" xfId="0" applyNumberFormat="1" applyFont="1"/>
    <xf numFmtId="0" fontId="24" fillId="0" borderId="0" xfId="12" applyFont="1" applyAlignment="1">
      <alignment vertical="center" shrinkToFit="1"/>
    </xf>
    <xf numFmtId="0" fontId="25" fillId="0" borderId="0" xfId="12" applyFont="1">
      <alignment vertical="center"/>
    </xf>
    <xf numFmtId="0" fontId="7" fillId="0" borderId="0" xfId="12">
      <alignment vertical="center"/>
    </xf>
    <xf numFmtId="0" fontId="24" fillId="5" borderId="37" xfId="12" applyFont="1" applyFill="1" applyBorder="1" applyAlignment="1">
      <alignment vertical="center" shrinkToFit="1"/>
    </xf>
    <xf numFmtId="0" fontId="24" fillId="0" borderId="38" xfId="12" applyFont="1" applyBorder="1" applyAlignment="1">
      <alignment horizontal="center" vertical="center" shrinkToFit="1"/>
    </xf>
    <xf numFmtId="0" fontId="24" fillId="6" borderId="37" xfId="12" applyFont="1" applyFill="1" applyBorder="1" applyAlignment="1">
      <alignment vertical="center" shrinkToFit="1"/>
    </xf>
    <xf numFmtId="10" fontId="24" fillId="0" borderId="39" xfId="12" applyNumberFormat="1" applyFont="1" applyBorder="1" applyAlignment="1">
      <alignment horizontal="center" vertical="center" shrinkToFit="1"/>
    </xf>
    <xf numFmtId="10" fontId="24" fillId="0" borderId="40" xfId="12" applyNumberFormat="1" applyFont="1" applyBorder="1" applyAlignment="1">
      <alignment vertical="center" shrinkToFit="1"/>
    </xf>
    <xf numFmtId="0" fontId="25" fillId="0" borderId="41" xfId="12" applyFont="1" applyBorder="1" applyAlignment="1">
      <alignment vertical="center" shrinkToFit="1"/>
    </xf>
    <xf numFmtId="10" fontId="24" fillId="0" borderId="42" xfId="12" applyNumberFormat="1" applyFont="1" applyBorder="1" applyAlignment="1">
      <alignment horizontal="center" vertical="center" shrinkToFit="1"/>
    </xf>
    <xf numFmtId="0" fontId="24" fillId="5" borderId="43" xfId="12" applyFont="1" applyFill="1" applyBorder="1" applyAlignment="1">
      <alignment vertical="center" shrinkToFit="1"/>
    </xf>
    <xf numFmtId="10" fontId="24" fillId="0" borderId="44" xfId="12" applyNumberFormat="1" applyFont="1" applyBorder="1" applyAlignment="1">
      <alignment horizontal="center" vertical="center" shrinkToFit="1"/>
    </xf>
    <xf numFmtId="10" fontId="24" fillId="0" borderId="45" xfId="12" applyNumberFormat="1" applyFont="1" applyBorder="1" applyAlignment="1">
      <alignment horizontal="center" vertical="center" shrinkToFit="1"/>
    </xf>
    <xf numFmtId="10" fontId="24" fillId="0" borderId="46" xfId="12" applyNumberFormat="1" applyFont="1" applyBorder="1" applyAlignment="1">
      <alignment vertical="center" shrinkToFit="1"/>
    </xf>
    <xf numFmtId="0" fontId="24" fillId="0" borderId="46" xfId="12" applyFont="1" applyBorder="1" applyAlignment="1">
      <alignment vertical="center" shrinkToFit="1"/>
    </xf>
    <xf numFmtId="10" fontId="24" fillId="0" borderId="46" xfId="12" applyNumberFormat="1" applyFont="1" applyBorder="1" applyAlignment="1">
      <alignment horizontal="center" vertical="center" shrinkToFit="1"/>
    </xf>
    <xf numFmtId="10" fontId="24" fillId="0" borderId="47" xfId="12" applyNumberFormat="1" applyFont="1" applyBorder="1" applyAlignment="1">
      <alignment vertical="center" shrinkToFit="1"/>
    </xf>
    <xf numFmtId="0" fontId="7" fillId="5" borderId="48" xfId="12" applyFill="1" applyBorder="1" applyAlignment="1">
      <alignment vertical="center"/>
    </xf>
    <xf numFmtId="0" fontId="7" fillId="6" borderId="48" xfId="12" applyFill="1" applyBorder="1" applyAlignment="1">
      <alignment vertical="center" shrinkToFit="1"/>
    </xf>
    <xf numFmtId="0" fontId="25" fillId="0" borderId="49" xfId="12" applyFont="1" applyBorder="1" applyAlignment="1">
      <alignment horizontal="center" vertical="center" shrinkToFit="1"/>
    </xf>
    <xf numFmtId="10" fontId="24" fillId="0" borderId="50" xfId="12" applyNumberFormat="1" applyFont="1" applyBorder="1" applyAlignment="1">
      <alignment vertical="center" shrinkToFit="1"/>
    </xf>
    <xf numFmtId="10" fontId="24" fillId="0" borderId="51" xfId="12" applyNumberFormat="1" applyFont="1" applyBorder="1" applyAlignment="1">
      <alignment vertical="center" shrinkToFit="1"/>
    </xf>
    <xf numFmtId="0" fontId="25" fillId="0" borderId="52" xfId="12" applyFont="1" applyBorder="1" applyAlignment="1">
      <alignment horizontal="center" vertical="center" shrinkToFit="1"/>
    </xf>
    <xf numFmtId="10" fontId="24" fillId="0" borderId="53" xfId="12" applyNumberFormat="1" applyFont="1" applyBorder="1" applyAlignment="1">
      <alignment vertical="center" shrinkToFit="1"/>
    </xf>
    <xf numFmtId="10" fontId="24" fillId="0" borderId="54" xfId="12" applyNumberFormat="1" applyFont="1" applyBorder="1" applyAlignment="1">
      <alignment vertical="center" shrinkToFit="1"/>
    </xf>
    <xf numFmtId="0" fontId="7" fillId="5" borderId="43" xfId="12" applyFill="1" applyBorder="1" applyAlignment="1">
      <alignment vertical="center"/>
    </xf>
    <xf numFmtId="0" fontId="24" fillId="6" borderId="48" xfId="12" applyFont="1" applyFill="1" applyBorder="1" applyAlignment="1">
      <alignment vertical="center" shrinkToFit="1"/>
    </xf>
    <xf numFmtId="0" fontId="25" fillId="0" borderId="55" xfId="12" applyFont="1" applyBorder="1" applyAlignment="1">
      <alignment horizontal="center" vertical="center" shrinkToFit="1"/>
    </xf>
    <xf numFmtId="0" fontId="25" fillId="0" borderId="4" xfId="12" applyFont="1" applyBorder="1" applyAlignment="1">
      <alignment horizontal="center" vertical="center" shrinkToFit="1"/>
    </xf>
    <xf numFmtId="10" fontId="24" fillId="0" borderId="0" xfId="12" applyNumberFormat="1" applyFont="1" applyBorder="1" applyAlignment="1">
      <alignment vertical="center" shrinkToFit="1"/>
    </xf>
    <xf numFmtId="0" fontId="24" fillId="0" borderId="0" xfId="12" applyFont="1" applyBorder="1" applyAlignment="1">
      <alignment vertical="center" shrinkToFit="1"/>
    </xf>
    <xf numFmtId="0" fontId="25" fillId="0" borderId="0" xfId="12" applyFont="1" applyBorder="1" applyAlignment="1">
      <alignment horizontal="center" vertical="center" shrinkToFit="1"/>
    </xf>
    <xf numFmtId="10" fontId="24" fillId="0" borderId="43" xfId="12" applyNumberFormat="1" applyFont="1" applyBorder="1" applyAlignment="1">
      <alignment vertical="center" shrinkToFit="1"/>
    </xf>
    <xf numFmtId="0" fontId="7" fillId="6" borderId="56" xfId="12" applyFill="1" applyBorder="1" applyAlignment="1">
      <alignment vertical="center" shrinkToFit="1"/>
    </xf>
    <xf numFmtId="0" fontId="24" fillId="0" borderId="39" xfId="12" applyFont="1" applyBorder="1" applyAlignment="1">
      <alignment horizontal="center" vertical="center" shrinkToFit="1"/>
    </xf>
    <xf numFmtId="10" fontId="24" fillId="0" borderId="41" xfId="12" applyNumberFormat="1" applyFont="1" applyBorder="1" applyAlignment="1">
      <alignment vertical="center" shrinkToFit="1"/>
    </xf>
    <xf numFmtId="0" fontId="24" fillId="0" borderId="52" xfId="12" applyFont="1" applyBorder="1" applyAlignment="1">
      <alignment horizontal="center" vertical="center" shrinkToFit="1"/>
    </xf>
    <xf numFmtId="0" fontId="24" fillId="0" borderId="57" xfId="12" applyFont="1" applyBorder="1" applyAlignment="1">
      <alignment horizontal="center" vertical="center" shrinkToFit="1"/>
    </xf>
    <xf numFmtId="0" fontId="24" fillId="0" borderId="58" xfId="12" applyFont="1" applyBorder="1" applyAlignment="1">
      <alignment horizontal="center" vertical="center" shrinkToFit="1"/>
    </xf>
    <xf numFmtId="0" fontId="24" fillId="0" borderId="33" xfId="12" applyFont="1" applyBorder="1" applyAlignment="1">
      <alignment horizontal="center" vertical="center" shrinkToFit="1"/>
    </xf>
    <xf numFmtId="10" fontId="24" fillId="0" borderId="35" xfId="12" applyNumberFormat="1" applyFont="1" applyBorder="1" applyAlignment="1">
      <alignment vertical="center" shrinkToFit="1"/>
    </xf>
    <xf numFmtId="0" fontId="24" fillId="0" borderId="35" xfId="12" applyFont="1" applyBorder="1" applyAlignment="1">
      <alignment vertical="center" shrinkToFit="1"/>
    </xf>
    <xf numFmtId="0" fontId="24" fillId="0" borderId="35" xfId="12" applyFont="1" applyBorder="1" applyAlignment="1">
      <alignment horizontal="center" vertical="center" shrinkToFit="1"/>
    </xf>
    <xf numFmtId="10" fontId="24" fillId="0" borderId="34" xfId="12" applyNumberFormat="1" applyFont="1" applyBorder="1" applyAlignment="1">
      <alignment vertical="center" shrinkToFit="1"/>
    </xf>
    <xf numFmtId="0" fontId="24" fillId="0" borderId="37" xfId="12" applyFont="1" applyBorder="1" applyAlignment="1">
      <alignment horizontal="right" vertical="center" shrinkToFit="1"/>
    </xf>
    <xf numFmtId="10" fontId="24" fillId="0" borderId="59" xfId="12" applyNumberFormat="1" applyFont="1" applyBorder="1" applyAlignment="1">
      <alignment vertical="center" shrinkToFit="1"/>
    </xf>
    <xf numFmtId="10" fontId="24" fillId="0" borderId="60" xfId="12" applyNumberFormat="1" applyFont="1" applyBorder="1" applyAlignment="1">
      <alignment vertical="center" shrinkToFit="1"/>
    </xf>
    <xf numFmtId="10" fontId="25" fillId="0" borderId="60" xfId="12" applyNumberFormat="1" applyFont="1" applyBorder="1" applyAlignment="1">
      <alignment vertical="center" shrinkToFit="1"/>
    </xf>
    <xf numFmtId="10" fontId="25" fillId="0" borderId="61" xfId="12" applyNumberFormat="1" applyFont="1" applyBorder="1" applyAlignment="1">
      <alignment vertical="center" shrinkToFit="1"/>
    </xf>
    <xf numFmtId="181" fontId="24" fillId="0" borderId="56" xfId="12" applyNumberFormat="1" applyFont="1" applyBorder="1" applyAlignment="1">
      <alignment vertical="center" shrinkToFit="1"/>
    </xf>
    <xf numFmtId="0" fontId="24" fillId="0" borderId="62" xfId="12" applyFont="1" applyBorder="1" applyAlignment="1">
      <alignment horizontal="center" vertical="center" shrinkToFit="1"/>
    </xf>
    <xf numFmtId="10" fontId="24" fillId="0" borderId="63" xfId="12" applyNumberFormat="1" applyFont="1" applyBorder="1" applyAlignment="1">
      <alignment vertical="center" shrinkToFit="1"/>
    </xf>
    <xf numFmtId="10" fontId="24" fillId="0" borderId="64" xfId="12" applyNumberFormat="1" applyFont="1" applyBorder="1" applyAlignment="1">
      <alignment vertical="center" shrinkToFit="1"/>
    </xf>
    <xf numFmtId="0" fontId="24" fillId="0" borderId="49" xfId="12" applyFont="1" applyBorder="1" applyAlignment="1">
      <alignment horizontal="center" vertical="center" shrinkToFit="1"/>
    </xf>
    <xf numFmtId="10" fontId="24" fillId="0" borderId="65" xfId="12" applyNumberFormat="1" applyFont="1" applyBorder="1" applyAlignment="1">
      <alignment horizontal="center" vertical="center" shrinkToFit="1"/>
    </xf>
    <xf numFmtId="0" fontId="7" fillId="0" borderId="53" xfId="12" applyBorder="1" applyAlignment="1">
      <alignment horizontal="center" vertical="center" shrinkToFit="1"/>
    </xf>
    <xf numFmtId="10" fontId="24" fillId="0" borderId="66" xfId="12" applyNumberFormat="1" applyFont="1" applyBorder="1" applyAlignment="1">
      <alignment horizontal="center" vertical="center" shrinkToFit="1"/>
    </xf>
    <xf numFmtId="0" fontId="7" fillId="0" borderId="67" xfId="12" applyBorder="1" applyAlignment="1">
      <alignment horizontal="center" vertical="center" shrinkToFit="1"/>
    </xf>
    <xf numFmtId="0" fontId="24" fillId="0" borderId="48" xfId="12" applyFont="1" applyBorder="1" applyAlignment="1">
      <alignment horizontal="center" vertical="center" shrinkToFit="1"/>
    </xf>
    <xf numFmtId="0" fontId="24" fillId="0" borderId="68" xfId="12" applyFont="1" applyBorder="1" applyAlignment="1">
      <alignment horizontal="center" vertical="center" shrinkToFit="1"/>
    </xf>
    <xf numFmtId="0" fontId="24" fillId="0" borderId="69" xfId="12" applyFont="1" applyBorder="1" applyAlignment="1">
      <alignment horizontal="center" vertical="center" shrinkToFit="1"/>
    </xf>
    <xf numFmtId="0" fontId="24" fillId="0" borderId="70" xfId="12" applyFont="1" applyBorder="1" applyAlignment="1">
      <alignment horizontal="center" vertical="center" shrinkToFit="1"/>
    </xf>
    <xf numFmtId="0" fontId="24" fillId="0" borderId="53" xfId="12" applyFont="1" applyBorder="1" applyAlignment="1">
      <alignment horizontal="center" vertical="center" shrinkToFit="1"/>
    </xf>
    <xf numFmtId="0" fontId="24" fillId="0" borderId="54" xfId="12" applyFont="1" applyBorder="1" applyAlignment="1">
      <alignment horizontal="center" vertical="center" shrinkToFit="1"/>
    </xf>
    <xf numFmtId="0" fontId="24" fillId="0" borderId="71" xfId="12" applyFont="1" applyBorder="1" applyAlignment="1">
      <alignment horizontal="center" vertical="center" shrinkToFit="1"/>
    </xf>
    <xf numFmtId="0" fontId="24" fillId="0" borderId="65" xfId="12" applyFont="1" applyBorder="1" applyAlignment="1">
      <alignment horizontal="center" vertical="center" shrinkToFit="1"/>
    </xf>
    <xf numFmtId="0" fontId="24" fillId="0" borderId="66" xfId="12" applyFont="1" applyBorder="1" applyAlignment="1">
      <alignment horizontal="center" vertical="center" shrinkToFit="1"/>
    </xf>
    <xf numFmtId="180" fontId="24" fillId="0" borderId="56" xfId="12" applyNumberFormat="1" applyFont="1" applyBorder="1" applyAlignment="1">
      <alignment vertical="center" shrinkToFit="1"/>
    </xf>
    <xf numFmtId="0" fontId="24" fillId="0" borderId="63" xfId="12" applyFont="1" applyBorder="1" applyAlignment="1">
      <alignment vertical="center" shrinkToFit="1"/>
    </xf>
    <xf numFmtId="0" fontId="24" fillId="0" borderId="64" xfId="12" applyFont="1" applyBorder="1" applyAlignment="1">
      <alignment vertical="center" shrinkToFit="1"/>
    </xf>
    <xf numFmtId="0" fontId="24" fillId="0" borderId="72" xfId="12" applyFont="1" applyBorder="1" applyAlignment="1">
      <alignment horizontal="center" vertical="center" shrinkToFit="1"/>
    </xf>
    <xf numFmtId="0" fontId="24" fillId="0" borderId="73" xfId="12" applyFont="1" applyBorder="1" applyAlignment="1">
      <alignment horizontal="center" vertical="center" shrinkToFit="1"/>
    </xf>
    <xf numFmtId="0" fontId="24" fillId="0" borderId="74" xfId="12" applyFont="1" applyBorder="1" applyAlignment="1">
      <alignment vertical="center" shrinkToFit="1"/>
    </xf>
    <xf numFmtId="0" fontId="24" fillId="0" borderId="75" xfId="12" applyFont="1" applyBorder="1" applyAlignment="1">
      <alignment vertical="center" wrapText="1" shrinkToFit="1"/>
    </xf>
    <xf numFmtId="0" fontId="7" fillId="0" borderId="63" xfId="12" applyBorder="1" applyAlignment="1">
      <alignment vertical="center" shrinkToFit="1"/>
    </xf>
    <xf numFmtId="0" fontId="24" fillId="0" borderId="75" xfId="12" applyFont="1" applyBorder="1" applyAlignment="1">
      <alignment vertical="center" shrinkToFit="1"/>
    </xf>
    <xf numFmtId="0" fontId="7" fillId="0" borderId="76" xfId="12" applyBorder="1" applyAlignment="1">
      <alignment vertical="center" shrinkToFit="1"/>
    </xf>
    <xf numFmtId="0" fontId="24" fillId="0" borderId="55" xfId="12" applyFont="1" applyBorder="1" applyAlignment="1">
      <alignment horizontal="center" vertical="center" shrinkToFit="1"/>
    </xf>
    <xf numFmtId="0" fontId="25" fillId="0" borderId="38" xfId="12" applyFont="1" applyBorder="1" applyAlignment="1">
      <alignment horizontal="center" vertical="center"/>
    </xf>
    <xf numFmtId="0" fontId="24" fillId="0" borderId="37" xfId="12" applyFont="1" applyBorder="1" applyAlignment="1">
      <alignment vertical="center" shrinkToFit="1"/>
    </xf>
    <xf numFmtId="0" fontId="24" fillId="0" borderId="48" xfId="12" applyFont="1" applyBorder="1" applyAlignment="1">
      <alignment vertical="center" shrinkToFit="1"/>
    </xf>
    <xf numFmtId="10" fontId="26" fillId="0" borderId="65" xfId="12" applyNumberFormat="1" applyFont="1" applyBorder="1" applyAlignment="1">
      <alignment horizontal="center" vertical="center" shrinkToFit="1"/>
    </xf>
    <xf numFmtId="0" fontId="27" fillId="0" borderId="53" xfId="12" applyFont="1" applyBorder="1" applyAlignment="1">
      <alignment horizontal="center" vertical="center" shrinkToFit="1"/>
    </xf>
    <xf numFmtId="10" fontId="26" fillId="0" borderId="66" xfId="12" applyNumberFormat="1" applyFont="1" applyBorder="1" applyAlignment="1">
      <alignment horizontal="center" vertical="center" shrinkToFit="1"/>
    </xf>
    <xf numFmtId="0" fontId="27" fillId="0" borderId="67" xfId="12" applyFont="1" applyBorder="1" applyAlignment="1">
      <alignment horizontal="center" vertical="center" shrinkToFit="1"/>
    </xf>
    <xf numFmtId="0" fontId="7" fillId="5" borderId="56" xfId="12" applyFill="1" applyBorder="1" applyAlignment="1">
      <alignment vertical="center"/>
    </xf>
    <xf numFmtId="0" fontId="28" fillId="0" borderId="77" xfId="0" applyFont="1" applyBorder="1" applyAlignment="1">
      <alignment horizontal="center" vertical="center"/>
    </xf>
    <xf numFmtId="49" fontId="10" fillId="0" borderId="78" xfId="0" applyNumberFormat="1" applyFont="1" applyBorder="1" applyAlignment="1">
      <alignment horizontal="center"/>
    </xf>
    <xf numFmtId="49" fontId="10" fillId="0" borderId="79" xfId="0" applyNumberFormat="1" applyFont="1" applyBorder="1" applyAlignment="1">
      <alignment horizontal="right"/>
    </xf>
    <xf numFmtId="49" fontId="15" fillId="0" borderId="80" xfId="0" applyNumberFormat="1" applyFont="1" applyBorder="1" applyAlignment="1">
      <alignment horizontal="right"/>
    </xf>
    <xf numFmtId="49" fontId="10" fillId="0" borderId="81" xfId="0" applyNumberFormat="1" applyFont="1" applyBorder="1" applyAlignment="1">
      <alignment horizontal="right"/>
    </xf>
    <xf numFmtId="49" fontId="15" fillId="0" borderId="82" xfId="0" applyNumberFormat="1" applyFont="1" applyBorder="1" applyAlignment="1">
      <alignment horizontal="right"/>
    </xf>
    <xf numFmtId="49" fontId="10" fillId="0" borderId="83" xfId="0" applyNumberFormat="1" applyFont="1" applyBorder="1" applyAlignment="1">
      <alignment horizontal="right"/>
    </xf>
    <xf numFmtId="49" fontId="10" fillId="0" borderId="82" xfId="0" applyNumberFormat="1" applyFont="1" applyBorder="1" applyAlignment="1">
      <alignment horizontal="right"/>
    </xf>
    <xf numFmtId="49" fontId="10" fillId="0" borderId="82" xfId="0" applyNumberFormat="1" applyFont="1" applyBorder="1" applyAlignment="1">
      <alignment horizontal="center"/>
    </xf>
    <xf numFmtId="49" fontId="10" fillId="0" borderId="81" xfId="0" applyNumberFormat="1" applyFont="1" applyBorder="1" applyAlignment="1">
      <alignment horizontal="center"/>
    </xf>
    <xf numFmtId="49" fontId="15" fillId="0" borderId="83" xfId="0" applyNumberFormat="1" applyFont="1" applyBorder="1" applyAlignment="1">
      <alignment horizontal="right"/>
    </xf>
    <xf numFmtId="0" fontId="10" fillId="0" borderId="84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left"/>
    </xf>
    <xf numFmtId="49" fontId="10" fillId="0" borderId="6" xfId="0" applyNumberFormat="1" applyFont="1" applyBorder="1"/>
    <xf numFmtId="49" fontId="10" fillId="0" borderId="85" xfId="0" applyNumberFormat="1" applyFont="1" applyBorder="1"/>
    <xf numFmtId="49" fontId="10" fillId="0" borderId="15" xfId="0" applyNumberFormat="1" applyFont="1" applyBorder="1"/>
    <xf numFmtId="49" fontId="10" fillId="0" borderId="12" xfId="0" applyNumberFormat="1" applyFont="1" applyBorder="1"/>
    <xf numFmtId="49" fontId="10" fillId="0" borderId="13" xfId="0" applyNumberFormat="1" applyFont="1" applyBorder="1"/>
    <xf numFmtId="49" fontId="10" fillId="0" borderId="23" xfId="0" applyNumberFormat="1" applyFont="1" applyBorder="1"/>
    <xf numFmtId="49" fontId="10" fillId="0" borderId="24" xfId="0" applyNumberFormat="1" applyFont="1" applyBorder="1"/>
    <xf numFmtId="49" fontId="10" fillId="0" borderId="24" xfId="0" applyNumberFormat="1" applyFont="1" applyBorder="1" applyAlignment="1">
      <alignment horizontal="center"/>
    </xf>
    <xf numFmtId="49" fontId="10" fillId="0" borderId="27" xfId="0" applyNumberFormat="1" applyFont="1" applyBorder="1"/>
    <xf numFmtId="0" fontId="10" fillId="0" borderId="24" xfId="0" applyNumberFormat="1" applyFont="1" applyBorder="1" applyAlignment="1"/>
    <xf numFmtId="49" fontId="15" fillId="0" borderId="23" xfId="0" applyNumberFormat="1" applyFont="1" applyBorder="1"/>
    <xf numFmtId="49" fontId="15" fillId="0" borderId="27" xfId="0" applyNumberFormat="1" applyFont="1" applyBorder="1"/>
    <xf numFmtId="0" fontId="10" fillId="0" borderId="77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left"/>
    </xf>
    <xf numFmtId="49" fontId="10" fillId="0" borderId="16" xfId="0" applyNumberFormat="1" applyFont="1" applyBorder="1" applyAlignment="1">
      <alignment horizontal="left"/>
    </xf>
    <xf numFmtId="49" fontId="10" fillId="0" borderId="17" xfId="0" applyNumberFormat="1" applyFont="1" applyBorder="1" applyAlignment="1">
      <alignment horizontal="left"/>
    </xf>
    <xf numFmtId="49" fontId="10" fillId="0" borderId="0" xfId="0" applyNumberFormat="1" applyFont="1"/>
    <xf numFmtId="177" fontId="10" fillId="0" borderId="30" xfId="19" applyNumberFormat="1" applyFont="1" applyBorder="1" applyAlignment="1">
      <alignment horizontal="center" vertical="center"/>
    </xf>
    <xf numFmtId="178" fontId="10" fillId="0" borderId="78" xfId="19" applyNumberFormat="1" applyFont="1" applyBorder="1"/>
    <xf numFmtId="178" fontId="10" fillId="0" borderId="27" xfId="0" applyNumberFormat="1" applyFont="1" applyBorder="1"/>
    <xf numFmtId="0" fontId="10" fillId="0" borderId="30" xfId="0" applyFont="1" applyBorder="1" applyAlignment="1">
      <alignment horizontal="center" vertical="center"/>
    </xf>
    <xf numFmtId="49" fontId="15" fillId="0" borderId="27" xfId="0" applyNumberFormat="1" applyFont="1" applyBorder="1" applyAlignment="1">
      <alignment horizontal="centerContinuous"/>
    </xf>
    <xf numFmtId="49" fontId="15" fillId="0" borderId="17" xfId="0" applyNumberFormat="1" applyFont="1" applyBorder="1"/>
    <xf numFmtId="178" fontId="10" fillId="0" borderId="14" xfId="19" applyNumberFormat="1" applyFont="1" applyFill="1" applyBorder="1" applyAlignment="1"/>
    <xf numFmtId="178" fontId="10" fillId="0" borderId="86" xfId="19" applyNumberFormat="1" applyFont="1" applyFill="1" applyBorder="1"/>
    <xf numFmtId="38" fontId="10" fillId="0" borderId="22" xfId="19" applyFont="1" applyBorder="1" applyAlignment="1"/>
    <xf numFmtId="38" fontId="10" fillId="0" borderId="78" xfId="19" applyFont="1" applyFill="1" applyBorder="1" applyAlignment="1"/>
    <xf numFmtId="0" fontId="10" fillId="0" borderId="21" xfId="0" applyFont="1" applyFill="1" applyBorder="1" applyAlignment="1">
      <alignment horizontal="left"/>
    </xf>
    <xf numFmtId="37" fontId="10" fillId="0" borderId="87" xfId="0" applyNumberFormat="1" applyFont="1" applyFill="1" applyBorder="1"/>
    <xf numFmtId="37" fontId="10" fillId="0" borderId="88" xfId="0" applyNumberFormat="1" applyFont="1" applyFill="1" applyBorder="1"/>
    <xf numFmtId="37" fontId="10" fillId="0" borderId="89" xfId="0" applyNumberFormat="1" applyFont="1" applyFill="1" applyBorder="1"/>
    <xf numFmtId="38" fontId="10" fillId="0" borderId="90" xfId="0" applyNumberFormat="1" applyFont="1" applyFill="1" applyBorder="1" applyAlignment="1">
      <alignment horizontal="left"/>
    </xf>
    <xf numFmtId="49" fontId="10" fillId="0" borderId="83" xfId="0" applyNumberFormat="1" applyFont="1" applyBorder="1" applyAlignment="1">
      <alignment horizontal="center"/>
    </xf>
    <xf numFmtId="49" fontId="15" fillId="0" borderId="80" xfId="0" applyNumberFormat="1" applyFont="1" applyBorder="1" applyAlignment="1">
      <alignment horizontal="center"/>
    </xf>
    <xf numFmtId="49" fontId="10" fillId="0" borderId="91" xfId="0" applyNumberFormat="1" applyFont="1" applyBorder="1" applyAlignment="1">
      <alignment horizontal="center"/>
    </xf>
    <xf numFmtId="49" fontId="10" fillId="0" borderId="79" xfId="0" applyNumberFormat="1" applyFont="1" applyBorder="1" applyAlignment="1">
      <alignment horizontal="center"/>
    </xf>
    <xf numFmtId="49" fontId="10" fillId="0" borderId="80" xfId="0" applyNumberFormat="1" applyFont="1" applyBorder="1" applyAlignment="1">
      <alignment horizontal="center"/>
    </xf>
    <xf numFmtId="49" fontId="15" fillId="0" borderId="82" xfId="0" applyNumberFormat="1" applyFont="1" applyBorder="1" applyAlignment="1">
      <alignment horizontal="center"/>
    </xf>
    <xf numFmtId="49" fontId="15" fillId="0" borderId="83" xfId="0" applyNumberFormat="1" applyFont="1" applyBorder="1" applyAlignment="1">
      <alignment horizontal="center"/>
    </xf>
    <xf numFmtId="49" fontId="15" fillId="0" borderId="81" xfId="0" applyNumberFormat="1" applyFont="1" applyBorder="1" applyAlignment="1">
      <alignment horizontal="center"/>
    </xf>
    <xf numFmtId="49" fontId="10" fillId="0" borderId="21" xfId="0" applyNumberFormat="1" applyFont="1" applyBorder="1"/>
    <xf numFmtId="49" fontId="10" fillId="0" borderId="24" xfId="0" applyNumberFormat="1" applyFont="1" applyBorder="1" applyAlignment="1"/>
    <xf numFmtId="49" fontId="15" fillId="0" borderId="24" xfId="0" applyNumberFormat="1" applyFont="1" applyBorder="1"/>
    <xf numFmtId="49" fontId="10" fillId="0" borderId="92" xfId="0" applyNumberFormat="1" applyFont="1" applyBorder="1"/>
    <xf numFmtId="49" fontId="10" fillId="0" borderId="26" xfId="0" applyNumberFormat="1" applyFont="1" applyBorder="1"/>
    <xf numFmtId="49" fontId="10" fillId="0" borderId="24" xfId="0" applyNumberFormat="1" applyFont="1" applyBorder="1" applyAlignment="1">
      <alignment horizontal="left"/>
    </xf>
    <xf numFmtId="49" fontId="15" fillId="0" borderId="15" xfId="0" applyNumberFormat="1" applyFont="1" applyBorder="1" applyAlignment="1">
      <alignment horizontal="left"/>
    </xf>
    <xf numFmtId="49" fontId="10" fillId="0" borderId="23" xfId="0" applyNumberFormat="1" applyFont="1" applyBorder="1" applyAlignment="1"/>
    <xf numFmtId="49" fontId="15" fillId="0" borderId="15" xfId="0" applyNumberFormat="1" applyFont="1" applyBorder="1" applyAlignment="1"/>
    <xf numFmtId="49" fontId="10" fillId="0" borderId="26" xfId="0" applyNumberFormat="1" applyFont="1" applyBorder="1" applyAlignment="1">
      <alignment horizontal="left"/>
    </xf>
    <xf numFmtId="49" fontId="15" fillId="0" borderId="23" xfId="0" applyNumberFormat="1" applyFont="1" applyBorder="1" applyAlignment="1">
      <alignment horizontal="left"/>
    </xf>
    <xf numFmtId="49" fontId="15" fillId="0" borderId="24" xfId="0" applyNumberFormat="1" applyFont="1" applyBorder="1" applyAlignment="1">
      <alignment horizontal="left"/>
    </xf>
    <xf numFmtId="49" fontId="15" fillId="0" borderId="27" xfId="0" applyNumberFormat="1" applyFont="1" applyBorder="1" applyAlignment="1">
      <alignment horizontal="left"/>
    </xf>
    <xf numFmtId="49" fontId="10" fillId="0" borderId="23" xfId="0" applyNumberFormat="1" applyFont="1" applyBorder="1" applyAlignment="1">
      <alignment horizontal="left"/>
    </xf>
    <xf numFmtId="49" fontId="10" fillId="0" borderId="92" xfId="0" applyNumberFormat="1" applyFont="1" applyBorder="1" applyAlignment="1">
      <alignment horizontal="left"/>
    </xf>
    <xf numFmtId="49" fontId="10" fillId="0" borderId="12" xfId="0" applyNumberFormat="1" applyFont="1" applyBorder="1" applyAlignment="1">
      <alignment horizontal="left"/>
    </xf>
    <xf numFmtId="49" fontId="10" fillId="0" borderId="13" xfId="0" applyNumberFormat="1" applyFont="1" applyBorder="1" applyAlignment="1">
      <alignment horizontal="left"/>
    </xf>
    <xf numFmtId="49" fontId="10" fillId="0" borderId="27" xfId="0" applyNumberFormat="1" applyFont="1" applyBorder="1" applyAlignment="1">
      <alignment horizontal="left"/>
    </xf>
    <xf numFmtId="49" fontId="15" fillId="0" borderId="92" xfId="0" applyNumberFormat="1" applyFont="1" applyBorder="1"/>
    <xf numFmtId="49" fontId="15" fillId="0" borderId="26" xfId="0" applyNumberFormat="1" applyFont="1" applyBorder="1"/>
    <xf numFmtId="49" fontId="29" fillId="0" borderId="23" xfId="0" applyNumberFormat="1" applyFont="1" applyBorder="1"/>
    <xf numFmtId="49" fontId="10" fillId="0" borderId="7" xfId="0" applyNumberFormat="1" applyFont="1" applyBorder="1" applyAlignment="1">
      <alignment horizontal="left"/>
    </xf>
    <xf numFmtId="49" fontId="10" fillId="0" borderId="0" xfId="0" applyNumberFormat="1" applyFont="1" applyBorder="1"/>
    <xf numFmtId="49" fontId="10" fillId="0" borderId="4" xfId="0" applyNumberFormat="1" applyFont="1" applyBorder="1"/>
    <xf numFmtId="49" fontId="30" fillId="0" borderId="10" xfId="0" applyNumberFormat="1" applyFont="1" applyFill="1" applyBorder="1"/>
    <xf numFmtId="49" fontId="31" fillId="0" borderId="3" xfId="0" applyNumberFormat="1" applyFont="1" applyBorder="1"/>
    <xf numFmtId="49" fontId="10" fillId="0" borderId="43" xfId="0" applyNumberFormat="1" applyFont="1" applyBorder="1"/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10" xfId="0" applyNumberFormat="1" applyFont="1" applyBorder="1" applyAlignment="1">
      <alignment horizontal="left"/>
    </xf>
    <xf numFmtId="49" fontId="10" fillId="0" borderId="3" xfId="0" applyNumberFormat="1" applyFont="1" applyBorder="1" applyAlignment="1">
      <alignment horizontal="left"/>
    </xf>
    <xf numFmtId="49" fontId="10" fillId="0" borderId="20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0" fillId="0" borderId="18" xfId="0" applyNumberFormat="1" applyFont="1" applyBorder="1" applyAlignment="1">
      <alignment horizontal="left"/>
    </xf>
    <xf numFmtId="49" fontId="10" fillId="0" borderId="3" xfId="0" applyNumberFormat="1" applyFont="1" applyBorder="1" applyAlignment="1">
      <alignment shrinkToFit="1"/>
    </xf>
    <xf numFmtId="49" fontId="10" fillId="0" borderId="16" xfId="0" applyNumberFormat="1" applyFont="1" applyBorder="1" applyAlignment="1">
      <alignment horizontal="left" shrinkToFit="1"/>
    </xf>
    <xf numFmtId="182" fontId="10" fillId="0" borderId="23" xfId="0" applyNumberFormat="1" applyFont="1" applyBorder="1"/>
    <xf numFmtId="182" fontId="10" fillId="0" borderId="24" xfId="0" applyNumberFormat="1" applyFont="1" applyBorder="1"/>
    <xf numFmtId="182" fontId="10" fillId="0" borderId="92" xfId="0" applyNumberFormat="1" applyFont="1" applyBorder="1"/>
    <xf numFmtId="182" fontId="10" fillId="0" borderId="26" xfId="0" applyNumberFormat="1" applyFont="1" applyBorder="1"/>
    <xf numFmtId="182" fontId="10" fillId="0" borderId="22" xfId="19" applyNumberFormat="1" applyFont="1" applyFill="1" applyBorder="1"/>
    <xf numFmtId="182" fontId="10" fillId="0" borderId="21" xfId="19" applyNumberFormat="1" applyFont="1" applyFill="1" applyBorder="1"/>
    <xf numFmtId="182" fontId="10" fillId="6" borderId="24" xfId="0" applyNumberFormat="1" applyFont="1" applyFill="1" applyBorder="1"/>
    <xf numFmtId="182" fontId="10" fillId="0" borderId="25" xfId="0" applyNumberFormat="1" applyFont="1" applyBorder="1"/>
    <xf numFmtId="182" fontId="10" fillId="0" borderId="17" xfId="0" applyNumberFormat="1" applyFont="1" applyBorder="1"/>
    <xf numFmtId="182" fontId="10" fillId="0" borderId="27" xfId="0" applyNumberFormat="1" applyFont="1" applyBorder="1"/>
    <xf numFmtId="182" fontId="10" fillId="6" borderId="26" xfId="0" applyNumberFormat="1" applyFont="1" applyFill="1" applyBorder="1"/>
    <xf numFmtId="183" fontId="10" fillId="0" borderId="92" xfId="0" applyNumberFormat="1" applyFont="1" applyBorder="1"/>
    <xf numFmtId="183" fontId="10" fillId="0" borderId="26" xfId="0" applyNumberFormat="1" applyFont="1" applyBorder="1"/>
    <xf numFmtId="184" fontId="10" fillId="0" borderId="26" xfId="0" applyNumberFormat="1" applyFont="1" applyBorder="1"/>
    <xf numFmtId="185" fontId="10" fillId="0" borderId="26" xfId="0" applyNumberFormat="1" applyFont="1" applyBorder="1"/>
    <xf numFmtId="184" fontId="10" fillId="0" borderId="92" xfId="0" applyNumberFormat="1" applyFont="1" applyBorder="1"/>
    <xf numFmtId="182" fontId="10" fillId="0" borderId="78" xfId="19" applyNumberFormat="1" applyFont="1" applyFill="1" applyBorder="1"/>
    <xf numFmtId="186" fontId="10" fillId="0" borderId="22" xfId="19" applyNumberFormat="1" applyFont="1" applyBorder="1"/>
    <xf numFmtId="186" fontId="10" fillId="0" borderId="21" xfId="19" applyNumberFormat="1" applyFont="1" applyBorder="1"/>
    <xf numFmtId="49" fontId="15" fillId="0" borderId="92" xfId="0" applyNumberFormat="1" applyFont="1" applyBorder="1" applyAlignment="1">
      <alignment horizontal="centerContinuous"/>
    </xf>
    <xf numFmtId="49" fontId="15" fillId="0" borderId="23" xfId="0" applyNumberFormat="1" applyFont="1" applyBorder="1" applyAlignment="1">
      <alignment horizontal="center"/>
    </xf>
    <xf numFmtId="49" fontId="15" fillId="0" borderId="24" xfId="0" applyNumberFormat="1" applyFont="1" applyBorder="1" applyAlignment="1">
      <alignment horizontal="center"/>
    </xf>
    <xf numFmtId="49" fontId="15" fillId="0" borderId="92" xfId="0" applyNumberFormat="1" applyFont="1" applyBorder="1" applyAlignment="1">
      <alignment horizontal="center"/>
    </xf>
    <xf numFmtId="49" fontId="15" fillId="0" borderId="26" xfId="0" applyNumberFormat="1" applyFont="1" applyBorder="1" applyAlignment="1">
      <alignment horizontal="center"/>
    </xf>
    <xf numFmtId="49" fontId="15" fillId="0" borderId="25" xfId="0" applyNumberFormat="1" applyFont="1" applyBorder="1" applyAlignment="1">
      <alignment horizontal="center"/>
    </xf>
    <xf numFmtId="49" fontId="15" fillId="0" borderId="17" xfId="0" applyNumberFormat="1" applyFont="1" applyBorder="1" applyAlignment="1">
      <alignment horizontal="center"/>
    </xf>
    <xf numFmtId="178" fontId="10" fillId="0" borderId="92" xfId="19" applyNumberFormat="1" applyFont="1" applyFill="1" applyBorder="1" applyAlignment="1"/>
    <xf numFmtId="178" fontId="10" fillId="0" borderId="23" xfId="19" applyNumberFormat="1" applyFont="1" applyFill="1" applyBorder="1" applyAlignment="1"/>
    <xf numFmtId="178" fontId="10" fillId="0" borderId="93" xfId="0" applyNumberFormat="1" applyFont="1" applyFill="1" applyBorder="1"/>
    <xf numFmtId="178" fontId="10" fillId="0" borderId="85" xfId="19" applyNumberFormat="1" applyFont="1" applyFill="1" applyBorder="1" applyAlignment="1"/>
    <xf numFmtId="178" fontId="10" fillId="0" borderId="15" xfId="19" applyNumberFormat="1" applyFont="1" applyFill="1" applyBorder="1" applyAlignment="1"/>
    <xf numFmtId="178" fontId="32" fillId="0" borderId="13" xfId="0" applyNumberFormat="1" applyFont="1" applyFill="1" applyBorder="1"/>
    <xf numFmtId="178" fontId="10" fillId="0" borderId="26" xfId="0" applyNumberFormat="1" applyFont="1" applyFill="1" applyBorder="1" applyAlignment="1"/>
    <xf numFmtId="178" fontId="32" fillId="0" borderId="26" xfId="0" applyNumberFormat="1" applyFont="1" applyFill="1" applyBorder="1" applyAlignment="1"/>
    <xf numFmtId="178" fontId="10" fillId="0" borderId="24" xfId="19" applyNumberFormat="1" applyFont="1" applyFill="1" applyBorder="1" applyAlignment="1"/>
    <xf numFmtId="178" fontId="10" fillId="0" borderId="25" xfId="19" applyNumberFormat="1" applyFont="1" applyFill="1" applyBorder="1" applyAlignment="1"/>
    <xf numFmtId="178" fontId="10" fillId="0" borderId="92" xfId="0" applyNumberFormat="1" applyFont="1" applyFill="1" applyBorder="1"/>
    <xf numFmtId="178" fontId="32" fillId="0" borderId="24" xfId="0" applyNumberFormat="1" applyFont="1" applyFill="1" applyBorder="1"/>
    <xf numFmtId="178" fontId="10" fillId="0" borderId="22" xfId="19" applyNumberFormat="1" applyFont="1" applyFill="1" applyBorder="1" applyAlignment="1"/>
    <xf numFmtId="178" fontId="10" fillId="0" borderId="21" xfId="19" applyNumberFormat="1" applyFont="1" applyFill="1" applyBorder="1" applyAlignment="1"/>
    <xf numFmtId="178" fontId="10" fillId="0" borderId="28" xfId="19" applyNumberFormat="1" applyFont="1" applyFill="1" applyBorder="1" applyAlignment="1"/>
    <xf numFmtId="178" fontId="10" fillId="0" borderId="79" xfId="19" applyNumberFormat="1" applyFont="1" applyFill="1" applyBorder="1" applyAlignment="1"/>
    <xf numFmtId="178" fontId="10" fillId="0" borderId="82" xfId="19" applyNumberFormat="1" applyFont="1" applyFill="1" applyBorder="1" applyAlignment="1"/>
    <xf numFmtId="178" fontId="32" fillId="0" borderId="13" xfId="19" applyNumberFormat="1" applyFont="1" applyFill="1" applyBorder="1" applyAlignment="1"/>
    <xf numFmtId="178" fontId="10" fillId="0" borderId="12" xfId="0" applyNumberFormat="1" applyFont="1" applyFill="1" applyBorder="1"/>
    <xf numFmtId="178" fontId="10" fillId="0" borderId="16" xfId="19" applyNumberFormat="1" applyFont="1" applyFill="1" applyBorder="1"/>
    <xf numFmtId="37" fontId="10" fillId="0" borderId="94" xfId="0" applyNumberFormat="1" applyFont="1" applyFill="1" applyBorder="1"/>
    <xf numFmtId="37" fontId="10" fillId="0" borderId="90" xfId="0" applyNumberFormat="1" applyFont="1" applyFill="1" applyBorder="1"/>
    <xf numFmtId="38" fontId="10" fillId="0" borderId="21" xfId="19" applyFont="1" applyFill="1" applyBorder="1" applyAlignment="1"/>
    <xf numFmtId="0" fontId="10" fillId="0" borderId="88" xfId="0" applyFont="1" applyFill="1" applyBorder="1" applyAlignment="1">
      <alignment horizontal="left"/>
    </xf>
    <xf numFmtId="0" fontId="10" fillId="0" borderId="90" xfId="0" applyFont="1" applyFill="1" applyBorder="1" applyAlignment="1">
      <alignment horizontal="left"/>
    </xf>
    <xf numFmtId="37" fontId="10" fillId="0" borderId="94" xfId="0" applyNumberFormat="1" applyFont="1" applyFill="1" applyBorder="1" applyAlignment="1"/>
    <xf numFmtId="0" fontId="10" fillId="0" borderId="90" xfId="0" applyFont="1" applyFill="1" applyBorder="1" applyAlignment="1"/>
    <xf numFmtId="37" fontId="10" fillId="0" borderId="22" xfId="0" applyNumberFormat="1" applyFont="1" applyFill="1" applyBorder="1"/>
    <xf numFmtId="37" fontId="10" fillId="0" borderId="21" xfId="0" applyNumberFormat="1" applyFont="1" applyFill="1" applyBorder="1"/>
    <xf numFmtId="49" fontId="10" fillId="0" borderId="88" xfId="0" applyNumberFormat="1" applyFont="1" applyFill="1" applyBorder="1" applyAlignment="1">
      <alignment horizontal="left"/>
    </xf>
    <xf numFmtId="0" fontId="10" fillId="0" borderId="78" xfId="0" applyFont="1" applyFill="1" applyBorder="1" applyAlignment="1">
      <alignment horizontal="left"/>
    </xf>
    <xf numFmtId="49" fontId="10" fillId="0" borderId="82" xfId="0" quotePrefix="1" applyNumberFormat="1" applyFont="1" applyBorder="1" applyAlignment="1">
      <alignment horizontal="right"/>
    </xf>
    <xf numFmtId="49" fontId="10" fillId="0" borderId="22" xfId="0" applyNumberFormat="1" applyFont="1" applyBorder="1" applyAlignment="1">
      <alignment horizontal="right"/>
    </xf>
    <xf numFmtId="49" fontId="10" fillId="0" borderId="91" xfId="0" applyNumberFormat="1" applyFont="1" applyBorder="1" applyAlignment="1">
      <alignment horizontal="right"/>
    </xf>
    <xf numFmtId="49" fontId="10" fillId="0" borderId="80" xfId="0" applyNumberFormat="1" applyFont="1" applyBorder="1" applyAlignment="1">
      <alignment horizontal="right"/>
    </xf>
    <xf numFmtId="49" fontId="10" fillId="0" borderId="21" xfId="0" applyNumberFormat="1" applyFont="1" applyBorder="1" applyAlignment="1">
      <alignment horizontal="right"/>
    </xf>
    <xf numFmtId="49" fontId="10" fillId="0" borderId="78" xfId="0" applyNumberFormat="1" applyFont="1" applyBorder="1" applyAlignment="1">
      <alignment horizontal="right"/>
    </xf>
    <xf numFmtId="49" fontId="15" fillId="0" borderId="81" xfId="0" applyNumberFormat="1" applyFont="1" applyBorder="1" applyAlignment="1">
      <alignment horizontal="right"/>
    </xf>
    <xf numFmtId="49" fontId="10" fillId="0" borderId="19" xfId="0" applyNumberFormat="1" applyFont="1" applyBorder="1" applyAlignment="1">
      <alignment shrinkToFit="1"/>
    </xf>
    <xf numFmtId="49" fontId="10" fillId="0" borderId="18" xfId="15" applyNumberFormat="1" applyFont="1" applyBorder="1" applyAlignment="1">
      <alignment shrinkToFit="1"/>
    </xf>
    <xf numFmtId="49" fontId="10" fillId="0" borderId="89" xfId="15" applyNumberFormat="1" applyFont="1" applyBorder="1"/>
    <xf numFmtId="183" fontId="10" fillId="0" borderId="21" xfId="19" applyNumberFormat="1" applyFont="1" applyFill="1" applyBorder="1"/>
    <xf numFmtId="186" fontId="10" fillId="0" borderId="78" xfId="19" applyNumberFormat="1" applyFont="1" applyBorder="1"/>
    <xf numFmtId="182" fontId="10" fillId="7" borderId="23" xfId="15" applyNumberFormat="1" applyFont="1" applyFill="1" applyBorder="1"/>
    <xf numFmtId="182" fontId="10" fillId="7" borderId="24" xfId="15" applyNumberFormat="1" applyFont="1" applyFill="1" applyBorder="1"/>
    <xf numFmtId="49" fontId="15" fillId="0" borderId="27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178" fontId="10" fillId="0" borderId="27" xfId="19" applyNumberFormat="1" applyFont="1" applyFill="1" applyBorder="1" applyAlignment="1"/>
    <xf numFmtId="178" fontId="32" fillId="0" borderId="26" xfId="0" applyNumberFormat="1" applyFont="1" applyFill="1" applyBorder="1"/>
    <xf numFmtId="178" fontId="32" fillId="0" borderId="28" xfId="0" applyNumberFormat="1" applyFont="1" applyFill="1" applyBorder="1"/>
    <xf numFmtId="178" fontId="10" fillId="0" borderId="17" xfId="0" applyNumberFormat="1" applyFont="1" applyFill="1" applyBorder="1" applyAlignment="1"/>
    <xf numFmtId="178" fontId="10" fillId="0" borderId="86" xfId="19" applyNumberFormat="1" applyFont="1" applyFill="1" applyBorder="1" applyAlignment="1"/>
    <xf numFmtId="37" fontId="10" fillId="0" borderId="87" xfId="0" applyNumberFormat="1" applyFont="1" applyFill="1" applyBorder="1" applyAlignment="1"/>
    <xf numFmtId="37" fontId="10" fillId="0" borderId="88" xfId="0" applyNumberFormat="1" applyFont="1" applyFill="1" applyBorder="1" applyAlignment="1"/>
    <xf numFmtId="37" fontId="10" fillId="0" borderId="89" xfId="0" applyNumberFormat="1" applyFont="1" applyFill="1" applyBorder="1" applyAlignment="1"/>
    <xf numFmtId="37" fontId="10" fillId="0" borderId="90" xfId="0" applyNumberFormat="1" applyFont="1" applyFill="1" applyBorder="1" applyAlignment="1"/>
    <xf numFmtId="38" fontId="10" fillId="0" borderId="90" xfId="0" applyNumberFormat="1" applyFont="1" applyFill="1" applyBorder="1" applyAlignment="1"/>
    <xf numFmtId="0" fontId="10" fillId="0" borderId="21" xfId="0" applyFont="1" applyFill="1" applyBorder="1" applyAlignment="1"/>
    <xf numFmtId="0" fontId="10" fillId="0" borderId="88" xfId="0" applyFont="1" applyFill="1" applyBorder="1" applyAlignment="1"/>
    <xf numFmtId="183" fontId="10" fillId="0" borderId="24" xfId="0" applyNumberFormat="1" applyFont="1" applyBorder="1"/>
    <xf numFmtId="179" fontId="10" fillId="0" borderId="0" xfId="0" applyNumberFormat="1" applyFont="1"/>
    <xf numFmtId="184" fontId="10" fillId="0" borderId="24" xfId="0" applyNumberFormat="1" applyFont="1" applyFill="1" applyBorder="1"/>
    <xf numFmtId="182" fontId="10" fillId="0" borderId="86" xfId="0" applyNumberFormat="1" applyFont="1" applyFill="1" applyBorder="1"/>
    <xf numFmtId="49" fontId="10" fillId="0" borderId="86" xfId="0" applyNumberFormat="1" applyFont="1" applyFill="1" applyBorder="1"/>
    <xf numFmtId="178" fontId="10" fillId="0" borderId="15" xfId="0" applyNumberFormat="1" applyFont="1" applyFill="1" applyBorder="1"/>
    <xf numFmtId="0" fontId="10" fillId="0" borderId="0" xfId="19" applyNumberFormat="1" applyFont="1" applyAlignment="1"/>
    <xf numFmtId="178" fontId="32" fillId="0" borderId="15" xfId="19" applyNumberFormat="1" applyFont="1" applyFill="1" applyBorder="1" applyAlignment="1"/>
    <xf numFmtId="0" fontId="10" fillId="0" borderId="87" xfId="0" applyNumberFormat="1" applyFont="1" applyFill="1" applyBorder="1"/>
    <xf numFmtId="0" fontId="10" fillId="0" borderId="88" xfId="0" applyNumberFormat="1" applyFont="1" applyFill="1" applyBorder="1"/>
    <xf numFmtId="0" fontId="10" fillId="0" borderId="94" xfId="0" applyNumberFormat="1" applyFont="1" applyFill="1" applyBorder="1"/>
    <xf numFmtId="0" fontId="10" fillId="0" borderId="90" xfId="0" applyNumberFormat="1" applyFont="1" applyFill="1" applyBorder="1"/>
    <xf numFmtId="0" fontId="10" fillId="0" borderId="22" xfId="19" applyNumberFormat="1" applyFont="1" applyFill="1" applyBorder="1" applyAlignment="1"/>
    <xf numFmtId="0" fontId="10" fillId="0" borderId="87" xfId="0" applyNumberFormat="1" applyFont="1" applyFill="1" applyBorder="1" applyAlignment="1"/>
    <xf numFmtId="0" fontId="10" fillId="0" borderId="87" xfId="0" applyNumberFormat="1" applyFont="1" applyFill="1" applyBorder="1" applyAlignment="1">
      <alignment horizontal="left"/>
    </xf>
    <xf numFmtId="49" fontId="10" fillId="0" borderId="90" xfId="0" applyNumberFormat="1" applyFont="1" applyFill="1" applyBorder="1"/>
    <xf numFmtId="178" fontId="10" fillId="0" borderId="0" xfId="19" applyNumberFormat="1" applyFont="1"/>
    <xf numFmtId="49" fontId="15" fillId="0" borderId="80" xfId="0" applyNumberFormat="1" applyFont="1" applyBorder="1" applyAlignment="1" applyProtection="1">
      <alignment horizontal="right"/>
    </xf>
    <xf numFmtId="49" fontId="15" fillId="0" borderId="82" xfId="0" applyNumberFormat="1" applyFont="1" applyBorder="1" applyAlignment="1" applyProtection="1">
      <alignment horizontal="right"/>
    </xf>
    <xf numFmtId="49" fontId="15" fillId="0" borderId="83" xfId="0" applyNumberFormat="1" applyFont="1" applyBorder="1" applyAlignment="1" applyProtection="1">
      <alignment horizontal="right"/>
    </xf>
    <xf numFmtId="49" fontId="15" fillId="0" borderId="23" xfId="0" applyNumberFormat="1" applyFont="1" applyBorder="1" applyProtection="1"/>
    <xf numFmtId="49" fontId="15" fillId="0" borderId="24" xfId="0" applyNumberFormat="1" applyFont="1" applyBorder="1" applyProtection="1"/>
    <xf numFmtId="49" fontId="15" fillId="0" borderId="27" xfId="0" applyNumberFormat="1" applyFont="1" applyBorder="1" applyProtection="1"/>
    <xf numFmtId="49" fontId="15" fillId="0" borderId="15" xfId="0" applyNumberFormat="1" applyFont="1" applyBorder="1" applyAlignment="1" applyProtection="1">
      <alignment horizontal="center"/>
    </xf>
    <xf numFmtId="49" fontId="10" fillId="0" borderId="0" xfId="0" applyNumberFormat="1" applyFont="1" applyBorder="1" applyAlignment="1"/>
    <xf numFmtId="49" fontId="10" fillId="0" borderId="18" xfId="0" applyNumberFormat="1" applyFont="1" applyBorder="1" applyAlignment="1"/>
    <xf numFmtId="49" fontId="10" fillId="0" borderId="10" xfId="0" applyNumberFormat="1" applyFont="1" applyBorder="1" applyAlignment="1"/>
    <xf numFmtId="49" fontId="10" fillId="0" borderId="3" xfId="0" applyNumberFormat="1" applyFont="1" applyBorder="1" applyAlignment="1"/>
    <xf numFmtId="49" fontId="10" fillId="0" borderId="19" xfId="0" applyNumberFormat="1" applyFont="1" applyBorder="1" applyAlignment="1"/>
    <xf numFmtId="178" fontId="10" fillId="0" borderId="23" xfId="0" applyNumberFormat="1" applyFont="1" applyBorder="1" applyProtection="1"/>
    <xf numFmtId="178" fontId="10" fillId="0" borderId="24" xfId="0" applyNumberFormat="1" applyFont="1" applyBorder="1" applyProtection="1"/>
    <xf numFmtId="178" fontId="10" fillId="0" borderId="27" xfId="0" applyNumberFormat="1" applyFont="1" applyBorder="1" applyProtection="1"/>
    <xf numFmtId="178" fontId="10" fillId="0" borderId="25" xfId="0" applyNumberFormat="1" applyFont="1" applyBorder="1" applyProtection="1"/>
    <xf numFmtId="178" fontId="10" fillId="0" borderId="17" xfId="0" applyNumberFormat="1" applyFont="1" applyBorder="1" applyProtection="1"/>
    <xf numFmtId="182" fontId="10" fillId="0" borderId="23" xfId="0" applyNumberFormat="1" applyFont="1" applyFill="1" applyBorder="1" applyProtection="1"/>
    <xf numFmtId="182" fontId="10" fillId="0" borderId="24" xfId="0" applyNumberFormat="1" applyFont="1" applyFill="1" applyBorder="1" applyProtection="1"/>
    <xf numFmtId="182" fontId="10" fillId="0" borderId="27" xfId="0" applyNumberFormat="1" applyFont="1" applyFill="1" applyBorder="1" applyProtection="1"/>
    <xf numFmtId="182" fontId="10" fillId="0" borderId="25" xfId="0" applyNumberFormat="1" applyFont="1" applyFill="1" applyBorder="1" applyProtection="1"/>
    <xf numFmtId="182" fontId="10" fillId="0" borderId="17" xfId="0" applyNumberFormat="1" applyFont="1" applyFill="1" applyBorder="1" applyProtection="1"/>
    <xf numFmtId="49" fontId="15" fillId="0" borderId="23" xfId="0" applyNumberFormat="1" applyFont="1" applyBorder="1" applyAlignment="1" applyProtection="1">
      <alignment horizontal="centerContinuous"/>
    </xf>
    <xf numFmtId="49" fontId="15" fillId="0" borderId="24" xfId="0" applyNumberFormat="1" applyFont="1" applyBorder="1" applyAlignment="1" applyProtection="1">
      <alignment horizontal="centerContinuous"/>
    </xf>
    <xf numFmtId="49" fontId="15" fillId="0" borderId="27" xfId="0" applyNumberFormat="1" applyFont="1" applyBorder="1" applyAlignment="1" applyProtection="1">
      <alignment horizontal="centerContinuous"/>
    </xf>
    <xf numFmtId="49" fontId="15" fillId="0" borderId="25" xfId="0" applyNumberFormat="1" applyFont="1" applyBorder="1" applyProtection="1"/>
    <xf numFmtId="49" fontId="15" fillId="0" borderId="17" xfId="0" applyNumberFormat="1" applyFont="1" applyBorder="1" applyProtection="1"/>
    <xf numFmtId="178" fontId="10" fillId="0" borderId="30" xfId="19" applyNumberFormat="1" applyFont="1" applyBorder="1" applyAlignment="1">
      <alignment horizontal="center" vertical="center"/>
    </xf>
    <xf numFmtId="178" fontId="31" fillId="0" borderId="28" xfId="0" applyNumberFormat="1" applyFont="1" applyFill="1" applyBorder="1" applyAlignment="1"/>
    <xf numFmtId="178" fontId="10" fillId="0" borderId="29" xfId="0" applyNumberFormat="1" applyFont="1" applyFill="1" applyBorder="1" applyAlignment="1"/>
    <xf numFmtId="37" fontId="10" fillId="0" borderId="87" xfId="0" applyNumberFormat="1" applyFont="1" applyFill="1" applyBorder="1" applyProtection="1"/>
    <xf numFmtId="37" fontId="10" fillId="0" borderId="88" xfId="0" applyNumberFormat="1" applyFont="1" applyFill="1" applyBorder="1" applyProtection="1"/>
    <xf numFmtId="37" fontId="10" fillId="0" borderId="89" xfId="0" applyNumberFormat="1" applyFont="1" applyFill="1" applyBorder="1" applyProtection="1"/>
    <xf numFmtId="37" fontId="10" fillId="0" borderId="94" xfId="0" applyNumberFormat="1" applyFont="1" applyFill="1" applyBorder="1" applyProtection="1"/>
    <xf numFmtId="0" fontId="31" fillId="0" borderId="88" xfId="0" applyFont="1" applyFill="1" applyBorder="1" applyAlignment="1">
      <alignment horizontal="left"/>
    </xf>
    <xf numFmtId="187" fontId="10" fillId="0" borderId="0" xfId="19" applyNumberFormat="1" applyFont="1" applyFill="1"/>
    <xf numFmtId="0" fontId="10" fillId="8" borderId="0" xfId="0" applyFont="1" applyFill="1"/>
    <xf numFmtId="0" fontId="10" fillId="0" borderId="38" xfId="0" applyFont="1" applyBorder="1" applyAlignment="1">
      <alignment horizontal="center" vertical="center"/>
    </xf>
    <xf numFmtId="0" fontId="10" fillId="0" borderId="95" xfId="0" applyFont="1" applyBorder="1" applyAlignment="1">
      <alignment horizontal="right"/>
    </xf>
    <xf numFmtId="0" fontId="10" fillId="0" borderId="91" xfId="0" applyFont="1" applyBorder="1" applyAlignment="1">
      <alignment horizontal="right"/>
    </xf>
    <xf numFmtId="0" fontId="33" fillId="0" borderId="22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/>
    </xf>
    <xf numFmtId="0" fontId="30" fillId="0" borderId="22" xfId="0" applyFont="1" applyBorder="1" applyAlignment="1">
      <alignment horizontal="center"/>
    </xf>
    <xf numFmtId="0" fontId="10" fillId="0" borderId="83" xfId="0" applyFont="1" applyBorder="1" applyAlignment="1">
      <alignment horizontal="right"/>
    </xf>
    <xf numFmtId="0" fontId="15" fillId="0" borderId="82" xfId="0" applyFont="1" applyBorder="1" applyAlignment="1">
      <alignment horizontal="right"/>
    </xf>
    <xf numFmtId="0" fontId="10" fillId="0" borderId="82" xfId="0" applyFont="1" applyBorder="1" applyAlignment="1">
      <alignment horizontal="right"/>
    </xf>
    <xf numFmtId="0" fontId="10" fillId="0" borderId="83" xfId="0" applyFont="1" applyBorder="1"/>
    <xf numFmtId="0" fontId="10" fillId="0" borderId="22" xfId="0" applyFont="1" applyBorder="1" applyAlignment="1">
      <alignment horizontal="center"/>
    </xf>
    <xf numFmtId="56" fontId="10" fillId="0" borderId="91" xfId="0" quotePrefix="1" applyNumberFormat="1" applyFont="1" applyBorder="1" applyAlignment="1">
      <alignment horizontal="right"/>
    </xf>
    <xf numFmtId="0" fontId="10" fillId="0" borderId="21" xfId="0" applyFont="1" applyBorder="1" applyAlignment="1">
      <alignment horizontal="right"/>
    </xf>
    <xf numFmtId="0" fontId="15" fillId="0" borderId="95" xfId="0" applyFont="1" applyBorder="1" applyAlignment="1">
      <alignment horizontal="right"/>
    </xf>
    <xf numFmtId="0" fontId="15" fillId="0" borderId="21" xfId="0" applyFont="1" applyBorder="1" applyAlignment="1">
      <alignment horizontal="right"/>
    </xf>
    <xf numFmtId="0" fontId="10" fillId="0" borderId="91" xfId="0" applyNumberFormat="1" applyFont="1" applyBorder="1" applyAlignment="1" applyProtection="1">
      <alignment horizontal="right"/>
    </xf>
    <xf numFmtId="0" fontId="10" fillId="0" borderId="95" xfId="0" applyNumberFormat="1" applyFont="1" applyBorder="1" applyAlignment="1" applyProtection="1">
      <alignment horizontal="right"/>
    </xf>
    <xf numFmtId="0" fontId="10" fillId="0" borderId="21" xfId="0" applyNumberFormat="1" applyFont="1" applyBorder="1" applyAlignment="1" applyProtection="1">
      <alignment horizontal="right"/>
    </xf>
    <xf numFmtId="0" fontId="30" fillId="0" borderId="91" xfId="0" applyNumberFormat="1" applyFont="1" applyBorder="1" applyAlignment="1">
      <alignment horizontal="center"/>
    </xf>
    <xf numFmtId="0" fontId="10" fillId="0" borderId="81" xfId="0" applyFont="1" applyBorder="1" applyAlignment="1">
      <alignment horizontal="right"/>
    </xf>
    <xf numFmtId="0" fontId="15" fillId="0" borderId="83" xfId="0" applyFont="1" applyBorder="1" applyAlignment="1">
      <alignment horizontal="right"/>
    </xf>
    <xf numFmtId="0" fontId="15" fillId="0" borderId="80" xfId="0" applyFont="1" applyBorder="1" applyAlignment="1">
      <alignment horizontal="right"/>
    </xf>
    <xf numFmtId="0" fontId="15" fillId="0" borderId="81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8" xfId="0" applyFont="1" applyBorder="1" applyAlignment="1">
      <alignment horizontal="right"/>
    </xf>
    <xf numFmtId="0" fontId="15" fillId="0" borderId="8" xfId="0" applyFont="1" applyBorder="1" applyAlignment="1">
      <alignment horizontal="right"/>
    </xf>
    <xf numFmtId="0" fontId="10" fillId="0" borderId="78" xfId="0" applyFont="1" applyBorder="1"/>
    <xf numFmtId="0" fontId="34" fillId="0" borderId="21" xfId="0" applyFont="1" applyBorder="1"/>
    <xf numFmtId="0" fontId="10" fillId="0" borderId="91" xfId="0" applyFont="1" applyBorder="1"/>
    <xf numFmtId="0" fontId="10" fillId="0" borderId="22" xfId="0" applyFont="1" applyBorder="1" applyAlignment="1">
      <alignment vertical="center"/>
    </xf>
    <xf numFmtId="49" fontId="10" fillId="0" borderId="21" xfId="0" applyNumberFormat="1" applyFont="1" applyBorder="1" applyAlignment="1">
      <alignment vertical="center"/>
    </xf>
    <xf numFmtId="0" fontId="10" fillId="0" borderId="95" xfId="0" applyFont="1" applyBorder="1"/>
    <xf numFmtId="0" fontId="10" fillId="0" borderId="91" xfId="0" applyFont="1" applyBorder="1" applyAlignment="1">
      <alignment horizontal="left"/>
    </xf>
    <xf numFmtId="0" fontId="10" fillId="0" borderId="5" xfId="0" applyFont="1" applyBorder="1" applyAlignment="1">
      <alignment vertical="center"/>
    </xf>
    <xf numFmtId="49" fontId="10" fillId="0" borderId="7" xfId="0" applyNumberFormat="1" applyFont="1" applyBorder="1" applyAlignment="1">
      <alignment vertical="center"/>
    </xf>
    <xf numFmtId="0" fontId="10" fillId="0" borderId="18" xfId="0" applyFont="1" applyBorder="1"/>
    <xf numFmtId="188" fontId="10" fillId="0" borderId="18" xfId="0" applyNumberFormat="1" applyFont="1" applyBorder="1"/>
    <xf numFmtId="0" fontId="10" fillId="0" borderId="20" xfId="0" applyFont="1" applyBorder="1"/>
    <xf numFmtId="0" fontId="10" fillId="0" borderId="22" xfId="0" applyFont="1" applyBorder="1" applyAlignment="1">
      <alignment horizontal="left"/>
    </xf>
    <xf numFmtId="0" fontId="34" fillId="0" borderId="91" xfId="0" applyFont="1" applyFill="1" applyBorder="1"/>
    <xf numFmtId="0" fontId="10" fillId="0" borderId="95" xfId="0" applyFont="1" applyFill="1" applyBorder="1" applyAlignment="1">
      <alignment horizontal="left"/>
    </xf>
    <xf numFmtId="0" fontId="34" fillId="0" borderId="0" xfId="0" applyFont="1" applyFill="1"/>
    <xf numFmtId="0" fontId="10" fillId="0" borderId="21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8" xfId="0" applyFont="1" applyFill="1" applyBorder="1"/>
    <xf numFmtId="0" fontId="10" fillId="0" borderId="22" xfId="0" applyFont="1" applyFill="1" applyBorder="1"/>
    <xf numFmtId="0" fontId="10" fillId="0" borderId="21" xfId="0" applyFont="1" applyFill="1" applyBorder="1"/>
    <xf numFmtId="0" fontId="21" fillId="0" borderId="22" xfId="0" applyFont="1" applyFill="1" applyBorder="1"/>
    <xf numFmtId="0" fontId="14" fillId="0" borderId="91" xfId="0" applyFont="1" applyFill="1" applyBorder="1"/>
    <xf numFmtId="0" fontId="10" fillId="0" borderId="95" xfId="0" applyNumberFormat="1" applyFont="1" applyFill="1" applyBorder="1" applyAlignment="1"/>
    <xf numFmtId="0" fontId="10" fillId="0" borderId="91" xfId="0" applyNumberFormat="1" applyFont="1" applyFill="1" applyBorder="1" applyAlignment="1"/>
    <xf numFmtId="0" fontId="10" fillId="0" borderId="78" xfId="0" applyNumberFormat="1" applyFont="1" applyFill="1" applyBorder="1" applyAlignment="1"/>
    <xf numFmtId="0" fontId="34" fillId="0" borderId="78" xfId="0" applyFont="1" applyFill="1" applyBorder="1"/>
    <xf numFmtId="0" fontId="15" fillId="0" borderId="95" xfId="0" applyFont="1" applyFill="1" applyBorder="1"/>
    <xf numFmtId="0" fontId="20" fillId="0" borderId="22" xfId="0" applyFont="1" applyFill="1" applyBorder="1"/>
    <xf numFmtId="49" fontId="20" fillId="0" borderId="21" xfId="0" applyNumberFormat="1" applyFont="1" applyFill="1" applyBorder="1" applyAlignment="1">
      <alignment horizontal="left"/>
    </xf>
    <xf numFmtId="0" fontId="10" fillId="0" borderId="95" xfId="0" applyNumberFormat="1" applyFont="1" applyFill="1" applyBorder="1" applyAlignment="1" applyProtection="1"/>
    <xf numFmtId="0" fontId="10" fillId="0" borderId="21" xfId="0" applyNumberFormat="1" applyFont="1" applyFill="1" applyBorder="1" applyAlignment="1" applyProtection="1">
      <alignment horizontal="center"/>
    </xf>
    <xf numFmtId="49" fontId="10" fillId="0" borderId="21" xfId="0" applyNumberFormat="1" applyFont="1" applyFill="1" applyBorder="1" applyAlignment="1">
      <alignment horizontal="left"/>
    </xf>
    <xf numFmtId="0" fontId="10" fillId="0" borderId="78" xfId="0" applyNumberFormat="1" applyFont="1" applyFill="1" applyBorder="1" applyAlignment="1" applyProtection="1"/>
    <xf numFmtId="0" fontId="10" fillId="0" borderId="91" xfId="0" applyNumberFormat="1" applyFont="1" applyFill="1" applyBorder="1" applyAlignment="1" applyProtection="1"/>
    <xf numFmtId="0" fontId="10" fillId="0" borderId="95" xfId="0" applyNumberFormat="1" applyFont="1" applyFill="1" applyBorder="1" applyProtection="1"/>
    <xf numFmtId="0" fontId="10" fillId="0" borderId="78" xfId="0" applyNumberFormat="1" applyFont="1" applyFill="1" applyBorder="1" applyAlignment="1" applyProtection="1">
      <alignment horizontal="left"/>
    </xf>
    <xf numFmtId="0" fontId="10" fillId="0" borderId="21" xfId="0" applyNumberFormat="1" applyFont="1" applyFill="1" applyBorder="1" applyAlignment="1" applyProtection="1">
      <alignment horizontal="left"/>
    </xf>
    <xf numFmtId="0" fontId="10" fillId="0" borderId="21" xfId="0" applyNumberFormat="1" applyFont="1" applyFill="1" applyBorder="1" applyAlignment="1" applyProtection="1"/>
    <xf numFmtId="0" fontId="10" fillId="0" borderId="95" xfId="0" applyNumberFormat="1" applyFont="1" applyFill="1" applyBorder="1" applyAlignment="1" applyProtection="1">
      <alignment horizontal="left"/>
    </xf>
    <xf numFmtId="0" fontId="10" fillId="0" borderId="91" xfId="0" applyNumberFormat="1" applyFont="1" applyFill="1" applyBorder="1" applyAlignment="1" applyProtection="1">
      <alignment horizontal="left"/>
    </xf>
    <xf numFmtId="0" fontId="10" fillId="0" borderId="22" xfId="0" applyNumberFormat="1" applyFont="1" applyFill="1" applyBorder="1" applyAlignment="1" applyProtection="1"/>
    <xf numFmtId="0" fontId="10" fillId="0" borderId="5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25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5" xfId="0" applyFont="1" applyBorder="1"/>
    <xf numFmtId="0" fontId="10" fillId="0" borderId="7" xfId="0" applyFont="1" applyBorder="1"/>
    <xf numFmtId="0" fontId="10" fillId="0" borderId="20" xfId="0" applyFont="1" applyBorder="1" applyAlignment="1">
      <alignment horizontal="center"/>
    </xf>
    <xf numFmtId="0" fontId="15" fillId="0" borderId="86" xfId="0" applyFont="1" applyBorder="1"/>
    <xf numFmtId="0" fontId="15" fillId="0" borderId="10" xfId="0" applyFont="1" applyBorder="1" applyAlignment="1">
      <alignment horizontal="center"/>
    </xf>
    <xf numFmtId="0" fontId="20" fillId="0" borderId="5" xfId="0" applyFont="1" applyBorder="1"/>
    <xf numFmtId="49" fontId="20" fillId="0" borderId="7" xfId="0" applyNumberFormat="1" applyFont="1" applyBorder="1" applyAlignment="1">
      <alignment horizontal="left"/>
    </xf>
    <xf numFmtId="0" fontId="15" fillId="0" borderId="25" xfId="0" applyFont="1" applyBorder="1"/>
    <xf numFmtId="0" fontId="15" fillId="0" borderId="86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94" xfId="0" applyFont="1" applyBorder="1" applyAlignment="1">
      <alignment horizontal="left"/>
    </xf>
    <xf numFmtId="0" fontId="15" fillId="0" borderId="90" xfId="0" applyFont="1" applyBorder="1" applyAlignment="1">
      <alignment horizontal="left"/>
    </xf>
    <xf numFmtId="0" fontId="15" fillId="0" borderId="94" xfId="0" applyFont="1" applyBorder="1" applyAlignment="1">
      <alignment horizontal="center"/>
    </xf>
    <xf numFmtId="0" fontId="15" fillId="0" borderId="9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0" fillId="0" borderId="86" xfId="0" applyFont="1" applyBorder="1"/>
    <xf numFmtId="0" fontId="32" fillId="0" borderId="0" xfId="0" applyFont="1" applyAlignment="1">
      <alignment horizontal="center"/>
    </xf>
    <xf numFmtId="188" fontId="32" fillId="0" borderId="18" xfId="0" applyNumberFormat="1" applyFont="1" applyBorder="1" applyAlignment="1">
      <alignment horizontal="center"/>
    </xf>
    <xf numFmtId="0" fontId="15" fillId="0" borderId="20" xfId="0" applyFont="1" applyBorder="1"/>
    <xf numFmtId="0" fontId="15" fillId="0" borderId="25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 shrinkToFit="1"/>
    </xf>
    <xf numFmtId="0" fontId="10" fillId="0" borderId="21" xfId="0" applyFont="1" applyBorder="1" applyAlignment="1">
      <alignment vertical="center" shrinkToFit="1"/>
    </xf>
    <xf numFmtId="0" fontId="10" fillId="0" borderId="22" xfId="0" applyFont="1" applyBorder="1" applyAlignment="1">
      <alignment shrinkToFit="1"/>
    </xf>
    <xf numFmtId="188" fontId="10" fillId="0" borderId="21" xfId="0" applyNumberFormat="1" applyFont="1" applyBorder="1" applyAlignment="1">
      <alignment horizontal="left" shrinkToFit="1"/>
    </xf>
    <xf numFmtId="188" fontId="10" fillId="0" borderId="21" xfId="0" applyNumberFormat="1" applyFont="1" applyBorder="1" applyAlignment="1">
      <alignment shrinkToFit="1"/>
    </xf>
    <xf numFmtId="188" fontId="10" fillId="0" borderId="91" xfId="0" applyNumberFormat="1" applyFont="1" applyBorder="1" applyAlignment="1">
      <alignment shrinkToFit="1"/>
    </xf>
    <xf numFmtId="0" fontId="10" fillId="0" borderId="95" xfId="0" applyFont="1" applyBorder="1" applyAlignment="1">
      <alignment shrinkToFit="1"/>
    </xf>
    <xf numFmtId="49" fontId="10" fillId="0" borderId="22" xfId="0" applyNumberFormat="1" applyFont="1" applyFill="1" applyBorder="1" applyAlignment="1">
      <alignment horizontal="left"/>
    </xf>
    <xf numFmtId="0" fontId="20" fillId="0" borderId="22" xfId="0" applyFont="1" applyFill="1" applyBorder="1" applyAlignment="1">
      <alignment horizontal="right"/>
    </xf>
    <xf numFmtId="0" fontId="20" fillId="0" borderId="22" xfId="0" applyFont="1" applyFill="1" applyBorder="1" applyAlignment="1">
      <alignment horizontal="left"/>
    </xf>
    <xf numFmtId="182" fontId="20" fillId="0" borderId="21" xfId="0" applyNumberFormat="1" applyFont="1" applyFill="1" applyBorder="1" applyAlignment="1">
      <alignment horizontal="left"/>
    </xf>
    <xf numFmtId="0" fontId="10" fillId="0" borderId="91" xfId="0" quotePrefix="1" applyNumberFormat="1" applyFont="1" applyFill="1" applyBorder="1" applyAlignment="1"/>
    <xf numFmtId="0" fontId="10" fillId="0" borderId="95" xfId="0" quotePrefix="1" applyNumberFormat="1" applyFont="1" applyFill="1" applyBorder="1" applyAlignment="1"/>
    <xf numFmtId="0" fontId="20" fillId="0" borderId="21" xfId="0" applyFont="1" applyFill="1" applyBorder="1" applyAlignment="1">
      <alignment horizontal="left"/>
    </xf>
    <xf numFmtId="0" fontId="20" fillId="0" borderId="5" xfId="0" applyFont="1" applyBorder="1" applyAlignment="1">
      <alignment horizontal="right"/>
    </xf>
    <xf numFmtId="182" fontId="20" fillId="0" borderId="7" xfId="0" applyNumberFormat="1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0" fillId="0" borderId="7" xfId="0" applyFont="1" applyBorder="1" applyAlignment="1">
      <alignment horizontal="left"/>
    </xf>
    <xf numFmtId="0" fontId="10" fillId="0" borderId="22" xfId="0" applyFont="1" applyBorder="1" applyAlignment="1">
      <alignment horizontal="left" shrinkToFit="1"/>
    </xf>
    <xf numFmtId="0" fontId="10" fillId="0" borderId="21" xfId="0" applyFont="1" applyBorder="1" applyAlignment="1">
      <alignment shrinkToFit="1"/>
    </xf>
    <xf numFmtId="0" fontId="10" fillId="0" borderId="21" xfId="0" applyFont="1" applyBorder="1" applyAlignment="1">
      <alignment horizontal="left" shrinkToFit="1"/>
    </xf>
    <xf numFmtId="0" fontId="10" fillId="0" borderId="91" xfId="0" applyFont="1" applyBorder="1" applyAlignment="1">
      <alignment shrinkToFit="1"/>
    </xf>
    <xf numFmtId="0" fontId="32" fillId="0" borderId="95" xfId="0" applyFont="1" applyBorder="1" applyAlignment="1">
      <alignment shrinkToFit="1"/>
    </xf>
    <xf numFmtId="188" fontId="32" fillId="0" borderId="91" xfId="0" applyNumberFormat="1" applyFont="1" applyBorder="1" applyAlignment="1">
      <alignment shrinkToFit="1"/>
    </xf>
    <xf numFmtId="0" fontId="10" fillId="0" borderId="96" xfId="9" applyFont="1" applyBorder="1" applyAlignment="1">
      <alignment horizontal="left"/>
    </xf>
    <xf numFmtId="0" fontId="10" fillId="0" borderId="91" xfId="0" applyFont="1" applyBorder="1" applyAlignment="1">
      <alignment horizontal="left" shrinkToFit="1"/>
    </xf>
    <xf numFmtId="187" fontId="10" fillId="0" borderId="38" xfId="19" applyNumberFormat="1" applyFont="1" applyFill="1" applyBorder="1" applyAlignment="1">
      <alignment horizontal="center" vertical="center"/>
    </xf>
    <xf numFmtId="189" fontId="10" fillId="0" borderId="78" xfId="0" applyNumberFormat="1" applyFont="1" applyBorder="1"/>
    <xf numFmtId="189" fontId="10" fillId="0" borderId="91" xfId="0" applyNumberFormat="1" applyFont="1" applyBorder="1"/>
    <xf numFmtId="187" fontId="10" fillId="0" borderId="22" xfId="19" applyNumberFormat="1" applyFont="1" applyFill="1" applyBorder="1"/>
    <xf numFmtId="187" fontId="10" fillId="0" borderId="21" xfId="19" applyNumberFormat="1" applyFont="1" applyFill="1" applyBorder="1"/>
    <xf numFmtId="189" fontId="10" fillId="0" borderId="21" xfId="19" applyNumberFormat="1" applyFont="1" applyFill="1" applyBorder="1"/>
    <xf numFmtId="187" fontId="10" fillId="0" borderId="78" xfId="0" applyNumberFormat="1" applyFont="1" applyBorder="1"/>
    <xf numFmtId="187" fontId="10" fillId="0" borderId="91" xfId="0" applyNumberFormat="1" applyFont="1" applyBorder="1"/>
    <xf numFmtId="187" fontId="10" fillId="0" borderId="31" xfId="0" applyNumberFormat="1" applyFont="1" applyFill="1" applyBorder="1"/>
    <xf numFmtId="187" fontId="10" fillId="0" borderId="32" xfId="0" applyNumberFormat="1" applyFont="1" applyFill="1" applyBorder="1"/>
    <xf numFmtId="187" fontId="10" fillId="0" borderId="95" xfId="19" applyNumberFormat="1" applyFont="1" applyFill="1" applyBorder="1"/>
    <xf numFmtId="190" fontId="10" fillId="0" borderId="21" xfId="19" applyNumberFormat="1" applyFont="1" applyFill="1" applyBorder="1"/>
    <xf numFmtId="187" fontId="10" fillId="0" borderId="78" xfId="0" applyNumberFormat="1" applyFont="1" applyFill="1" applyBorder="1" applyProtection="1"/>
    <xf numFmtId="187" fontId="10" fillId="0" borderId="91" xfId="0" applyNumberFormat="1" applyFont="1" applyFill="1" applyBorder="1" applyProtection="1"/>
    <xf numFmtId="190" fontId="10" fillId="0" borderId="91" xfId="0" applyNumberFormat="1" applyFont="1" applyFill="1" applyBorder="1"/>
    <xf numFmtId="190" fontId="10" fillId="0" borderId="91" xfId="0" applyNumberFormat="1" applyFont="1" applyFill="1" applyBorder="1" applyProtection="1"/>
    <xf numFmtId="191" fontId="10" fillId="0" borderId="91" xfId="0" applyNumberFormat="1" applyFont="1" applyFill="1" applyBorder="1" applyProtection="1"/>
    <xf numFmtId="187" fontId="10" fillId="0" borderId="21" xfId="0" applyNumberFormat="1" applyFont="1" applyFill="1" applyBorder="1" applyProtection="1"/>
    <xf numFmtId="191" fontId="10" fillId="0" borderId="21" xfId="0" applyNumberFormat="1" applyFont="1" applyFill="1" applyBorder="1" applyProtection="1"/>
    <xf numFmtId="191" fontId="10" fillId="0" borderId="78" xfId="0" applyNumberFormat="1" applyFont="1" applyFill="1" applyBorder="1"/>
    <xf numFmtId="191" fontId="10" fillId="0" borderId="21" xfId="0" applyNumberFormat="1" applyFont="1" applyFill="1" applyBorder="1"/>
    <xf numFmtId="192" fontId="10" fillId="0" borderId="21" xfId="0" applyNumberFormat="1" applyFont="1" applyFill="1" applyBorder="1"/>
    <xf numFmtId="187" fontId="32" fillId="0" borderId="78" xfId="0" applyNumberFormat="1" applyFont="1" applyBorder="1"/>
    <xf numFmtId="187" fontId="32" fillId="0" borderId="91" xfId="0" applyNumberFormat="1" applyFont="1" applyBorder="1"/>
    <xf numFmtId="0" fontId="10" fillId="0" borderId="78" xfId="0" applyFont="1" applyBorder="1" applyAlignment="1">
      <alignment horizontal="center"/>
    </xf>
    <xf numFmtId="0" fontId="10" fillId="0" borderId="95" xfId="0" applyFont="1" applyFill="1" applyBorder="1" applyAlignment="1">
      <alignment horizontal="center"/>
    </xf>
    <xf numFmtId="0" fontId="15" fillId="0" borderId="78" xfId="0" applyFont="1" applyBorder="1" applyAlignment="1">
      <alignment horizontal="center"/>
    </xf>
    <xf numFmtId="0" fontId="10" fillId="0" borderId="78" xfId="0" applyNumberFormat="1" applyFont="1" applyFill="1" applyBorder="1" applyAlignment="1" applyProtection="1">
      <alignment horizontal="center"/>
    </xf>
    <xf numFmtId="0" fontId="10" fillId="0" borderId="91" xfId="0" applyNumberFormat="1" applyFont="1" applyFill="1" applyBorder="1" applyAlignment="1" applyProtection="1">
      <alignment horizontal="center"/>
    </xf>
    <xf numFmtId="0" fontId="15" fillId="0" borderId="9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20" fillId="0" borderId="22" xfId="0" applyFont="1" applyFill="1" applyBorder="1" applyAlignment="1">
      <alignment horizontal="center"/>
    </xf>
    <xf numFmtId="49" fontId="20" fillId="0" borderId="21" xfId="0" applyNumberFormat="1" applyFont="1" applyFill="1" applyBorder="1" applyAlignment="1">
      <alignment horizontal="center"/>
    </xf>
    <xf numFmtId="49" fontId="20" fillId="0" borderId="21" xfId="0" applyNumberFormat="1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/>
    </xf>
    <xf numFmtId="187" fontId="10" fillId="0" borderId="22" xfId="19" applyNumberFormat="1" applyFont="1" applyFill="1" applyBorder="1" applyAlignment="1">
      <alignment horizontal="center"/>
    </xf>
    <xf numFmtId="187" fontId="10" fillId="0" borderId="21" xfId="19" applyNumberFormat="1" applyFont="1" applyFill="1" applyBorder="1" applyAlignment="1">
      <alignment horizontal="center"/>
    </xf>
    <xf numFmtId="187" fontId="10" fillId="0" borderId="78" xfId="0" applyNumberFormat="1" applyFont="1" applyBorder="1" applyAlignment="1">
      <alignment horizontal="center"/>
    </xf>
    <xf numFmtId="187" fontId="10" fillId="0" borderId="91" xfId="0" applyNumberFormat="1" applyFont="1" applyBorder="1" applyAlignment="1">
      <alignment horizontal="center"/>
    </xf>
    <xf numFmtId="187" fontId="10" fillId="0" borderId="95" xfId="19" applyNumberFormat="1" applyFont="1" applyFill="1" applyBorder="1" applyAlignment="1">
      <alignment horizontal="center"/>
    </xf>
    <xf numFmtId="0" fontId="32" fillId="0" borderId="78" xfId="0" applyFont="1" applyBorder="1" applyAlignment="1">
      <alignment horizontal="center"/>
    </xf>
    <xf numFmtId="0" fontId="32" fillId="0" borderId="21" xfId="0" applyFont="1" applyBorder="1" applyAlignment="1">
      <alignment horizontal="center"/>
    </xf>
    <xf numFmtId="38" fontId="10" fillId="0" borderId="38" xfId="19" applyFont="1" applyFill="1" applyBorder="1" applyAlignment="1">
      <alignment horizontal="center" vertical="center"/>
    </xf>
    <xf numFmtId="38" fontId="10" fillId="0" borderId="91" xfId="19" applyFont="1" applyFill="1" applyBorder="1" applyAlignment="1"/>
    <xf numFmtId="38" fontId="10" fillId="0" borderId="22" xfId="19" applyFont="1" applyFill="1" applyBorder="1"/>
    <xf numFmtId="38" fontId="10" fillId="0" borderId="21" xfId="19" applyFont="1" applyFill="1" applyBorder="1"/>
    <xf numFmtId="38" fontId="10" fillId="0" borderId="78" xfId="19" applyFont="1" applyFill="1" applyBorder="1" applyProtection="1"/>
    <xf numFmtId="38" fontId="10" fillId="0" borderId="91" xfId="19" applyFont="1" applyFill="1" applyBorder="1" applyProtection="1"/>
    <xf numFmtId="38" fontId="10" fillId="0" borderId="21" xfId="19" applyFont="1" applyFill="1" applyBorder="1" applyProtection="1"/>
    <xf numFmtId="38" fontId="10" fillId="0" borderId="95" xfId="19" applyFont="1" applyFill="1" applyBorder="1" applyAlignment="1"/>
    <xf numFmtId="177" fontId="10" fillId="0" borderId="91" xfId="19" applyNumberFormat="1" applyFont="1" applyFill="1" applyBorder="1" applyAlignment="1"/>
    <xf numFmtId="38" fontId="10" fillId="0" borderId="78" xfId="19" applyFont="1" applyFill="1" applyBorder="1"/>
    <xf numFmtId="38" fontId="10" fillId="0" borderId="22" xfId="19" applyFont="1" applyFill="1" applyBorder="1" applyProtection="1"/>
    <xf numFmtId="38" fontId="32" fillId="0" borderId="78" xfId="19" applyFont="1" applyFill="1" applyBorder="1" applyAlignment="1"/>
    <xf numFmtId="38" fontId="32" fillId="0" borderId="91" xfId="19" applyFont="1" applyFill="1" applyBorder="1" applyAlignment="1"/>
    <xf numFmtId="38" fontId="10" fillId="0" borderId="91" xfId="19" applyFont="1" applyFill="1" applyBorder="1"/>
    <xf numFmtId="189" fontId="10" fillId="0" borderId="22" xfId="19" applyNumberFormat="1" applyFont="1" applyFill="1" applyBorder="1"/>
    <xf numFmtId="38" fontId="10" fillId="0" borderId="21" xfId="19" applyFont="1" applyFill="1" applyBorder="1" applyAlignment="1">
      <alignment horizontal="right"/>
    </xf>
    <xf numFmtId="38" fontId="32" fillId="0" borderId="22" xfId="19" applyFont="1" applyFill="1" applyBorder="1"/>
    <xf numFmtId="38" fontId="32" fillId="0" borderId="21" xfId="19" applyFont="1" applyFill="1" applyBorder="1"/>
    <xf numFmtId="38" fontId="10" fillId="0" borderId="22" xfId="19" applyFont="1" applyFill="1" applyBorder="1" applyAlignment="1">
      <alignment horizontal="right"/>
    </xf>
    <xf numFmtId="179" fontId="10" fillId="0" borderId="21" xfId="19" applyNumberFormat="1" applyFont="1" applyFill="1" applyBorder="1" applyAlignment="1">
      <alignment horizontal="right"/>
    </xf>
    <xf numFmtId="179" fontId="10" fillId="0" borderId="22" xfId="19" applyNumberFormat="1" applyFont="1" applyFill="1" applyBorder="1" applyAlignment="1" applyProtection="1">
      <alignment horizontal="right"/>
    </xf>
    <xf numFmtId="179" fontId="10" fillId="0" borderId="78" xfId="19" applyNumberFormat="1" applyFont="1" applyFill="1" applyBorder="1" applyAlignment="1" applyProtection="1">
      <alignment horizontal="right"/>
    </xf>
    <xf numFmtId="37" fontId="10" fillId="0" borderId="78" xfId="0" applyNumberFormat="1" applyFont="1" applyFill="1" applyBorder="1" applyAlignment="1" applyProtection="1">
      <alignment horizontal="right"/>
    </xf>
    <xf numFmtId="37" fontId="10" fillId="0" borderId="91" xfId="0" applyNumberFormat="1" applyFont="1" applyFill="1" applyBorder="1" applyProtection="1"/>
    <xf numFmtId="0" fontId="10" fillId="0" borderId="78" xfId="0" applyFont="1" applyFill="1" applyBorder="1" applyAlignment="1">
      <alignment horizontal="right"/>
    </xf>
    <xf numFmtId="179" fontId="10" fillId="0" borderId="2" xfId="19" applyNumberFormat="1" applyFont="1" applyFill="1" applyBorder="1" applyAlignment="1" applyProtection="1">
      <alignment horizontal="right"/>
    </xf>
    <xf numFmtId="179" fontId="10" fillId="0" borderId="31" xfId="19" applyNumberFormat="1" applyFont="1" applyFill="1" applyBorder="1" applyAlignment="1" applyProtection="1">
      <alignment horizontal="right"/>
    </xf>
    <xf numFmtId="37" fontId="10" fillId="0" borderId="78" xfId="0" applyNumberFormat="1" applyFont="1" applyFill="1" applyBorder="1"/>
    <xf numFmtId="37" fontId="31" fillId="0" borderId="78" xfId="0" applyNumberFormat="1" applyFont="1" applyFill="1" applyBorder="1"/>
    <xf numFmtId="0" fontId="31" fillId="0" borderId="21" xfId="0" applyFont="1" applyFill="1" applyBorder="1" applyAlignment="1">
      <alignment horizontal="left"/>
    </xf>
    <xf numFmtId="0" fontId="31" fillId="0" borderId="78" xfId="0" applyFont="1" applyFill="1" applyBorder="1" applyAlignment="1">
      <alignment horizontal="right"/>
    </xf>
    <xf numFmtId="179" fontId="10" fillId="0" borderId="11" xfId="19" applyNumberFormat="1" applyFont="1" applyFill="1" applyBorder="1" applyAlignment="1">
      <alignment horizontal="right"/>
    </xf>
    <xf numFmtId="37" fontId="10" fillId="0" borderId="78" xfId="0" applyNumberFormat="1" applyFont="1" applyFill="1" applyBorder="1" applyProtection="1"/>
    <xf numFmtId="0" fontId="31" fillId="0" borderId="22" xfId="19" applyNumberFormat="1" applyFont="1" applyFill="1" applyBorder="1" applyAlignment="1">
      <alignment horizontal="right"/>
    </xf>
    <xf numFmtId="0" fontId="10" fillId="0" borderId="78" xfId="0" quotePrefix="1" applyFont="1" applyFill="1" applyBorder="1" applyAlignment="1">
      <alignment horizontal="left"/>
    </xf>
    <xf numFmtId="37" fontId="10" fillId="0" borderId="91" xfId="0" quotePrefix="1" applyNumberFormat="1" applyFont="1" applyFill="1" applyBorder="1" applyAlignment="1">
      <alignment horizontal="left"/>
    </xf>
    <xf numFmtId="0" fontId="10" fillId="0" borderId="78" xfId="0" applyNumberFormat="1" applyFont="1" applyFill="1" applyBorder="1" applyAlignment="1" applyProtection="1">
      <alignment horizontal="right"/>
    </xf>
    <xf numFmtId="193" fontId="10" fillId="0" borderId="21" xfId="0" applyNumberFormat="1" applyFont="1" applyFill="1" applyBorder="1" applyAlignment="1">
      <alignment horizontal="left"/>
    </xf>
    <xf numFmtId="9" fontId="10" fillId="0" borderId="91" xfId="0" applyNumberFormat="1" applyFont="1" applyFill="1" applyBorder="1" applyAlignment="1">
      <alignment horizontal="left"/>
    </xf>
    <xf numFmtId="0" fontId="10" fillId="0" borderId="22" xfId="0" applyNumberFormat="1" applyFont="1" applyFill="1" applyBorder="1" applyProtection="1"/>
    <xf numFmtId="38" fontId="10" fillId="0" borderId="91" xfId="19" quotePrefix="1" applyFont="1" applyFill="1" applyBorder="1" applyAlignment="1">
      <alignment horizontal="left"/>
    </xf>
    <xf numFmtId="37" fontId="10" fillId="0" borderId="78" xfId="0" applyNumberFormat="1" applyFont="1" applyFill="1" applyBorder="1" applyAlignment="1" applyProtection="1">
      <alignment horizontal="left"/>
    </xf>
    <xf numFmtId="37" fontId="10" fillId="0" borderId="78" xfId="0" applyNumberFormat="1" applyFont="1" applyFill="1" applyBorder="1" applyAlignment="1" applyProtection="1"/>
    <xf numFmtId="0" fontId="10" fillId="0" borderId="78" xfId="0" applyNumberFormat="1" applyFont="1" applyFill="1" applyBorder="1" applyProtection="1"/>
    <xf numFmtId="0" fontId="10" fillId="0" borderId="91" xfId="0" applyNumberFormat="1" applyFont="1" applyFill="1" applyBorder="1" applyProtection="1"/>
    <xf numFmtId="0" fontId="10" fillId="0" borderId="2" xfId="19" applyNumberFormat="1" applyFont="1" applyFill="1" applyBorder="1" applyAlignment="1"/>
    <xf numFmtId="0" fontId="10" fillId="0" borderId="11" xfId="19" applyNumberFormat="1" applyFont="1" applyFill="1" applyBorder="1" applyAlignment="1"/>
    <xf numFmtId="0" fontId="10" fillId="0" borderId="31" xfId="19" applyNumberFormat="1" applyFont="1" applyFill="1" applyBorder="1" applyAlignment="1"/>
    <xf numFmtId="38" fontId="20" fillId="0" borderId="31" xfId="19" applyFont="1" applyFill="1" applyBorder="1" applyAlignment="1"/>
    <xf numFmtId="38" fontId="20" fillId="0" borderId="32" xfId="19" quotePrefix="1" applyFont="1" applyFill="1" applyBorder="1" applyAlignment="1">
      <alignment horizontal="left"/>
    </xf>
    <xf numFmtId="0" fontId="20" fillId="0" borderId="31" xfId="0" quotePrefix="1" applyFont="1" applyFill="1" applyBorder="1" applyAlignment="1">
      <alignment horizontal="left"/>
    </xf>
    <xf numFmtId="0" fontId="10" fillId="0" borderId="31" xfId="0" applyFont="1" applyFill="1" applyBorder="1" applyAlignment="1">
      <alignment horizontal="right"/>
    </xf>
    <xf numFmtId="38" fontId="20" fillId="0" borderId="32" xfId="19" applyFont="1" applyFill="1" applyBorder="1" applyAlignment="1"/>
    <xf numFmtId="38" fontId="20" fillId="0" borderId="11" xfId="19" applyFont="1" applyFill="1" applyBorder="1" applyAlignment="1"/>
    <xf numFmtId="0" fontId="10" fillId="0" borderId="11" xfId="0" applyFont="1" applyFill="1" applyBorder="1" applyAlignment="1">
      <alignment horizontal="left"/>
    </xf>
    <xf numFmtId="0" fontId="10" fillId="0" borderId="2" xfId="0" applyFont="1" applyFill="1" applyBorder="1"/>
    <xf numFmtId="0" fontId="10" fillId="0" borderId="31" xfId="0" applyFont="1" applyFill="1" applyBorder="1"/>
    <xf numFmtId="38" fontId="10" fillId="0" borderId="32" xfId="0" applyNumberFormat="1" applyFont="1" applyFill="1" applyBorder="1"/>
    <xf numFmtId="0" fontId="10" fillId="0" borderId="32" xfId="0" applyFont="1" applyFill="1" applyBorder="1"/>
    <xf numFmtId="38" fontId="10" fillId="0" borderId="11" xfId="0" applyNumberFormat="1" applyFont="1" applyFill="1" applyBorder="1"/>
    <xf numFmtId="0" fontId="10" fillId="0" borderId="31" xfId="19" applyNumberFormat="1" applyFont="1" applyFill="1" applyBorder="1" applyAlignment="1">
      <alignment horizontal="left"/>
    </xf>
    <xf numFmtId="0" fontId="10" fillId="0" borderId="32" xfId="19" applyNumberFormat="1" applyFont="1" applyFill="1" applyBorder="1" applyAlignment="1">
      <alignment horizontal="left"/>
    </xf>
    <xf numFmtId="38" fontId="10" fillId="0" borderId="2" xfId="19" applyFont="1" applyFill="1" applyBorder="1" applyAlignment="1">
      <alignment horizontal="left"/>
    </xf>
    <xf numFmtId="0" fontId="10" fillId="0" borderId="31" xfId="0" quotePrefix="1" applyFont="1" applyFill="1" applyBorder="1" applyAlignment="1">
      <alignment horizontal="left"/>
    </xf>
    <xf numFmtId="37" fontId="10" fillId="0" borderId="32" xfId="0" quotePrefix="1" applyNumberFormat="1" applyFont="1" applyFill="1" applyBorder="1" applyAlignment="1">
      <alignment horizontal="left"/>
    </xf>
    <xf numFmtId="38" fontId="10" fillId="0" borderId="31" xfId="19" applyFont="1" applyFill="1" applyBorder="1" applyAlignment="1"/>
    <xf numFmtId="38" fontId="10" fillId="0" borderId="32" xfId="19" applyFont="1" applyFill="1" applyBorder="1" applyAlignment="1"/>
    <xf numFmtId="193" fontId="10" fillId="0" borderId="11" xfId="0" applyNumberFormat="1" applyFont="1" applyFill="1" applyBorder="1" applyAlignment="1">
      <alignment horizontal="left"/>
    </xf>
    <xf numFmtId="9" fontId="10" fillId="0" borderId="32" xfId="0" applyNumberFormat="1" applyFont="1" applyFill="1" applyBorder="1" applyAlignment="1">
      <alignment horizontal="left"/>
    </xf>
    <xf numFmtId="38" fontId="10" fillId="0" borderId="11" xfId="19" applyFont="1" applyFill="1" applyBorder="1" applyAlignment="1"/>
    <xf numFmtId="38" fontId="10" fillId="0" borderId="2" xfId="19" applyFont="1" applyFill="1" applyBorder="1" applyAlignment="1"/>
    <xf numFmtId="38" fontId="10" fillId="0" borderId="32" xfId="19" quotePrefix="1" applyFont="1" applyFill="1" applyBorder="1" applyAlignment="1">
      <alignment horizontal="left"/>
    </xf>
    <xf numFmtId="37" fontId="10" fillId="0" borderId="11" xfId="0" quotePrefix="1" applyNumberFormat="1" applyFont="1" applyFill="1" applyBorder="1" applyAlignment="1">
      <alignment horizontal="left"/>
    </xf>
    <xf numFmtId="0" fontId="35" fillId="0" borderId="0" xfId="0" applyFont="1" applyFill="1"/>
    <xf numFmtId="0" fontId="35" fillId="0" borderId="0" xfId="8" applyFont="1" applyFill="1" applyAlignment="1"/>
    <xf numFmtId="0" fontId="0" fillId="0" borderId="0" xfId="0" applyFont="1" applyFill="1"/>
    <xf numFmtId="0" fontId="10" fillId="0" borderId="0" xfId="0" applyFont="1" applyFill="1" applyAlignment="1">
      <alignment horizontal="right"/>
    </xf>
    <xf numFmtId="187" fontId="31" fillId="0" borderId="21" xfId="0" applyNumberFormat="1" applyFont="1" applyFill="1" applyBorder="1"/>
    <xf numFmtId="187" fontId="36" fillId="0" borderId="21" xfId="0" applyNumberFormat="1" applyFont="1" applyFill="1" applyBorder="1"/>
    <xf numFmtId="187" fontId="37" fillId="0" borderId="21" xfId="0" applyNumberFormat="1" applyFont="1" applyFill="1" applyBorder="1"/>
    <xf numFmtId="0" fontId="37" fillId="0" borderId="21" xfId="0" applyFont="1" applyFill="1" applyBorder="1"/>
    <xf numFmtId="191" fontId="37" fillId="0" borderId="21" xfId="0" applyNumberFormat="1" applyFont="1" applyFill="1" applyBorder="1"/>
    <xf numFmtId="49" fontId="15" fillId="0" borderId="82" xfId="0" quotePrefix="1" applyNumberFormat="1" applyFont="1" applyBorder="1" applyAlignment="1">
      <alignment horizontal="center"/>
    </xf>
    <xf numFmtId="49" fontId="10" fillId="0" borderId="82" xfId="0" quotePrefix="1" applyNumberFormat="1" applyFont="1" applyBorder="1" applyAlignment="1">
      <alignment horizontal="center"/>
    </xf>
    <xf numFmtId="49" fontId="10" fillId="0" borderId="97" xfId="0" applyNumberFormat="1" applyFont="1" applyBorder="1" applyAlignment="1">
      <alignment horizontal="right"/>
    </xf>
    <xf numFmtId="49" fontId="10" fillId="0" borderId="98" xfId="0" applyNumberFormat="1" applyFont="1" applyBorder="1" applyAlignment="1">
      <alignment horizontal="right"/>
    </xf>
    <xf numFmtId="184" fontId="10" fillId="0" borderId="23" xfId="0" applyNumberFormat="1" applyFont="1" applyBorder="1"/>
    <xf numFmtId="181" fontId="10" fillId="0" borderId="26" xfId="0" applyNumberFormat="1" applyFont="1" applyBorder="1"/>
    <xf numFmtId="183" fontId="10" fillId="0" borderId="23" xfId="0" applyNumberFormat="1" applyFont="1" applyBorder="1"/>
    <xf numFmtId="183" fontId="10" fillId="0" borderId="22" xfId="19" applyNumberFormat="1" applyFont="1" applyFill="1" applyBorder="1"/>
    <xf numFmtId="37" fontId="10" fillId="0" borderId="99" xfId="0" applyNumberFormat="1" applyFont="1" applyFill="1" applyBorder="1"/>
    <xf numFmtId="37" fontId="10" fillId="0" borderId="100" xfId="0" applyNumberFormat="1" applyFont="1" applyFill="1" applyBorder="1"/>
    <xf numFmtId="186" fontId="10" fillId="0" borderId="24" xfId="0" applyNumberFormat="1" applyFont="1" applyBorder="1"/>
  </cellXfs>
  <cellStyles count="20">
    <cellStyle name="チェック セル 2" xfId="1"/>
    <cellStyle name="単価" xfId="2"/>
    <cellStyle name="悪い 2" xfId="3"/>
    <cellStyle name="桁区切り 2 3" xfId="4"/>
    <cellStyle name="桁区切り 3 2" xfId="5"/>
    <cellStyle name="桁区切り 4 2" xfId="6"/>
    <cellStyle name="桁区切り 5" xfId="7"/>
    <cellStyle name="標準" xfId="0" builtinId="0"/>
    <cellStyle name="標準 2" xfId="8"/>
    <cellStyle name="標準 2 2" xfId="9"/>
    <cellStyle name="標準 2 4" xfId="10"/>
    <cellStyle name="標準 3" xfId="11"/>
    <cellStyle name="標準 4" xfId="12"/>
    <cellStyle name="標準 4 2" xfId="13"/>
    <cellStyle name="標準 5 2" xfId="14"/>
    <cellStyle name="標準 7" xfId="15"/>
    <cellStyle name="標準_内訳書" xfId="16"/>
    <cellStyle name="標準_内訳書 2" xfId="17"/>
    <cellStyle name="良い 2" xfId="18"/>
    <cellStyle name="桁区切り" xfId="19" builtinId="6"/>
  </cellStyles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externalLink" Target="externalLinks/externalLink1.xml" /><Relationship Id="rId19" Type="http://schemas.openxmlformats.org/officeDocument/2006/relationships/externalLink" Target="externalLinks/externalLink2.xml" /><Relationship Id="rId20" Type="http://schemas.openxmlformats.org/officeDocument/2006/relationships/externalLink" Target="externalLinks/externalLink3.xml" /><Relationship Id="rId21" Type="http://schemas.openxmlformats.org/officeDocument/2006/relationships/externalLink" Target="externalLinks/externalLink4.xml" /><Relationship Id="rId22" Type="http://schemas.openxmlformats.org/officeDocument/2006/relationships/externalLink" Target="externalLinks/externalLink5.xml" /><Relationship Id="rId23" Type="http://schemas.openxmlformats.org/officeDocument/2006/relationships/externalLink" Target="externalLinks/externalLink6.xml" /><Relationship Id="rId24" Type="http://schemas.openxmlformats.org/officeDocument/2006/relationships/theme" Target="theme/theme1.xml" /><Relationship Id="rId25" Type="http://schemas.openxmlformats.org/officeDocument/2006/relationships/sharedStrings" Target="sharedStrings.xml" /><Relationship Id="rId26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</xdr:col>
      <xdr:colOff>228600</xdr:colOff>
      <xdr:row>15</xdr:row>
      <xdr:rowOff>28575</xdr:rowOff>
    </xdr:from>
    <xdr:to xmlns:xdr="http://schemas.openxmlformats.org/drawingml/2006/spreadsheetDrawing">
      <xdr:col>4</xdr:col>
      <xdr:colOff>201930</xdr:colOff>
      <xdr:row>16</xdr:row>
      <xdr:rowOff>93980</xdr:rowOff>
    </xdr:to>
    <xdr:sp macro="" textlink="">
      <xdr:nvSpPr>
        <xdr:cNvPr id="2" name="正方形/長方形 1"/>
        <xdr:cNvSpPr/>
      </xdr:nvSpPr>
      <xdr:spPr>
        <a:xfrm>
          <a:off x="2600325" y="3362325"/>
          <a:ext cx="401955" cy="255905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印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</xdr:wsDr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U:\DATA&#31309;&#31639;\&#20061;&#22823;&#21336;&#20385;\H13-05\&#24314;&#31689;&#35336;&#30011;\&#25913;&#20462;.XLS" TargetMode="External" /></Relationships>
</file>

<file path=xl/externalLinks/_rels/externalLink2.xml.rels><?xml version="1.0" encoding="UTF-8"?><Relationships xmlns="http://schemas.openxmlformats.org/package/2006/relationships"><Relationship Id="rId1" Type="http://schemas.openxmlformats.org/officeDocument/2006/relationships/externalLinkPath" Target="file:///\\nas\&#26045;&#35373;&#37096;&#26045;&#35373;&#25972;&#20633;&#35506;\&#20013;&#26449;\&#22522;&#24185;&#25972;&#20633;\&#24067;&#35373;&#19979;&#27969;\&#31309;&#31639;\&#20104;&#23450;&#20385;&#26684;3.XLS" TargetMode="External" /></Relationships>
</file>

<file path=xl/externalLinks/_rels/externalLink3.xml.rels><?xml version="1.0" encoding="UTF-8"?><Relationships xmlns="http://schemas.openxmlformats.org/package/2006/relationships"><Relationship Id="rId1" Type="http://schemas.openxmlformats.org/officeDocument/2006/relationships/externalLinkPath" Target="file:///\\nas\&#26045;&#35373;&#37096;&#26045;&#35373;&#25972;&#20633;&#35506;\&#20013;&#26449;\&#22522;&#24185;&#25972;&#20633;\&#24067;&#35373;&#19978;&#27969;\&#31309;&#31639;\&#20104;&#23450;&#20385;&#26684;2.XLS" TargetMode="External" /></Relationships>
</file>

<file path=xl/externalLinks/_rels/externalLink4.xml.rels><?xml version="1.0" encoding="UTF-8"?><Relationships xmlns="http://schemas.openxmlformats.org/package/2006/relationships"><Relationship Id="rId1" Type="http://schemas.openxmlformats.org/officeDocument/2006/relationships/externalLinkPath" Target="file:///\\&#31119;&#23713;&#35373;&#35336;&#65297;\landisk\&#20013;&#26449;\&#22522;&#24185;&#25972;&#20633;\&#24067;&#35373;&#19978;&#27969;\&#31309;&#31639;\&#20104;&#23450;&#20385;&#26684;2.XLS" TargetMode="External" /></Relationships>
</file>

<file path=xl/externalLinks/_rels/externalLink5.xml.rels><?xml version="1.0" encoding="UTF-8"?><Relationships xmlns="http://schemas.openxmlformats.org/package/2006/relationships"><Relationship Id="rId1" Type="http://schemas.openxmlformats.org/officeDocument/2006/relationships/externalLinkPath" Target="file:///\\Nt_server\ezoe\2670&#20061;&#22823;&#30149;&#38498;\&#20869;&#35379;&#26360;\DATA\_DATA\&#36523;&#20307;&#38556;&#23475;&#32773;&#65412;&#65394;&#65434;\&#24193;&#33294;&#65412;&#65394;&#65434;&#31309;&#31639;.xls" TargetMode="External" /></Relationships>
</file>

<file path=xl/externalLinks/_rels/externalLink6.xml.rels><?xml version="1.0" encoding="UTF-8"?><Relationships xmlns="http://schemas.openxmlformats.org/package/2006/relationships"><Relationship Id="rId1" Type="http://schemas.openxmlformats.org/officeDocument/2006/relationships/externalLinkPath" Target="file:///\\nas\&#26045;&#35373;&#37096;&#26045;&#35373;&#25972;&#20633;&#35506;\&#20013;&#26449;\&#23470;&#23822;&#26519;&#36947;\&#24037;&#20107;&#38306;&#20418;\&#20104;&#23450;&#20385;&#26684;.XLS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一覧直仮・防水"/>
      <sheetName val="塗装１"/>
      <sheetName val="塗装２"/>
      <sheetName val="一覧撤去"/>
      <sheetName val="廃棄材運搬"/>
      <sheetName val="直接仮設"/>
      <sheetName val="ｱｽﾌｧﾙﾄ防水"/>
      <sheetName val="塗装"/>
      <sheetName val="SOP"/>
      <sheetName val="EP"/>
      <sheetName val="GEP"/>
      <sheetName val="VE,CL"/>
      <sheetName val="FE,OS"/>
      <sheetName val="撤去"/>
      <sheetName val="発生材処理"/>
      <sheetName val="資材単価"/>
      <sheetName val="換気扇見積り比較表 "/>
      <sheetName val="撤去等見積り比較表"/>
      <sheetName val="樹木撤去見積り比較表"/>
      <sheetName val="鋼製建具見積り比較表"/>
      <sheetName val="見積り比較表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種目"/>
      <sheetName val="科目"/>
      <sheetName val="細目"/>
      <sheetName val="単価表"/>
      <sheetName val="資材単価"/>
      <sheetName val="賃料補正"/>
      <sheetName val="共通費メモ"/>
      <sheetName val="労務単価"/>
      <sheetName val="見積業者"/>
      <sheetName val="見積比較（ﾀﾞｸﾀｲﾙ）"/>
      <sheetName val="見積比較（ﾏﾝﾎ-ﾙ）"/>
      <sheetName val="見積比較（ﾚｼﾞﾝ）"/>
      <sheetName val="見積比較（ﾎﾞｯｸｽ）"/>
      <sheetName val="見積比較（人孔床版）"/>
      <sheetName val="特定工事一覧"/>
      <sheetName val="付加運搬費"/>
      <sheetName val="付加安全費"/>
      <sheetName val="Input"/>
      <sheetName val="Saitei"/>
      <sheetName val="Kyo1C "/>
      <sheetName val="標準工期算出"/>
      <sheetName val="換気扇見積り比較表 "/>
      <sheetName val="撤去等見積り比較表"/>
      <sheetName val="樹木撤去見積り比較表"/>
      <sheetName val="鋼製建具見積り比較表"/>
      <sheetName val="見積り比較表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種目"/>
      <sheetName val="科目"/>
      <sheetName val="細目"/>
      <sheetName val="標準工期算出"/>
      <sheetName val="単価表"/>
      <sheetName val="資材単価"/>
      <sheetName val="賃料補正"/>
      <sheetName val="労務単価"/>
      <sheetName val="見積業者"/>
      <sheetName val="見積比較（歩車道境界） "/>
      <sheetName val="見積比較（撤去）"/>
      <sheetName val="見積比較（樹木撤去）"/>
      <sheetName val="見積比較（ﾀﾞｸﾀｲﾙ）"/>
      <sheetName val="見積比較（ﾏﾝﾎ-ﾙ）"/>
      <sheetName val="見積比較（4号設置）"/>
      <sheetName val="見積比較（蓋）"/>
      <sheetName val="見積比較（ﾚｼﾞﾝ）"/>
      <sheetName val="Input"/>
      <sheetName val="Saitei"/>
      <sheetName val="Kyo1C "/>
      <sheetName val="共通費メモ"/>
      <sheetName val="付加運搬費"/>
      <sheetName val="特定工事一覧"/>
      <sheetName val="付加安全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種目"/>
      <sheetName val="科目"/>
      <sheetName val="細目"/>
      <sheetName val="標準工期算出"/>
      <sheetName val="単価表"/>
      <sheetName val="資材単価"/>
      <sheetName val="賃料補正"/>
      <sheetName val="労務単価"/>
      <sheetName val="見積業者"/>
      <sheetName val="見積比較（歩車道境界） "/>
      <sheetName val="見積比較（撤去）"/>
      <sheetName val="見積比較（樹木撤去）"/>
      <sheetName val="見積比較（ﾀﾞｸﾀｲﾙ）"/>
      <sheetName val="見積比較（ﾏﾝﾎ-ﾙ）"/>
      <sheetName val="見積比較（4号設置）"/>
      <sheetName val="見積比較（蓋）"/>
      <sheetName val="見積比較（ﾚｼﾞﾝ）"/>
      <sheetName val="Input"/>
      <sheetName val="Saitei"/>
      <sheetName val="Kyo1C "/>
      <sheetName val="共通費メモ"/>
      <sheetName val="付加運搬費"/>
      <sheetName val="特定工事一覧"/>
      <sheetName val="付加安全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細目"/>
      <sheetName val="科目"/>
      <sheetName val="種目"/>
      <sheetName val="算出"/>
      <sheetName val="特定"/>
      <sheetName val="一覧"/>
      <sheetName val="DATA"/>
      <sheetName val="工事履歴"/>
      <sheetName val="盤"/>
      <sheetName val="撤去"/>
      <sheetName val="最低"/>
      <sheetName val="比較表"/>
      <sheetName val="単価"/>
      <sheetName val="表紙"/>
      <sheetName val="数量公開表紙"/>
      <sheetName val="移転"/>
      <sheetName val="0000"/>
      <sheetName val="盤1 (中央) "/>
      <sheetName val="盤1 (藤崎)"/>
      <sheetName val="代価1(バスダクト)"/>
      <sheetName val="代価2（夜間単価） (2)"/>
      <sheetName val="代価（高圧盤）中央"/>
      <sheetName val="代価（高圧盤）藤崎"/>
      <sheetName val="代価_扉改造（中央・藤崎）"/>
      <sheetName val="代価1(盤改造） "/>
      <sheetName val="代価（仮設工事）"/>
      <sheetName val="代価条件"/>
      <sheetName val="盤歩掛修正値"/>
      <sheetName val="盤歩掛"/>
      <sheetName val="盤条件"/>
      <sheetName val="盤1 (2)"/>
      <sheetName val="盤搬入"/>
      <sheetName val="建築まとめ"/>
      <sheetName val="細目別内訳"/>
      <sheetName val="マクロ"/>
    </sheetNames>
    <sheetDataSet>
      <sheetData sheetId="0"/>
      <sheetData sheetId="1">
        <row r="2">
          <cell r="B2" t="str">
            <v>九州大学事務局第一庁舎身障者便所増築その他工事</v>
          </cell>
          <cell r="H2">
            <v>315970</v>
          </cell>
        </row>
        <row r="47">
          <cell r="G47">
            <v>131430</v>
          </cell>
        </row>
      </sheetData>
      <sheetData sheetId="2"/>
      <sheetData sheetId="3"/>
      <sheetData sheetId="4">
        <row r="29">
          <cell r="H29">
            <v>12600</v>
          </cell>
        </row>
        <row r="54">
          <cell r="G54">
            <v>460000</v>
          </cell>
        </row>
        <row r="61">
          <cell r="G61">
            <v>23000</v>
          </cell>
        </row>
        <row r="63">
          <cell r="G63">
            <v>483000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Hyosi"/>
      <sheetName val="種目"/>
      <sheetName val="科目"/>
      <sheetName val="細目"/>
      <sheetName val="単価表"/>
      <sheetName val="資材単価"/>
      <sheetName val="特定工事一覧"/>
      <sheetName val="メモ"/>
      <sheetName val="労務単価"/>
      <sheetName val="KyoC1"/>
      <sheetName val="Saitei"/>
      <sheetName val="工程表（2）"/>
      <sheetName val="工程表 (１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Relationship Id="rId2" Type="http://schemas.openxmlformats.org/officeDocument/2006/relationships/vmlDrawing" Target="../drawings/vmlDrawing2.vml" /><Relationship Id="rId3" Type="http://schemas.openxmlformats.org/officeDocument/2006/relationships/comments" Target="../comments2.xml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5.bin" /><Relationship Id="rId2" Type="http://schemas.openxmlformats.org/officeDocument/2006/relationships/vmlDrawing" Target="../drawings/vmlDrawing3.vml" /><Relationship Id="rId3" Type="http://schemas.openxmlformats.org/officeDocument/2006/relationships/comments" Target="../comments3.xml" /></Relationships>
</file>

<file path=xl/worksheets/_rels/sheet1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A1:M56"/>
  <sheetViews>
    <sheetView tabSelected="1" view="pageBreakPreview" zoomScaleSheetLayoutView="100" workbookViewId="0">
      <selection activeCell="H10" sqref="H10"/>
    </sheetView>
  </sheetViews>
  <sheetFormatPr defaultRowHeight="11.25"/>
  <cols>
    <col min="1" max="1" width="2.625" style="1" customWidth="1"/>
    <col min="2" max="3" width="14.25" style="1" customWidth="1"/>
    <col min="4" max="4" width="5.625" style="2" customWidth="1"/>
    <col min="5" max="5" width="5.625" style="3" customWidth="1"/>
    <col min="6" max="6" width="5.625" style="4" customWidth="1"/>
    <col min="7" max="7" width="13" style="4" customWidth="1"/>
    <col min="8" max="8" width="11.125" style="4" customWidth="1"/>
    <col min="9" max="9" width="11" style="5" customWidth="1"/>
    <col min="10" max="11" width="9" style="1" customWidth="1"/>
    <col min="12" max="12" width="18" style="1" bestFit="1" customWidth="1"/>
    <col min="13" max="13" width="14.375" style="1" bestFit="1" customWidth="1"/>
    <col min="14" max="16384" width="9" style="1" customWidth="1"/>
  </cols>
  <sheetData>
    <row r="1" spans="1:13" s="6" customFormat="1" ht="15.75" customHeight="1">
      <c r="A1" s="7"/>
      <c r="B1" s="25"/>
      <c r="C1" s="25"/>
      <c r="D1" s="25"/>
      <c r="E1" s="25"/>
      <c r="F1" s="25"/>
      <c r="G1" s="25"/>
      <c r="H1" s="103" t="s">
        <v>353</v>
      </c>
      <c r="I1" s="103" t="s">
        <v>690</v>
      </c>
      <c r="J1" s="142"/>
      <c r="K1" s="142"/>
    </row>
    <row r="2" spans="1:13" s="6" customFormat="1" ht="51.75" customHeight="1">
      <c r="A2" s="8"/>
      <c r="B2" s="26"/>
      <c r="C2" s="26"/>
      <c r="D2" s="26"/>
      <c r="E2" s="26"/>
      <c r="F2" s="26"/>
      <c r="G2" s="26"/>
      <c r="H2" s="103"/>
      <c r="I2" s="103"/>
      <c r="J2" s="26"/>
      <c r="K2" s="26"/>
    </row>
    <row r="3" spans="1:13" s="6" customFormat="1" ht="15" customHeight="1">
      <c r="A3" s="9"/>
      <c r="B3" s="27"/>
      <c r="C3" s="41"/>
      <c r="D3" s="41"/>
      <c r="E3" s="75"/>
      <c r="F3" s="75"/>
      <c r="G3" s="95"/>
      <c r="H3" s="95"/>
      <c r="I3" s="117"/>
      <c r="J3" s="75"/>
      <c r="K3" s="75"/>
    </row>
    <row r="4" spans="1:13" s="6" customFormat="1" ht="15" customHeight="1">
      <c r="A4" s="10"/>
      <c r="B4" s="28"/>
      <c r="C4" s="42" t="s">
        <v>692</v>
      </c>
      <c r="D4" s="62" t="s">
        <v>1548</v>
      </c>
      <c r="E4" s="64"/>
      <c r="F4" s="76"/>
      <c r="G4" s="76"/>
      <c r="H4" s="96"/>
      <c r="I4" s="117"/>
      <c r="J4" s="75"/>
      <c r="K4" s="75"/>
    </row>
    <row r="5" spans="1:13" s="6" customFormat="1" ht="15" customHeight="1">
      <c r="A5" s="11"/>
      <c r="B5" s="28"/>
      <c r="C5" s="43"/>
      <c r="D5" s="63"/>
      <c r="E5" s="64"/>
      <c r="F5" s="76"/>
      <c r="G5" s="76"/>
      <c r="H5" s="96"/>
      <c r="I5" s="117"/>
      <c r="J5" s="75"/>
      <c r="K5" s="75"/>
    </row>
    <row r="6" spans="1:13" s="6" customFormat="1" ht="15" customHeight="1">
      <c r="A6" s="10"/>
      <c r="B6" s="28"/>
      <c r="C6" s="42" t="s">
        <v>710</v>
      </c>
      <c r="D6" s="63" t="s">
        <v>145</v>
      </c>
      <c r="E6" s="64"/>
      <c r="F6" s="76"/>
      <c r="G6" s="76"/>
      <c r="H6" s="96"/>
      <c r="I6" s="117"/>
      <c r="J6" s="75"/>
      <c r="K6" s="75"/>
    </row>
    <row r="7" spans="1:13" s="6" customFormat="1" ht="15" customHeight="1">
      <c r="A7" s="9"/>
      <c r="B7" s="27"/>
      <c r="C7" s="43"/>
      <c r="D7" s="64"/>
      <c r="E7" s="76"/>
      <c r="F7" s="76"/>
      <c r="G7" s="96"/>
      <c r="H7" s="96"/>
      <c r="I7" s="117"/>
      <c r="J7" s="75"/>
      <c r="K7" s="75"/>
    </row>
    <row r="8" spans="1:13" s="6" customFormat="1" ht="15" customHeight="1">
      <c r="A8" s="9"/>
      <c r="B8" s="27"/>
      <c r="C8" s="44"/>
      <c r="D8" s="64"/>
      <c r="E8" s="77"/>
      <c r="F8" s="77"/>
      <c r="G8" s="77"/>
      <c r="H8" s="96"/>
      <c r="I8" s="117"/>
      <c r="J8" s="75"/>
      <c r="K8" s="75"/>
    </row>
    <row r="9" spans="1:13" s="6" customFormat="1" ht="15" customHeight="1">
      <c r="A9" s="12"/>
      <c r="B9" s="29"/>
      <c r="C9" s="45" t="s">
        <v>712</v>
      </c>
      <c r="D9" s="65"/>
      <c r="E9" s="65"/>
      <c r="F9" s="65"/>
      <c r="G9" s="97" t="s">
        <v>569</v>
      </c>
      <c r="H9" s="97"/>
      <c r="I9" s="117"/>
      <c r="J9" s="75"/>
      <c r="K9" s="75"/>
      <c r="L9" s="149"/>
      <c r="M9" s="150"/>
    </row>
    <row r="10" spans="1:13" s="6" customFormat="1" ht="15" customHeight="1">
      <c r="A10" s="13" t="s">
        <v>5099</v>
      </c>
      <c r="B10" s="27"/>
      <c r="C10" s="41"/>
      <c r="D10" s="41"/>
      <c r="E10" s="75"/>
      <c r="F10" s="75"/>
      <c r="G10" s="95"/>
      <c r="H10" s="95"/>
      <c r="I10" s="118"/>
      <c r="J10" s="29"/>
      <c r="K10" s="75"/>
    </row>
    <row r="11" spans="1:13" s="6" customFormat="1" ht="15" customHeight="1">
      <c r="A11" s="14" t="s">
        <v>5100</v>
      </c>
      <c r="B11" s="27"/>
      <c r="C11" s="41"/>
      <c r="D11" s="41"/>
      <c r="E11" s="75"/>
      <c r="F11" s="41"/>
      <c r="G11" s="98"/>
      <c r="H11" s="98"/>
      <c r="I11" s="119"/>
      <c r="J11" s="100"/>
      <c r="K11" s="100"/>
    </row>
    <row r="12" spans="1:13" s="6" customFormat="1" ht="15" customHeight="1">
      <c r="A12" s="15"/>
      <c r="B12" s="27"/>
      <c r="C12" s="41"/>
      <c r="D12" s="66" t="s">
        <v>714</v>
      </c>
      <c r="E12" s="66"/>
      <c r="F12" s="66"/>
      <c r="G12" s="66"/>
      <c r="H12" s="66"/>
      <c r="I12" s="120" t="s">
        <v>5102</v>
      </c>
      <c r="J12" s="143"/>
      <c r="K12" s="148"/>
    </row>
    <row r="13" spans="1:13" s="6" customFormat="1" ht="15" customHeight="1">
      <c r="A13" s="11"/>
      <c r="B13" s="27"/>
      <c r="C13" s="41"/>
      <c r="D13" s="66"/>
      <c r="E13" s="66"/>
      <c r="F13" s="87"/>
      <c r="G13" s="99"/>
      <c r="H13" s="87"/>
      <c r="I13" s="121"/>
      <c r="J13" s="100"/>
      <c r="K13" s="100"/>
    </row>
    <row r="14" spans="1:13" s="6" customFormat="1" ht="15" customHeight="1">
      <c r="A14" s="14" t="s">
        <v>5101</v>
      </c>
      <c r="B14" s="27"/>
      <c r="C14" s="41"/>
      <c r="D14" s="66"/>
      <c r="E14" s="66"/>
      <c r="F14" s="88"/>
      <c r="G14" s="99"/>
      <c r="H14" s="87"/>
      <c r="I14" s="122"/>
      <c r="J14" s="144"/>
      <c r="K14" s="27"/>
    </row>
    <row r="15" spans="1:13" s="6" customFormat="1" ht="15" customHeight="1">
      <c r="A15" s="9"/>
      <c r="B15" s="27"/>
      <c r="C15" s="41"/>
      <c r="D15" s="66" t="s">
        <v>380</v>
      </c>
      <c r="E15" s="66"/>
      <c r="F15" s="66"/>
      <c r="G15" s="66"/>
      <c r="H15" s="66"/>
      <c r="I15" s="120" t="s">
        <v>5102</v>
      </c>
      <c r="J15" s="143"/>
      <c r="K15" s="148"/>
    </row>
    <row r="16" spans="1:13" s="6" customFormat="1" ht="15" customHeight="1">
      <c r="A16" s="9"/>
      <c r="B16" s="27"/>
      <c r="C16" s="41"/>
      <c r="D16" s="67"/>
      <c r="E16" s="29"/>
      <c r="F16" s="75"/>
      <c r="G16" s="100"/>
      <c r="H16" s="100"/>
      <c r="I16" s="119"/>
      <c r="J16" s="100"/>
      <c r="K16" s="100"/>
    </row>
    <row r="17" spans="1:10" s="6" customFormat="1" ht="15" customHeight="1">
      <c r="A17" s="16"/>
      <c r="B17" s="30"/>
      <c r="C17" s="46"/>
      <c r="D17" s="30"/>
      <c r="E17" s="78"/>
      <c r="F17" s="30"/>
      <c r="G17" s="30"/>
      <c r="H17" s="30"/>
      <c r="I17" s="123"/>
    </row>
    <row r="18" spans="1:10" ht="27" customHeight="1">
      <c r="A18" s="17" t="s">
        <v>410</v>
      </c>
      <c r="B18" s="31"/>
      <c r="C18" s="47" t="s">
        <v>722</v>
      </c>
      <c r="D18" s="68" t="s">
        <v>725</v>
      </c>
      <c r="E18" s="79" t="s">
        <v>43</v>
      </c>
      <c r="F18" s="89" t="s">
        <v>86</v>
      </c>
      <c r="G18" s="89" t="s">
        <v>726</v>
      </c>
      <c r="H18" s="104" t="s">
        <v>3</v>
      </c>
      <c r="I18" s="124"/>
    </row>
    <row r="19" spans="1:10" ht="12.75" customHeight="1">
      <c r="A19" s="18"/>
      <c r="B19" s="32"/>
      <c r="C19" s="48"/>
      <c r="D19" s="69"/>
      <c r="E19" s="80"/>
      <c r="F19" s="69"/>
      <c r="G19" s="69"/>
      <c r="H19" s="105"/>
      <c r="I19" s="125"/>
    </row>
    <row r="20" spans="1:10" ht="12.75" customHeight="1">
      <c r="A20" s="19"/>
      <c r="B20" s="33" t="s">
        <v>527</v>
      </c>
      <c r="C20" s="49"/>
      <c r="D20" s="70"/>
      <c r="E20" s="81"/>
      <c r="F20" s="70"/>
      <c r="G20" s="70"/>
      <c r="H20" s="106"/>
      <c r="I20" s="126"/>
    </row>
    <row r="21" spans="1:10" ht="12.75" customHeight="1">
      <c r="A21" s="20"/>
      <c r="B21" s="34"/>
      <c r="C21" s="50"/>
      <c r="D21" s="69"/>
      <c r="E21" s="80"/>
      <c r="F21" s="69"/>
      <c r="G21" s="69"/>
      <c r="H21" s="107"/>
      <c r="I21" s="127"/>
      <c r="J21" s="145"/>
    </row>
    <row r="22" spans="1:10" ht="12.75" customHeight="1">
      <c r="A22" s="21"/>
      <c r="B22" s="35"/>
      <c r="C22" s="51" t="s">
        <v>727</v>
      </c>
      <c r="D22" s="70">
        <v>1</v>
      </c>
      <c r="E22" s="81" t="s">
        <v>732</v>
      </c>
      <c r="F22" s="70"/>
      <c r="G22" s="70"/>
      <c r="H22" s="108"/>
      <c r="I22" s="128"/>
      <c r="J22" s="145"/>
    </row>
    <row r="23" spans="1:10" ht="12.75" customHeight="1">
      <c r="A23" s="20"/>
      <c r="B23" s="36"/>
      <c r="C23" s="52"/>
      <c r="D23" s="71"/>
      <c r="E23" s="82"/>
      <c r="F23" s="90"/>
      <c r="G23" s="69"/>
      <c r="H23" s="109"/>
      <c r="I23" s="129"/>
      <c r="J23" s="146"/>
    </row>
    <row r="24" spans="1:10" ht="12.75" customHeight="1">
      <c r="A24" s="22"/>
      <c r="B24" s="37"/>
      <c r="C24" s="53" t="s">
        <v>4724</v>
      </c>
      <c r="D24" s="72">
        <v>1</v>
      </c>
      <c r="E24" s="83" t="s">
        <v>2108</v>
      </c>
      <c r="F24" s="72"/>
      <c r="G24" s="70"/>
      <c r="H24" s="110"/>
      <c r="I24" s="130"/>
      <c r="J24" s="145"/>
    </row>
    <row r="25" spans="1:10" ht="12.75" customHeight="1">
      <c r="A25" s="20"/>
      <c r="B25" s="34"/>
      <c r="C25" s="52"/>
      <c r="D25" s="71"/>
      <c r="E25" s="82"/>
      <c r="F25" s="90"/>
      <c r="G25" s="69"/>
      <c r="H25" s="111"/>
      <c r="I25" s="131"/>
      <c r="J25" s="147"/>
    </row>
    <row r="26" spans="1:10" ht="12.75" customHeight="1">
      <c r="A26" s="22"/>
      <c r="B26" s="37"/>
      <c r="C26" s="54" t="s">
        <v>4725</v>
      </c>
      <c r="D26" s="72">
        <v>1</v>
      </c>
      <c r="E26" s="83" t="s">
        <v>2108</v>
      </c>
      <c r="F26" s="91"/>
      <c r="G26" s="70"/>
      <c r="H26" s="108"/>
      <c r="I26" s="128"/>
      <c r="J26" s="145"/>
    </row>
    <row r="27" spans="1:10" ht="12.75" customHeight="1">
      <c r="A27" s="20"/>
      <c r="B27" s="34"/>
      <c r="C27" s="55"/>
      <c r="D27" s="71"/>
      <c r="E27" s="84"/>
      <c r="F27" s="90"/>
      <c r="G27" s="73"/>
      <c r="H27" s="73"/>
      <c r="I27" s="132"/>
      <c r="J27" s="145"/>
    </row>
    <row r="28" spans="1:10" ht="12.75" customHeight="1">
      <c r="A28" s="22"/>
      <c r="B28" s="37"/>
      <c r="C28" s="54" t="s">
        <v>1793</v>
      </c>
      <c r="D28" s="72">
        <v>1</v>
      </c>
      <c r="E28" s="83" t="s">
        <v>2108</v>
      </c>
      <c r="F28" s="92"/>
      <c r="G28" s="101"/>
      <c r="H28" s="101"/>
      <c r="I28" s="133"/>
    </row>
    <row r="29" spans="1:10" ht="12.75" customHeight="1">
      <c r="A29" s="20"/>
      <c r="B29" s="34"/>
      <c r="C29" s="55"/>
      <c r="D29" s="71"/>
      <c r="E29" s="82"/>
      <c r="F29" s="90"/>
      <c r="G29" s="69"/>
      <c r="H29" s="112"/>
      <c r="I29" s="134"/>
    </row>
    <row r="30" spans="1:10" ht="12.75" customHeight="1">
      <c r="A30" s="22"/>
      <c r="B30" s="37"/>
      <c r="C30" s="33" t="s">
        <v>165</v>
      </c>
      <c r="D30" s="72"/>
      <c r="E30" s="83"/>
      <c r="F30" s="91"/>
      <c r="G30" s="70"/>
      <c r="H30" s="113"/>
      <c r="I30" s="135"/>
      <c r="J30" s="145"/>
    </row>
    <row r="31" spans="1:10" ht="12.75" customHeight="1">
      <c r="A31" s="20"/>
      <c r="B31" s="34"/>
      <c r="C31" s="52"/>
      <c r="D31" s="71"/>
      <c r="E31" s="82"/>
      <c r="F31" s="90"/>
      <c r="G31" s="73"/>
      <c r="H31" s="73"/>
      <c r="I31" s="136"/>
    </row>
    <row r="32" spans="1:10" ht="12.75" customHeight="1">
      <c r="A32" s="22"/>
      <c r="B32" s="37" t="s">
        <v>595</v>
      </c>
      <c r="C32" s="56"/>
      <c r="D32" s="72"/>
      <c r="E32" s="83"/>
      <c r="F32" s="91"/>
      <c r="G32" s="101"/>
      <c r="H32" s="101"/>
      <c r="I32" s="137"/>
    </row>
    <row r="33" spans="1:9" ht="12.75" customHeight="1">
      <c r="A33" s="20"/>
      <c r="B33" s="34"/>
      <c r="C33" s="55"/>
      <c r="D33" s="71"/>
      <c r="E33" s="82"/>
      <c r="F33" s="90"/>
      <c r="G33" s="73"/>
      <c r="H33" s="73"/>
      <c r="I33" s="136"/>
    </row>
    <row r="34" spans="1:9" ht="12.75" customHeight="1">
      <c r="A34" s="22"/>
      <c r="B34" s="37"/>
      <c r="C34" s="54"/>
      <c r="D34" s="72"/>
      <c r="E34" s="83"/>
      <c r="F34" s="91"/>
      <c r="G34" s="101"/>
      <c r="H34" s="101"/>
      <c r="I34" s="137"/>
    </row>
    <row r="35" spans="1:9" ht="12.75" customHeight="1">
      <c r="A35" s="20"/>
      <c r="B35" s="34"/>
      <c r="C35" s="55"/>
      <c r="D35" s="71"/>
      <c r="E35" s="82"/>
      <c r="F35" s="90"/>
      <c r="G35" s="73"/>
      <c r="H35" s="73"/>
      <c r="I35" s="138"/>
    </row>
    <row r="36" spans="1:9" ht="12.75" customHeight="1">
      <c r="A36" s="22"/>
      <c r="B36" s="37"/>
      <c r="C36" s="54" t="s">
        <v>758</v>
      </c>
      <c r="D36" s="72">
        <v>1</v>
      </c>
      <c r="E36" s="83" t="s">
        <v>732</v>
      </c>
      <c r="F36" s="92"/>
      <c r="G36" s="101"/>
      <c r="H36" s="114"/>
      <c r="I36" s="139"/>
    </row>
    <row r="37" spans="1:9" ht="12.75" customHeight="1">
      <c r="A37" s="20"/>
      <c r="B37" s="34"/>
      <c r="C37" s="55"/>
      <c r="D37" s="71"/>
      <c r="E37" s="82"/>
      <c r="F37" s="90"/>
      <c r="G37" s="73"/>
      <c r="H37" s="73"/>
      <c r="I37" s="138"/>
    </row>
    <row r="38" spans="1:9" ht="12.75" customHeight="1">
      <c r="A38" s="22"/>
      <c r="B38" s="37"/>
      <c r="C38" s="54" t="s">
        <v>761</v>
      </c>
      <c r="D38" s="72">
        <v>1</v>
      </c>
      <c r="E38" s="83" t="s">
        <v>732</v>
      </c>
      <c r="F38" s="91"/>
      <c r="G38" s="101"/>
      <c r="H38" s="115"/>
      <c r="I38" s="139"/>
    </row>
    <row r="39" spans="1:9" ht="12.75" customHeight="1">
      <c r="A39" s="20"/>
      <c r="B39" s="34"/>
      <c r="C39" s="55"/>
      <c r="D39" s="71"/>
      <c r="E39" s="82"/>
      <c r="F39" s="90"/>
      <c r="G39" s="73"/>
      <c r="H39" s="73"/>
      <c r="I39" s="138"/>
    </row>
    <row r="40" spans="1:9" ht="12.75" customHeight="1">
      <c r="A40" s="22"/>
      <c r="B40" s="37"/>
      <c r="C40" s="53" t="s">
        <v>771</v>
      </c>
      <c r="D40" s="72">
        <v>1</v>
      </c>
      <c r="E40" s="83" t="s">
        <v>732</v>
      </c>
      <c r="F40" s="91"/>
      <c r="G40" s="101"/>
      <c r="H40" s="115"/>
      <c r="I40" s="139"/>
    </row>
    <row r="41" spans="1:9" ht="12.75" customHeight="1">
      <c r="A41" s="20"/>
      <c r="B41" s="34"/>
      <c r="C41" s="52"/>
      <c r="D41" s="71"/>
      <c r="E41" s="82"/>
      <c r="F41" s="90"/>
      <c r="G41" s="73"/>
      <c r="H41" s="73"/>
      <c r="I41" s="140"/>
    </row>
    <row r="42" spans="1:9" ht="12.75" customHeight="1">
      <c r="A42" s="22"/>
      <c r="B42" s="37"/>
      <c r="C42" s="57" t="s">
        <v>165</v>
      </c>
      <c r="D42" s="72"/>
      <c r="E42" s="83"/>
      <c r="F42" s="91"/>
      <c r="G42" s="101"/>
      <c r="H42" s="101"/>
      <c r="I42" s="137"/>
    </row>
    <row r="43" spans="1:9" ht="12.75" customHeight="1">
      <c r="A43" s="20"/>
      <c r="B43" s="34"/>
      <c r="C43" s="55"/>
      <c r="D43" s="71"/>
      <c r="E43" s="82"/>
      <c r="F43" s="90"/>
      <c r="G43" s="73"/>
      <c r="H43" s="73"/>
      <c r="I43" s="140"/>
    </row>
    <row r="44" spans="1:9" ht="12.75" customHeight="1">
      <c r="A44" s="22"/>
      <c r="B44" s="37"/>
      <c r="C44" s="54"/>
      <c r="D44" s="72"/>
      <c r="E44" s="83"/>
      <c r="F44" s="93"/>
      <c r="G44" s="101"/>
      <c r="H44" s="101"/>
      <c r="I44" s="137"/>
    </row>
    <row r="45" spans="1:9" ht="12.75" customHeight="1">
      <c r="A45" s="20"/>
      <c r="B45" s="34"/>
      <c r="C45" s="55"/>
      <c r="D45" s="71"/>
      <c r="E45" s="82"/>
      <c r="F45" s="90"/>
      <c r="G45" s="73"/>
      <c r="H45" s="73"/>
      <c r="I45" s="140"/>
    </row>
    <row r="46" spans="1:9" ht="12.75" customHeight="1">
      <c r="A46" s="22"/>
      <c r="B46" s="37"/>
      <c r="C46" s="54"/>
      <c r="D46" s="72"/>
      <c r="E46" s="83"/>
      <c r="F46" s="91"/>
      <c r="G46" s="101"/>
      <c r="H46" s="101"/>
      <c r="I46" s="137"/>
    </row>
    <row r="47" spans="1:9" ht="12.75" customHeight="1">
      <c r="A47" s="20"/>
      <c r="B47" s="34"/>
      <c r="C47" s="55"/>
      <c r="D47" s="71"/>
      <c r="E47" s="82"/>
      <c r="F47" s="90"/>
      <c r="G47" s="73"/>
      <c r="H47" s="73"/>
      <c r="I47" s="140"/>
    </row>
    <row r="48" spans="1:9" ht="12.75" customHeight="1">
      <c r="A48" s="22"/>
      <c r="B48" s="37" t="s">
        <v>469</v>
      </c>
      <c r="C48" s="53"/>
      <c r="D48" s="72">
        <v>1</v>
      </c>
      <c r="E48" s="83" t="s">
        <v>732</v>
      </c>
      <c r="F48" s="91"/>
      <c r="G48" s="101"/>
      <c r="H48" s="115"/>
      <c r="I48" s="137"/>
    </row>
    <row r="49" spans="1:9" ht="12.75" customHeight="1">
      <c r="A49" s="20"/>
      <c r="B49" s="34"/>
      <c r="C49" s="52"/>
      <c r="D49" s="71"/>
      <c r="E49" s="82"/>
      <c r="F49" s="90"/>
      <c r="G49" s="73"/>
      <c r="H49" s="73"/>
      <c r="I49" s="140"/>
    </row>
    <row r="50" spans="1:9" ht="12.75" customHeight="1">
      <c r="A50" s="22"/>
      <c r="B50" s="37"/>
      <c r="C50" s="53"/>
      <c r="D50" s="72"/>
      <c r="E50" s="83"/>
      <c r="F50" s="91"/>
      <c r="G50" s="101"/>
      <c r="H50" s="101"/>
      <c r="I50" s="137"/>
    </row>
    <row r="51" spans="1:9" ht="12.75" customHeight="1">
      <c r="A51" s="20"/>
      <c r="B51" s="34"/>
      <c r="C51" s="52"/>
      <c r="D51" s="71"/>
      <c r="E51" s="82"/>
      <c r="F51" s="90"/>
      <c r="G51" s="73"/>
      <c r="H51" s="73"/>
      <c r="I51" s="140"/>
    </row>
    <row r="52" spans="1:9" ht="12.75" customHeight="1">
      <c r="A52" s="22"/>
      <c r="B52" s="37" t="s">
        <v>596</v>
      </c>
      <c r="C52" s="53"/>
      <c r="D52" s="72">
        <v>1</v>
      </c>
      <c r="E52" s="83" t="s">
        <v>732</v>
      </c>
      <c r="F52" s="91"/>
      <c r="G52" s="101"/>
      <c r="H52" s="116"/>
      <c r="I52" s="137"/>
    </row>
    <row r="53" spans="1:9" ht="12.75" customHeight="1">
      <c r="A53" s="20"/>
      <c r="B53" s="38"/>
      <c r="C53" s="58"/>
      <c r="D53" s="71"/>
      <c r="E53" s="82"/>
      <c r="F53" s="71"/>
      <c r="G53" s="73"/>
      <c r="H53" s="73"/>
      <c r="I53" s="140"/>
    </row>
    <row r="54" spans="1:9" ht="12.75" customHeight="1">
      <c r="A54" s="22"/>
      <c r="B54" s="35"/>
      <c r="C54" s="59"/>
      <c r="D54" s="72"/>
      <c r="E54" s="83"/>
      <c r="F54" s="72"/>
      <c r="G54" s="101"/>
      <c r="H54" s="101"/>
      <c r="I54" s="137"/>
    </row>
    <row r="55" spans="1:9" ht="12.75" customHeight="1">
      <c r="A55" s="23"/>
      <c r="B55" s="39"/>
      <c r="C55" s="60"/>
      <c r="D55" s="73"/>
      <c r="E55" s="85"/>
      <c r="F55" s="73"/>
      <c r="G55" s="73"/>
      <c r="H55" s="73"/>
      <c r="I55" s="140"/>
    </row>
    <row r="56" spans="1:9" ht="12.75" customHeight="1">
      <c r="A56" s="24"/>
      <c r="B56" s="40" t="s">
        <v>777</v>
      </c>
      <c r="C56" s="61"/>
      <c r="D56" s="74">
        <v>1</v>
      </c>
      <c r="E56" s="86" t="s">
        <v>732</v>
      </c>
      <c r="F56" s="94"/>
      <c r="G56" s="102"/>
      <c r="H56" s="94"/>
      <c r="I56" s="141"/>
    </row>
  </sheetData>
  <mergeCells count="8">
    <mergeCell ref="E8:G8"/>
    <mergeCell ref="D9:F9"/>
    <mergeCell ref="D12:F12"/>
    <mergeCell ref="G12:H12"/>
    <mergeCell ref="D15:F15"/>
    <mergeCell ref="G15:H15"/>
    <mergeCell ref="A18:B18"/>
    <mergeCell ref="H21:I21"/>
  </mergeCells>
  <phoneticPr fontId="9"/>
  <printOptions horizontalCentered="1" verticalCentered="1"/>
  <pageMargins left="0.78740157480314965" right="0.59055118110236227" top="0.78740157480314965" bottom="0.78740157480314965" header="0.51181102362204722" footer="0.19685039370078741"/>
  <pageSetup paperSize="9" fitToWidth="1" fitToHeight="1" orientation="portrait" usePrinterDefaults="1" r:id="rId1"/>
  <headerFooter alignWithMargins="0">
    <oddFooter>&amp;C－&amp;P－</oddFooter>
  </headerFooter>
  <colBreaks count="2" manualBreakCount="2">
    <brk id="9" min="17" max="55" man="1"/>
    <brk id="23" min="17" max="5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J108"/>
  <sheetViews>
    <sheetView workbookViewId="0">
      <selection sqref="A1:R1"/>
    </sheetView>
  </sheetViews>
  <sheetFormatPr defaultColWidth="7" defaultRowHeight="14.25"/>
  <cols>
    <col min="1" max="2" width="6" style="151" bestFit="1" customWidth="1"/>
    <col min="3" max="3" width="7" style="151" bestFit="1" customWidth="0"/>
    <col min="4" max="5" width="6" style="151" bestFit="1" customWidth="1"/>
    <col min="6" max="6" width="5.625" style="151" bestFit="1" customWidth="1"/>
    <col min="7" max="7" width="13.125" style="151" bestFit="1" customWidth="1"/>
    <col min="8" max="8" width="6" style="152" bestFit="1" customWidth="1"/>
    <col min="9" max="9" width="6.875" style="152" bestFit="1" customWidth="1"/>
    <col min="10" max="10" width="7" style="152" bestFit="1" customWidth="0"/>
    <col min="11" max="11" width="6" style="152" bestFit="1" customWidth="1"/>
    <col min="12" max="12" width="6.875" style="152" bestFit="1" customWidth="1"/>
    <col min="13" max="13" width="5.625" style="152" bestFit="1" customWidth="1"/>
    <col min="14" max="14" width="13.125" style="152" bestFit="1" customWidth="1"/>
    <col min="15" max="16" width="6.875" style="152" bestFit="1" customWidth="1"/>
    <col min="17" max="17" width="5.625" style="152" bestFit="1" customWidth="1"/>
    <col min="18" max="18" width="12.375" style="152" customWidth="1"/>
    <col min="19" max="36" width="6.625" style="153" customWidth="1"/>
    <col min="37" max="16384" width="7" style="152"/>
  </cols>
  <sheetData>
    <row r="1" spans="1:36" ht="26.85" customHeight="1">
      <c r="A1" s="154" t="s">
        <v>989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236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ht="26.85" customHeight="1">
      <c r="A2" s="155" t="s">
        <v>4640</v>
      </c>
      <c r="B2" s="155"/>
      <c r="C2" s="155"/>
      <c r="D2" s="155"/>
      <c r="E2" s="155"/>
      <c r="F2" s="155"/>
      <c r="G2" s="155"/>
      <c r="H2" s="155" t="s">
        <v>4088</v>
      </c>
      <c r="I2" s="155"/>
      <c r="J2" s="155"/>
      <c r="K2" s="155"/>
      <c r="L2" s="155"/>
      <c r="M2" s="155"/>
      <c r="N2" s="155"/>
      <c r="O2" s="229" t="s">
        <v>4310</v>
      </c>
      <c r="P2" s="229"/>
      <c r="Q2" s="229"/>
      <c r="R2" s="229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</row>
    <row r="3" spans="1:36" ht="26.85" customHeight="1">
      <c r="A3" s="156" t="s">
        <v>4641</v>
      </c>
      <c r="B3" s="169"/>
      <c r="C3" s="184"/>
      <c r="D3" s="195">
        <v>2066000000</v>
      </c>
      <c r="E3" s="200" t="e">
        <f>#REF!</f>
        <v>#REF!</v>
      </c>
      <c r="F3" s="209" t="s">
        <v>2927</v>
      </c>
      <c r="G3" s="218" t="e">
        <f>#REF!</f>
        <v>#REF!</v>
      </c>
      <c r="H3" s="156" t="s">
        <v>4641</v>
      </c>
      <c r="I3" s="177"/>
      <c r="J3" s="184"/>
      <c r="K3" s="195" t="s">
        <v>3076</v>
      </c>
      <c r="L3" s="200" t="e">
        <f>#REF!</f>
        <v>#REF!</v>
      </c>
      <c r="M3" s="209" t="s">
        <v>2927</v>
      </c>
      <c r="N3" s="218" t="e">
        <f>#REF!</f>
        <v>#REF!</v>
      </c>
      <c r="O3" s="230"/>
      <c r="P3" s="231"/>
      <c r="Q3" s="209" t="s">
        <v>2927</v>
      </c>
      <c r="R3" s="218" t="e">
        <f>#REF!</f>
        <v>#REF!</v>
      </c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</row>
    <row r="4" spans="1:36" ht="26.85" customHeight="1">
      <c r="A4" s="157" t="s">
        <v>4438</v>
      </c>
      <c r="B4" s="170" t="s">
        <v>3838</v>
      </c>
      <c r="C4" s="185" t="s">
        <v>489</v>
      </c>
      <c r="D4" s="188" t="s">
        <v>2227</v>
      </c>
      <c r="E4" s="201" t="s">
        <v>4642</v>
      </c>
      <c r="F4" s="210" t="s">
        <v>4643</v>
      </c>
      <c r="G4" s="201"/>
      <c r="H4" s="157" t="s">
        <v>4438</v>
      </c>
      <c r="I4" s="170" t="s">
        <v>3838</v>
      </c>
      <c r="J4" s="185" t="s">
        <v>489</v>
      </c>
      <c r="K4" s="188" t="s">
        <v>2227</v>
      </c>
      <c r="L4" s="201" t="s">
        <v>4642</v>
      </c>
      <c r="M4" s="210" t="s">
        <v>4643</v>
      </c>
      <c r="N4" s="201"/>
      <c r="O4" s="157" t="s">
        <v>4438</v>
      </c>
      <c r="P4" s="204" t="s">
        <v>4645</v>
      </c>
      <c r="Q4" s="188" t="s">
        <v>4643</v>
      </c>
      <c r="R4" s="201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</row>
    <row r="5" spans="1:36" ht="26.85" customHeight="1">
      <c r="A5" s="158" t="e">
        <f>IF(G3=0,0,IF(F6="○",B6,B5))</f>
        <v>#REF!</v>
      </c>
      <c r="B5" s="171" t="e">
        <f>IF(D5&lt;C5,C5,IF(E5&lt;D5,E5,D5))</f>
        <v>#REF!</v>
      </c>
      <c r="C5" s="158">
        <v>3.2500000000000001e-002</v>
      </c>
      <c r="D5" s="174" t="e">
        <f>ROUND((7.56*((G3/1000)^(-0.1105))*(E3^0.2388))/100,4)</f>
        <v>#REF!</v>
      </c>
      <c r="E5" s="202">
        <v>4.3299999999999998e-002</v>
      </c>
      <c r="F5" s="211" t="e">
        <f>IF(G3&lt;=10000000,"○","×")</f>
        <v>#REF!</v>
      </c>
      <c r="G5" s="219" t="s">
        <v>4648</v>
      </c>
      <c r="H5" s="158" t="e">
        <f>IF(N3=0,0,IF(M6="○",I6,I5))</f>
        <v>#REF!</v>
      </c>
      <c r="I5" s="171" t="e">
        <f>IF(K5&lt;J5,J5,IF(L5&lt;K5,L5,K5))</f>
        <v>#REF!</v>
      </c>
      <c r="J5" s="158">
        <v>0.10009999999999999</v>
      </c>
      <c r="K5" s="174" t="e">
        <f>ROUND((151.08*((N3/1000)^(-0.3396))*(L3^0.586))/100,4)</f>
        <v>#REF!</v>
      </c>
      <c r="L5" s="202">
        <v>0.20130000000000001</v>
      </c>
      <c r="M5" s="211" t="e">
        <f>IF(N3&lt;=10000000,"○","×")</f>
        <v>#REF!</v>
      </c>
      <c r="N5" s="219" t="s">
        <v>4648</v>
      </c>
      <c r="O5" s="196" t="e">
        <f>IF(Q5="○",P5,IF(Q7="○",P7,IF(Q9="○",P9,0)))</f>
        <v>#REF!</v>
      </c>
      <c r="P5" s="232">
        <v>0.1724</v>
      </c>
      <c r="Q5" s="216" t="e">
        <f>IF(R3&lt;=5000000,"○","×")</f>
        <v>#REF!</v>
      </c>
      <c r="R5" s="223" t="s">
        <v>1114</v>
      </c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</row>
    <row r="6" spans="1:36" ht="26.85" customHeight="1">
      <c r="A6" s="159"/>
      <c r="B6" s="172" t="e">
        <f>IF(D6&lt;C6,C6,IF(E6&lt;D6,E6,D6))</f>
        <v>#REF!</v>
      </c>
      <c r="C6" s="186" t="e">
        <f>ROUND((4.34*((G3/1000)^(-0.0313)))/100,4)</f>
        <v>#REF!</v>
      </c>
      <c r="D6" s="175" t="e">
        <f>ROUND((7.56*((G3/1000)^(-0.1105))*(E3^0.2388))/100,4)</f>
        <v>#REF!</v>
      </c>
      <c r="E6" s="203" t="e">
        <f>ROUND((5.78*((G3/1000)^(-0.0313)))/100,4)</f>
        <v>#REF!</v>
      </c>
      <c r="F6" s="212" t="e">
        <f>IF(G3&gt;10000000,"○","×")</f>
        <v>#REF!</v>
      </c>
      <c r="G6" s="220" t="s">
        <v>4649</v>
      </c>
      <c r="H6" s="159"/>
      <c r="I6" s="172" t="e">
        <f>IF(K6&lt;J6,J6,IF(L6&lt;K6,L6,K6))</f>
        <v>#REF!</v>
      </c>
      <c r="J6" s="186" t="e">
        <f>ROUND((37.76*((N3/1000)^(-0.1442)))/100,4)</f>
        <v>#REF!</v>
      </c>
      <c r="K6" s="175" t="e">
        <f>ROUND((151.08*((N3/1000)^(-0.3396))*(L3^0.586))/100,4)</f>
        <v>#REF!</v>
      </c>
      <c r="L6" s="203" t="e">
        <f>ROUND((75.97*((N3/1000)^(-0.1442)))/100,4)</f>
        <v>#REF!</v>
      </c>
      <c r="M6" s="212" t="e">
        <f>IF(N3&gt;10000000,"○","×")</f>
        <v>#REF!</v>
      </c>
      <c r="N6" s="220" t="s">
        <v>4649</v>
      </c>
      <c r="O6" s="197"/>
      <c r="P6" s="233"/>
      <c r="Q6" s="213"/>
      <c r="R6" s="219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</row>
    <row r="7" spans="1:36" ht="26.85" customHeight="1">
      <c r="A7" s="156" t="s">
        <v>4650</v>
      </c>
      <c r="B7" s="169"/>
      <c r="C7" s="184"/>
      <c r="D7" s="195" t="s">
        <v>3076</v>
      </c>
      <c r="E7" s="200" t="e">
        <f>#REF!</f>
        <v>#REF!</v>
      </c>
      <c r="F7" s="209" t="s">
        <v>2927</v>
      </c>
      <c r="G7" s="218" t="e">
        <f>#REF!</f>
        <v>#REF!</v>
      </c>
      <c r="H7" s="156" t="s">
        <v>4650</v>
      </c>
      <c r="I7" s="169"/>
      <c r="J7" s="184"/>
      <c r="K7" s="195" t="s">
        <v>3076</v>
      </c>
      <c r="L7" s="200" t="e">
        <f>#REF!</f>
        <v>#REF!</v>
      </c>
      <c r="M7" s="209" t="s">
        <v>2927</v>
      </c>
      <c r="N7" s="218" t="e">
        <f>#REF!</f>
        <v>#REF!</v>
      </c>
      <c r="O7" s="198"/>
      <c r="P7" s="234" t="e">
        <f>ROUND((28.978-3.173*LOG(R3/1000))/100,4)</f>
        <v>#REF!</v>
      </c>
      <c r="Q7" s="217" t="e">
        <f>IF(AND(5000000&lt;R3,R3&lt;=3000000000),"○","×")</f>
        <v>#REF!</v>
      </c>
      <c r="R7" s="224" t="s">
        <v>3495</v>
      </c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</row>
    <row r="8" spans="1:36" ht="26.85" customHeight="1">
      <c r="A8" s="160" t="s">
        <v>4438</v>
      </c>
      <c r="B8" s="173" t="s">
        <v>3838</v>
      </c>
      <c r="C8" s="187" t="s">
        <v>489</v>
      </c>
      <c r="D8" s="187" t="s">
        <v>2227</v>
      </c>
      <c r="E8" s="187" t="s">
        <v>4642</v>
      </c>
      <c r="F8" s="187" t="s">
        <v>4643</v>
      </c>
      <c r="G8" s="221"/>
      <c r="H8" s="160" t="s">
        <v>4438</v>
      </c>
      <c r="I8" s="173" t="s">
        <v>3838</v>
      </c>
      <c r="J8" s="187" t="s">
        <v>489</v>
      </c>
      <c r="K8" s="187" t="s">
        <v>2227</v>
      </c>
      <c r="L8" s="187" t="s">
        <v>4642</v>
      </c>
      <c r="M8" s="187" t="s">
        <v>4643</v>
      </c>
      <c r="N8" s="221"/>
      <c r="O8" s="198"/>
      <c r="P8" s="233"/>
      <c r="Q8" s="206"/>
      <c r="R8" s="225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</row>
    <row r="9" spans="1:36" ht="26.85" customHeight="1">
      <c r="A9" s="158" t="e">
        <f>IF(G7=0,0,IF(F10="○",B10,B9))</f>
        <v>#REF!</v>
      </c>
      <c r="B9" s="174" t="e">
        <f>IF(D9&lt;C9,C9,IF(E9&lt;D9,E9,D9))</f>
        <v>#REF!</v>
      </c>
      <c r="C9" s="174">
        <v>3.5900000000000001e-002</v>
      </c>
      <c r="D9" s="174" t="e">
        <f>ROUND((18.03*((G7/1000)^(-0.2027))*(E7^0.4017))/100,4)</f>
        <v>#REF!</v>
      </c>
      <c r="E9" s="174">
        <v>6.0699999999999997e-002</v>
      </c>
      <c r="F9" s="213" t="e">
        <f>IF(G7&lt;=5000000,"○","×")</f>
        <v>#REF!</v>
      </c>
      <c r="G9" s="219" t="s">
        <v>1582</v>
      </c>
      <c r="H9" s="158" t="e">
        <f>IF(N7=0,0,IF(M10="○",I10,I9))</f>
        <v>#REF!</v>
      </c>
      <c r="I9" s="174" t="e">
        <f>IF(K9&lt;J9,J9,IF(L9&lt;K9,L9,K9))</f>
        <v>#REF!</v>
      </c>
      <c r="J9" s="174">
        <v>0.127</v>
      </c>
      <c r="K9" s="174" t="e">
        <f>ROUND((356.2*((N7/1000)^(-0.4085))*(L7^0.5766))/100,4)</f>
        <v>#REF!</v>
      </c>
      <c r="L9" s="174">
        <v>0.26860000000000001</v>
      </c>
      <c r="M9" s="213" t="e">
        <f>IF(N7&lt;=5000000,"○","×")</f>
        <v>#REF!</v>
      </c>
      <c r="N9" s="219" t="s">
        <v>4651</v>
      </c>
      <c r="O9" s="198"/>
      <c r="P9" s="234">
        <v>8.43e-002</v>
      </c>
      <c r="Q9" s="217" t="e">
        <f>IF(3000000000&lt;=R3,"○","×")</f>
        <v>#REF!</v>
      </c>
      <c r="R9" s="226" t="s">
        <v>2709</v>
      </c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</row>
    <row r="10" spans="1:36" ht="26.85" customHeight="1">
      <c r="A10" s="159"/>
      <c r="B10" s="175" t="e">
        <f>IF(D10&lt;C10,C10,IF(E10&lt;D10,E10,D10))</f>
        <v>#REF!</v>
      </c>
      <c r="C10" s="175" t="e">
        <f>ROUND((6.94*((G7/1000)^(-0.0774)))/100,4)</f>
        <v>#REF!</v>
      </c>
      <c r="D10" s="175" t="e">
        <f>ROUND((18.03*((G7/1000)^(-0.2027))*(E7^0.4017))/100,4)</f>
        <v>#REF!</v>
      </c>
      <c r="E10" s="175" t="e">
        <f>ROUND((11.74*((G7/1000)^(-0.0774)))/100,4)</f>
        <v>#REF!</v>
      </c>
      <c r="F10" s="214" t="e">
        <f>IF(G7&gt;5000000,"○","×")</f>
        <v>#REF!</v>
      </c>
      <c r="G10" s="220" t="s">
        <v>4625</v>
      </c>
      <c r="H10" s="159"/>
      <c r="I10" s="175" t="e">
        <f>IF(K10&lt;J10,J10,IF(L10&lt;K10,L10,K10))</f>
        <v>#REF!</v>
      </c>
      <c r="J10" s="175" t="e">
        <f>ROUND((87.29*((N7/1000)^(-0.2263)))/100,4)</f>
        <v>#REF!</v>
      </c>
      <c r="K10" s="175" t="e">
        <f>ROUND((356.2*((N7/1000)^(-0.4085))*(L7^0.5766))/100,4)</f>
        <v>#REF!</v>
      </c>
      <c r="L10" s="175" t="e">
        <f>ROUND((184.58*((N7/1000)^(-0.2263)))/100,4)</f>
        <v>#REF!</v>
      </c>
      <c r="M10" s="214" t="e">
        <f>IF(N7&gt;5000000,"○","×")</f>
        <v>#REF!</v>
      </c>
      <c r="N10" s="220" t="s">
        <v>4652</v>
      </c>
      <c r="O10" s="199"/>
      <c r="P10" s="235"/>
      <c r="Q10" s="208"/>
      <c r="R10" s="227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</row>
    <row r="11" spans="1:36" ht="26.85" customHeight="1">
      <c r="A11" s="154" t="s">
        <v>4038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236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</row>
    <row r="12" spans="1:36" ht="26.85" customHeight="1">
      <c r="A12" s="155" t="s">
        <v>4640</v>
      </c>
      <c r="B12" s="155"/>
      <c r="C12" s="155"/>
      <c r="D12" s="155"/>
      <c r="E12" s="155"/>
      <c r="F12" s="155"/>
      <c r="G12" s="155"/>
      <c r="H12" s="155" t="s">
        <v>4088</v>
      </c>
      <c r="I12" s="155"/>
      <c r="J12" s="155"/>
      <c r="K12" s="155"/>
      <c r="L12" s="155"/>
      <c r="M12" s="155"/>
      <c r="N12" s="155"/>
      <c r="O12" s="229" t="s">
        <v>4310</v>
      </c>
      <c r="P12" s="229"/>
      <c r="Q12" s="229"/>
      <c r="R12" s="229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</row>
    <row r="13" spans="1:36" ht="26.85" customHeight="1">
      <c r="A13" s="156" t="s">
        <v>4641</v>
      </c>
      <c r="B13" s="169"/>
      <c r="C13" s="184"/>
      <c r="D13" s="195" t="s">
        <v>3076</v>
      </c>
      <c r="E13" s="200" t="e">
        <f>#REF!</f>
        <v>#REF!</v>
      </c>
      <c r="F13" s="209" t="s">
        <v>2927</v>
      </c>
      <c r="G13" s="218" t="e">
        <f>#REF!</f>
        <v>#REF!</v>
      </c>
      <c r="H13" s="156" t="s">
        <v>4641</v>
      </c>
      <c r="I13" s="177"/>
      <c r="J13" s="184"/>
      <c r="K13" s="195" t="s">
        <v>3076</v>
      </c>
      <c r="L13" s="200" t="e">
        <f>#REF!</f>
        <v>#REF!</v>
      </c>
      <c r="M13" s="209" t="s">
        <v>2927</v>
      </c>
      <c r="N13" s="218" t="e">
        <f>#REF!</f>
        <v>#REF!</v>
      </c>
      <c r="O13" s="230"/>
      <c r="P13" s="231"/>
      <c r="Q13" s="209" t="s">
        <v>2927</v>
      </c>
      <c r="R13" s="218" t="e">
        <f>#REF!</f>
        <v>#REF!</v>
      </c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</row>
    <row r="14" spans="1:36" ht="26.85" customHeight="1">
      <c r="A14" s="157" t="s">
        <v>2158</v>
      </c>
      <c r="B14" s="170" t="s">
        <v>4654</v>
      </c>
      <c r="C14" s="188" t="s">
        <v>4002</v>
      </c>
      <c r="D14" s="188"/>
      <c r="E14" s="188" t="s">
        <v>4655</v>
      </c>
      <c r="F14" s="210" t="s">
        <v>4656</v>
      </c>
      <c r="G14" s="201"/>
      <c r="H14" s="157" t="s">
        <v>2158</v>
      </c>
      <c r="I14" s="170" t="s">
        <v>4654</v>
      </c>
      <c r="J14" s="188" t="s">
        <v>4002</v>
      </c>
      <c r="K14" s="188" t="s">
        <v>4657</v>
      </c>
      <c r="L14" s="188" t="s">
        <v>4655</v>
      </c>
      <c r="M14" s="210" t="s">
        <v>4656</v>
      </c>
      <c r="N14" s="201"/>
      <c r="O14" s="157" t="s">
        <v>4438</v>
      </c>
      <c r="P14" s="204" t="s">
        <v>4645</v>
      </c>
      <c r="Q14" s="188" t="s">
        <v>4643</v>
      </c>
      <c r="R14" s="201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</row>
    <row r="15" spans="1:36" ht="26.85" customHeight="1">
      <c r="A15" s="158" t="e">
        <f>IF(G13=0,0,IF(F16="○",B16,B15))</f>
        <v>#REF!</v>
      </c>
      <c r="B15" s="171" t="e">
        <f>IF(D15&lt;C15,C15,IF(E15&lt;D15,E15,D15))</f>
        <v>#REF!</v>
      </c>
      <c r="C15" s="174">
        <v>3.9e-002</v>
      </c>
      <c r="D15" s="174" t="e">
        <f>ROUND((22.89*((G13/1000)^(-0.2462))*(E13^0.41))/100,4)</f>
        <v>#REF!</v>
      </c>
      <c r="E15" s="174">
        <v>7.1900000000000006e-002</v>
      </c>
      <c r="F15" s="211" t="e">
        <f>IF(G13&lt;=5000000,"○","×")</f>
        <v>#REF!</v>
      </c>
      <c r="G15" s="219" t="s">
        <v>4658</v>
      </c>
      <c r="H15" s="158" t="e">
        <f>IF(N13=0,0,IF(M16="○",I16,I15))</f>
        <v>#REF!</v>
      </c>
      <c r="I15" s="171" t="e">
        <f>IF(K15&lt;J15,J15,IF(L15&lt;K15,L15,K15))</f>
        <v>#REF!</v>
      </c>
      <c r="J15" s="174">
        <v>0.2291</v>
      </c>
      <c r="K15" s="174" t="e">
        <f>ROUND((351.48*((N13/1000)^(-0.3528))*(L13^0.3524))/100,4)</f>
        <v>#REF!</v>
      </c>
      <c r="L15" s="174">
        <v>0.38600000000000001</v>
      </c>
      <c r="M15" s="211" t="e">
        <f>IF(N13&lt;=5000000,"○","×")</f>
        <v>#REF!</v>
      </c>
      <c r="N15" s="219" t="s">
        <v>4658</v>
      </c>
      <c r="O15" s="196" t="e">
        <f>IF(Q15="○",P15,IF(Q17="○",P17,IF(Q19="○",P19,0)))</f>
        <v>#REF!</v>
      </c>
      <c r="P15" s="232">
        <v>0.1749</v>
      </c>
      <c r="Q15" s="216" t="e">
        <f>IF(R13&lt;=3000000,"○","×")</f>
        <v>#REF!</v>
      </c>
      <c r="R15" s="223" t="s">
        <v>4659</v>
      </c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</row>
    <row r="16" spans="1:36" ht="26.85" customHeight="1">
      <c r="A16" s="159"/>
      <c r="B16" s="172" t="e">
        <f>IF(D16&lt;C16,C16,IF(E16&lt;D16,E16,D16))</f>
        <v>#REF!</v>
      </c>
      <c r="C16" s="175" t="e">
        <f>ROUND((9.08*((G13/1000)^(-0.0992)))/100,4)</f>
        <v>#REF!</v>
      </c>
      <c r="D16" s="175" t="e">
        <f>ROUND((22.89*((G13/1000)^(-0.2462))*(E13^0.41))/100,4)</f>
        <v>#REF!</v>
      </c>
      <c r="E16" s="175" t="e">
        <f>ROUND((16.73*((G13/1000)^(-0.0992)))/100,4)</f>
        <v>#REF!</v>
      </c>
      <c r="F16" s="212" t="e">
        <f>IF(G13&gt;5000000,"○","×")</f>
        <v>#REF!</v>
      </c>
      <c r="G16" s="220" t="s">
        <v>3242</v>
      </c>
      <c r="H16" s="159"/>
      <c r="I16" s="172" t="e">
        <f>IF(K16&lt;J16,J16,IF(L16&lt;K16,L16,K16))</f>
        <v>#REF!</v>
      </c>
      <c r="J16" s="175" t="e">
        <f>ROUND((156.07*((N13/1000)^(-0.2253)))/100,4)</f>
        <v>#REF!</v>
      </c>
      <c r="K16" s="175" t="e">
        <f>ROUND((351.48*((N13/1000)^(-0.3528))*(L13^0.3524))/100,4)</f>
        <v>#REF!</v>
      </c>
      <c r="L16" s="175" t="e">
        <f>ROUND((263.03*((N13/1000)^(-0.2253)))/100,4)</f>
        <v>#REF!</v>
      </c>
      <c r="M16" s="212" t="e">
        <f>IF(N13&gt;5000000,"○","×")</f>
        <v>#REF!</v>
      </c>
      <c r="N16" s="220" t="s">
        <v>3242</v>
      </c>
      <c r="O16" s="197"/>
      <c r="P16" s="233"/>
      <c r="Q16" s="213"/>
      <c r="R16" s="219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</row>
    <row r="17" spans="1:36" ht="26.85" customHeight="1">
      <c r="A17" s="156" t="s">
        <v>4650</v>
      </c>
      <c r="B17" s="169"/>
      <c r="C17" s="184"/>
      <c r="D17" s="195" t="s">
        <v>3076</v>
      </c>
      <c r="E17" s="200" t="e">
        <f>#REF!</f>
        <v>#REF!</v>
      </c>
      <c r="F17" s="209" t="s">
        <v>2927</v>
      </c>
      <c r="G17" s="218" t="e">
        <f>#REF!</f>
        <v>#REF!</v>
      </c>
      <c r="H17" s="156" t="s">
        <v>4650</v>
      </c>
      <c r="I17" s="169"/>
      <c r="J17" s="184"/>
      <c r="K17" s="195" t="s">
        <v>3076</v>
      </c>
      <c r="L17" s="200" t="e">
        <f>#REF!</f>
        <v>#REF!</v>
      </c>
      <c r="M17" s="209" t="s">
        <v>2927</v>
      </c>
      <c r="N17" s="218" t="e">
        <f>#REF!</f>
        <v>#REF!</v>
      </c>
      <c r="O17" s="198"/>
      <c r="P17" s="234" t="e">
        <f>ROUND((29.102-3.34*LOG(R13/1000))/100,4)</f>
        <v>#REF!</v>
      </c>
      <c r="Q17" s="217" t="e">
        <f>IF(AND(3000000&lt;R13,R13&lt;=2000000000),"○","×")</f>
        <v>#REF!</v>
      </c>
      <c r="R17" s="224" t="s">
        <v>4660</v>
      </c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</row>
    <row r="18" spans="1:36" ht="26.85" customHeight="1">
      <c r="A18" s="160" t="s">
        <v>4438</v>
      </c>
      <c r="B18" s="173" t="s">
        <v>3838</v>
      </c>
      <c r="C18" s="187" t="s">
        <v>489</v>
      </c>
      <c r="D18" s="187" t="s">
        <v>2227</v>
      </c>
      <c r="E18" s="187" t="s">
        <v>4642</v>
      </c>
      <c r="F18" s="187" t="s">
        <v>4643</v>
      </c>
      <c r="G18" s="221"/>
      <c r="H18" s="160" t="s">
        <v>4438</v>
      </c>
      <c r="I18" s="173" t="s">
        <v>3838</v>
      </c>
      <c r="J18" s="187" t="s">
        <v>489</v>
      </c>
      <c r="K18" s="187" t="s">
        <v>2227</v>
      </c>
      <c r="L18" s="187" t="s">
        <v>4642</v>
      </c>
      <c r="M18" s="187" t="s">
        <v>4643</v>
      </c>
      <c r="N18" s="221"/>
      <c r="O18" s="198"/>
      <c r="P18" s="233"/>
      <c r="Q18" s="206"/>
      <c r="R18" s="225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</row>
    <row r="19" spans="1:36" ht="26.85" customHeight="1">
      <c r="A19" s="158" t="e">
        <f>IF(G17=0,0,IF(F20="○",B20,B19))</f>
        <v>#REF!</v>
      </c>
      <c r="B19" s="171" t="e">
        <f>IF(D19&lt;C19,C19,IF(E19&lt;D19,E19,D19))</f>
        <v>#REF!</v>
      </c>
      <c r="C19" s="174">
        <v>3.5900000000000001e-002</v>
      </c>
      <c r="D19" s="174" t="e">
        <f>ROUND((10.15*((G17/1000)^(-0.2462))*(E17^0.6929))/100,4)</f>
        <v>#REF!</v>
      </c>
      <c r="E19" s="174">
        <v>5.21e-002</v>
      </c>
      <c r="F19" s="213" t="e">
        <f>IF(G17&lt;=3000000,"○","×")</f>
        <v>#REF!</v>
      </c>
      <c r="G19" s="219" t="s">
        <v>4659</v>
      </c>
      <c r="H19" s="158" t="e">
        <f>IF(N17=0,0,IF(M20="○",I20,I19))</f>
        <v>#REF!</v>
      </c>
      <c r="I19" s="174" t="e">
        <f>IF(K19&lt;J19,J19,IF(L19&lt;K19,L19,K19))</f>
        <v>#REF!</v>
      </c>
      <c r="J19" s="174">
        <v>0.1767</v>
      </c>
      <c r="K19" s="174" t="e">
        <f>ROUND((658.42*((N17/1000)^(-0.4896))*(L17^0.7247))/100,4)</f>
        <v>#REF!</v>
      </c>
      <c r="L19" s="174">
        <v>0.50370000000000004</v>
      </c>
      <c r="M19" s="213" t="e">
        <f>IF(N17&lt;=3000000,"○","×")</f>
        <v>#REF!</v>
      </c>
      <c r="N19" s="219" t="s">
        <v>4659</v>
      </c>
      <c r="O19" s="198"/>
      <c r="P19" s="234">
        <v>8.0600000000000005e-002</v>
      </c>
      <c r="Q19" s="217" t="e">
        <f>IF(2000000000&lt;=R13,"○","×")</f>
        <v>#REF!</v>
      </c>
      <c r="R19" s="226" t="s">
        <v>2886</v>
      </c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</row>
    <row r="20" spans="1:36" ht="26.85" customHeight="1">
      <c r="A20" s="159"/>
      <c r="B20" s="175" t="e">
        <f>IF(D20&lt;C20,C20,IF(E20&lt;D20,E20,D20))</f>
        <v>#REF!</v>
      </c>
      <c r="C20" s="175" t="e">
        <f>ROUND((3.1*((G17/1000)^(-0.0608)))/100,4)</f>
        <v>#REF!</v>
      </c>
      <c r="D20" s="175" t="e">
        <f>ROUND((10.15*((G17/1000)^(-0.2462))*(E17^0.6929))/100,4)</f>
        <v>#REF!</v>
      </c>
      <c r="E20" s="175" t="e">
        <f>ROUND((8.47*((G17/1000)^(-0.0608)))/100,4)</f>
        <v>#REF!</v>
      </c>
      <c r="F20" s="214" t="e">
        <f>IF(G17&gt;3000000,"○","×")</f>
        <v>#REF!</v>
      </c>
      <c r="G20" s="220" t="s">
        <v>1532</v>
      </c>
      <c r="H20" s="159"/>
      <c r="I20" s="175" t="e">
        <f>IF(K20&lt;J20,J20,IF(L20&lt;K20,L20,K20))</f>
        <v>#REF!</v>
      </c>
      <c r="J20" s="175" t="e">
        <f>ROUND((186.18*((N17/1000)^(-0.2941)))/100,4)</f>
        <v>#REF!</v>
      </c>
      <c r="K20" s="175" t="e">
        <f>ROUND((658.42*((N17/1000)^(-0.4896))*(L17^0.7247))/100,4)</f>
        <v>#REF!</v>
      </c>
      <c r="L20" s="175" t="e">
        <f>ROUND((530.68*((N17/1000)^(-0.2941)))/100,4)</f>
        <v>#REF!</v>
      </c>
      <c r="M20" s="214" t="e">
        <f>IF(N17&gt;3000000,"○","×")</f>
        <v>#REF!</v>
      </c>
      <c r="N20" s="220" t="s">
        <v>1532</v>
      </c>
      <c r="O20" s="199"/>
      <c r="P20" s="235"/>
      <c r="Q20" s="208"/>
      <c r="R20" s="227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</row>
    <row r="21" spans="1:36" ht="26.85" customHeight="1">
      <c r="A21" s="161" t="s">
        <v>2714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</row>
    <row r="22" spans="1:36" ht="26.85" customHeight="1">
      <c r="A22" s="155" t="s">
        <v>4640</v>
      </c>
      <c r="B22" s="155"/>
      <c r="C22" s="155"/>
      <c r="D22" s="155"/>
      <c r="E22" s="155"/>
      <c r="F22" s="155"/>
      <c r="G22" s="155"/>
      <c r="H22" s="155" t="s">
        <v>4088</v>
      </c>
      <c r="I22" s="155"/>
      <c r="J22" s="155"/>
      <c r="K22" s="155"/>
      <c r="L22" s="155"/>
      <c r="M22" s="155"/>
      <c r="N22" s="155"/>
      <c r="O22" s="229" t="s">
        <v>4310</v>
      </c>
      <c r="P22" s="229"/>
      <c r="Q22" s="229"/>
      <c r="R22" s="229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</row>
    <row r="23" spans="1:36" ht="26.85" customHeight="1">
      <c r="A23" s="156" t="s">
        <v>4641</v>
      </c>
      <c r="B23" s="177"/>
      <c r="C23" s="184"/>
      <c r="D23" s="195" t="s">
        <v>3076</v>
      </c>
      <c r="E23" s="200" t="e">
        <f>#REF!</f>
        <v>#REF!</v>
      </c>
      <c r="F23" s="209" t="s">
        <v>2927</v>
      </c>
      <c r="G23" s="218" t="e">
        <f>#REF!</f>
        <v>#REF!</v>
      </c>
      <c r="H23" s="156" t="s">
        <v>4641</v>
      </c>
      <c r="I23" s="177"/>
      <c r="J23" s="184"/>
      <c r="K23" s="195" t="s">
        <v>3076</v>
      </c>
      <c r="L23" s="200" t="e">
        <f>#REF!</f>
        <v>#REF!</v>
      </c>
      <c r="M23" s="209" t="s">
        <v>2927</v>
      </c>
      <c r="N23" s="218" t="e">
        <f>#REF!</f>
        <v>#REF!</v>
      </c>
      <c r="O23" s="230"/>
      <c r="P23" s="231"/>
      <c r="Q23" s="209" t="s">
        <v>2927</v>
      </c>
      <c r="R23" s="218" t="e">
        <f>#REF!</f>
        <v>#REF!</v>
      </c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</row>
    <row r="24" spans="1:36" ht="26.85" customHeight="1">
      <c r="A24" s="162" t="s">
        <v>2158</v>
      </c>
      <c r="B24" s="178" t="s">
        <v>4654</v>
      </c>
      <c r="C24" s="189" t="s">
        <v>4002</v>
      </c>
      <c r="D24" s="189" t="s">
        <v>4657</v>
      </c>
      <c r="E24" s="189" t="s">
        <v>4655</v>
      </c>
      <c r="F24" s="215" t="s">
        <v>4656</v>
      </c>
      <c r="G24" s="222"/>
      <c r="H24" s="162" t="s">
        <v>4438</v>
      </c>
      <c r="I24" s="178" t="s">
        <v>3838</v>
      </c>
      <c r="J24" s="189" t="s">
        <v>489</v>
      </c>
      <c r="K24" s="189" t="s">
        <v>2227</v>
      </c>
      <c r="L24" s="228" t="s">
        <v>4642</v>
      </c>
      <c r="M24" s="189" t="s">
        <v>4643</v>
      </c>
      <c r="N24" s="222"/>
      <c r="O24" s="162" t="s">
        <v>4438</v>
      </c>
      <c r="P24" s="228" t="s">
        <v>4645</v>
      </c>
      <c r="Q24" s="189" t="s">
        <v>4643</v>
      </c>
      <c r="R24" s="22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</row>
    <row r="25" spans="1:36" ht="26.85" customHeight="1">
      <c r="A25" s="158" t="e">
        <f>IF(G23=0,0,IF(F26="○",B26,B25))</f>
        <v>#REF!</v>
      </c>
      <c r="B25" s="171" t="e">
        <f>IF(D25&lt;C25,C25,IF(E25&lt;D25,E25,D25))</f>
        <v>#REF!</v>
      </c>
      <c r="C25" s="174">
        <v>4.8599999999999997e-002</v>
      </c>
      <c r="D25" s="174" t="e">
        <f>ROUND((12.15*((G23/1000)^(-0.1186))*(E23^0.0882))/100,4)</f>
        <v>#REF!</v>
      </c>
      <c r="E25" s="174">
        <v>5.5100000000000003e-002</v>
      </c>
      <c r="F25" s="211" t="e">
        <f>IF(G23&lt;=5000000,"○","×")</f>
        <v>#REF!</v>
      </c>
      <c r="G25" s="219" t="s">
        <v>4658</v>
      </c>
      <c r="H25" s="158" t="e">
        <f>IF(N23=0,0,IF(M26="○",I26,I25))</f>
        <v>#REF!</v>
      </c>
      <c r="I25" s="174" t="e">
        <f>IF(K25&lt;J25,J25,IF(L25&lt;K25,L25,K25))</f>
        <v>#REF!</v>
      </c>
      <c r="J25" s="174">
        <v>0.1714</v>
      </c>
      <c r="K25" s="174" t="e">
        <f>ROUND((152.72*((N23/1000)^(-0.3085))*(L23^0.4222))/100,4)</f>
        <v>#REF!</v>
      </c>
      <c r="L25" s="174">
        <v>0.31230000000000002</v>
      </c>
      <c r="M25" s="213" t="e">
        <f>IF(N23&lt;=5000000,"○","×")</f>
        <v>#REF!</v>
      </c>
      <c r="N25" s="219" t="s">
        <v>1114</v>
      </c>
      <c r="O25" s="196" t="e">
        <f>IF(Q25="○",P25,IF(Q27="○",P27,IF(Q29="○",P29,0)))</f>
        <v>#REF!</v>
      </c>
      <c r="P25" s="232">
        <v>0.1668</v>
      </c>
      <c r="Q25" s="216" t="e">
        <f>IF(R23&lt;=3000000,"○","×")</f>
        <v>#REF!</v>
      </c>
      <c r="R25" s="223" t="s">
        <v>4659</v>
      </c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</row>
    <row r="26" spans="1:36" ht="26.85" customHeight="1">
      <c r="A26" s="159"/>
      <c r="B26" s="172" t="e">
        <f>IF(D26&lt;C26,C26,IF(E26&lt;D26,E26,D26))</f>
        <v>#REF!</v>
      </c>
      <c r="C26" s="175" t="e">
        <f>ROUND((10.94*((G23/1000)^(-0.0952)))/100,4)</f>
        <v>#REF!</v>
      </c>
      <c r="D26" s="175" t="e">
        <f>ROUND((12.15*((G23/1000)^(-0.1186))*(E23^0.0882))/100,4)</f>
        <v>#REF!</v>
      </c>
      <c r="E26" s="175" t="e">
        <f>ROUND((12.4*((G23/1000)^(-0.0952)))/100,4)</f>
        <v>#REF!</v>
      </c>
      <c r="F26" s="212" t="e">
        <f>IF(G23&gt;5000000,"○","×")</f>
        <v>#REF!</v>
      </c>
      <c r="G26" s="220" t="s">
        <v>3242</v>
      </c>
      <c r="H26" s="159"/>
      <c r="I26" s="175" t="e">
        <f>IF(K26&lt;J26,J26,IF(L26&lt;K26,L26,K26))</f>
        <v>#REF!</v>
      </c>
      <c r="J26" s="175" t="e">
        <f>ROUND((90.67*((N23/1000)^(-0.1956)))/100,4)</f>
        <v>#REF!</v>
      </c>
      <c r="K26" s="175" t="e">
        <f>ROUND((152.72*((N23/1000)^(-0.3085))*(L23^0.4222))/100,4)</f>
        <v>#REF!</v>
      </c>
      <c r="L26" s="175" t="e">
        <f>ROUND((165.22*((N23/1000)^(-0.1956)))/100,4)</f>
        <v>#REF!</v>
      </c>
      <c r="M26" s="214" t="e">
        <f>IF(N23&gt;5000000,"○","×")</f>
        <v>#REF!</v>
      </c>
      <c r="N26" s="220" t="s">
        <v>4625</v>
      </c>
      <c r="O26" s="197"/>
      <c r="P26" s="233"/>
      <c r="Q26" s="213"/>
      <c r="R26" s="219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</row>
    <row r="27" spans="1:36" ht="26.85" customHeight="1">
      <c r="A27" s="156" t="s">
        <v>4650</v>
      </c>
      <c r="B27" s="169"/>
      <c r="C27" s="184"/>
      <c r="D27" s="195" t="s">
        <v>3076</v>
      </c>
      <c r="E27" s="200" t="e">
        <f>#REF!</f>
        <v>#REF!</v>
      </c>
      <c r="F27" s="209" t="s">
        <v>2927</v>
      </c>
      <c r="G27" s="218" t="e">
        <f>#REF!</f>
        <v>#REF!</v>
      </c>
      <c r="H27" s="156" t="s">
        <v>4650</v>
      </c>
      <c r="I27" s="169"/>
      <c r="J27" s="184"/>
      <c r="K27" s="195" t="s">
        <v>3076</v>
      </c>
      <c r="L27" s="200" t="e">
        <f>#REF!</f>
        <v>#REF!</v>
      </c>
      <c r="M27" s="209" t="s">
        <v>2927</v>
      </c>
      <c r="N27" s="218" t="e">
        <f>#REF!</f>
        <v>#REF!</v>
      </c>
      <c r="O27" s="198"/>
      <c r="P27" s="234" t="e">
        <f>ROUND((27.283-3.049*LOG(R23/1000))/100,4)</f>
        <v>#REF!</v>
      </c>
      <c r="Q27" s="217" t="e">
        <f>IF(AND(3000000&lt;R23,R23&lt;=2000000000),"○","×")</f>
        <v>#REF!</v>
      </c>
      <c r="R27" s="224" t="s">
        <v>4660</v>
      </c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</row>
    <row r="28" spans="1:36" ht="26.85" customHeight="1">
      <c r="A28" s="160" t="s">
        <v>4438</v>
      </c>
      <c r="B28" s="173" t="s">
        <v>3838</v>
      </c>
      <c r="C28" s="187" t="s">
        <v>489</v>
      </c>
      <c r="D28" s="187" t="s">
        <v>2227</v>
      </c>
      <c r="E28" s="187" t="s">
        <v>4642</v>
      </c>
      <c r="F28" s="187" t="s">
        <v>4643</v>
      </c>
      <c r="G28" s="221"/>
      <c r="H28" s="160" t="s">
        <v>4438</v>
      </c>
      <c r="I28" s="173" t="s">
        <v>3838</v>
      </c>
      <c r="J28" s="187" t="s">
        <v>489</v>
      </c>
      <c r="K28" s="187" t="s">
        <v>2227</v>
      </c>
      <c r="L28" s="187" t="s">
        <v>4642</v>
      </c>
      <c r="M28" s="187" t="s">
        <v>4643</v>
      </c>
      <c r="N28" s="221"/>
      <c r="O28" s="198"/>
      <c r="P28" s="233"/>
      <c r="Q28" s="206"/>
      <c r="R28" s="225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</row>
    <row r="29" spans="1:36" ht="26.85" customHeight="1">
      <c r="A29" s="158" t="e">
        <f>IF(G27=0,0,IF(F30="○",B30,B29))</f>
        <v>#REF!</v>
      </c>
      <c r="B29" s="171" t="e">
        <f>IF(D29&lt;C29,C29,IF(E29&lt;D29,E29,D29))</f>
        <v>#REF!</v>
      </c>
      <c r="C29" s="174">
        <v>1.7299999999999999e-002</v>
      </c>
      <c r="D29" s="174" t="e">
        <f>ROUND((12.21*((G27/1000)^(-0.2596))*(E27^0.6874))/100,4)</f>
        <v>#REF!</v>
      </c>
      <c r="E29" s="174">
        <v>4.9599999999999998e-002</v>
      </c>
      <c r="F29" s="213" t="e">
        <f>IF(G27&lt;=3000000,"○","×")</f>
        <v>#REF!</v>
      </c>
      <c r="G29" s="219" t="s">
        <v>4659</v>
      </c>
      <c r="H29" s="158" t="e">
        <f>IF(N27=0,0,IF(M30="○",I30,I29))</f>
        <v>#REF!</v>
      </c>
      <c r="I29" s="174" t="e">
        <f>IF(K29&lt;J29,J29,IF(L29&lt;K29,L29,K29))</f>
        <v>#REF!</v>
      </c>
      <c r="J29" s="174">
        <v>0.1525</v>
      </c>
      <c r="K29" s="174" t="e">
        <f>ROUND((825.85*((N27/1000)^(-0.5122))*(L27^0.6648))/100,4)</f>
        <v>#REF!</v>
      </c>
      <c r="L29" s="174">
        <v>0.42070000000000002</v>
      </c>
      <c r="M29" s="213" t="e">
        <f>IF(N27&lt;=3000000,"○","×")</f>
        <v>#REF!</v>
      </c>
      <c r="N29" s="219" t="s">
        <v>4659</v>
      </c>
      <c r="O29" s="198"/>
      <c r="P29" s="234">
        <v>8.0699999999999994e-002</v>
      </c>
      <c r="Q29" s="217" t="e">
        <f>IF(2000000000&lt;=R23,"○","×")</f>
        <v>#REF!</v>
      </c>
      <c r="R29" s="226" t="s">
        <v>2886</v>
      </c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</row>
    <row r="30" spans="1:36" ht="26.85" customHeight="1">
      <c r="A30" s="159"/>
      <c r="B30" s="175" t="e">
        <f>IF(D30&lt;C30,C30,IF(E30&lt;D30,E30,D30))</f>
        <v>#REF!</v>
      </c>
      <c r="C30" s="175" t="e">
        <f>ROUND((2.44*((G27/1000)^(-0.0433)))/100,4)</f>
        <v>#REF!</v>
      </c>
      <c r="D30" s="175" t="e">
        <f>ROUND((12.21*((G27/1000)^(-0.2596))*(E27^0.6874))/100,4)</f>
        <v>#REF!</v>
      </c>
      <c r="E30" s="175" t="e">
        <f>ROUND((7.02*((G27/1000)^(-0.0433)))/100,4)</f>
        <v>#REF!</v>
      </c>
      <c r="F30" s="214" t="e">
        <f>IF(G27&gt;3000000,"○","×")</f>
        <v>#REF!</v>
      </c>
      <c r="G30" s="220" t="s">
        <v>1532</v>
      </c>
      <c r="H30" s="159"/>
      <c r="I30" s="175" t="e">
        <f>IF(K30&lt;J30,J30,IF(L30&lt;K30,L30,K30))</f>
        <v>#REF!</v>
      </c>
      <c r="J30" s="175" t="e">
        <f>ROUND((169.65*((N27/1000)^(-0.3009)))/100,4)</f>
        <v>#REF!</v>
      </c>
      <c r="K30" s="175" t="e">
        <f>ROUND((825.85*((N27/1000)^(-0.5122))*(L27^0.6648))/100,4)</f>
        <v>#REF!</v>
      </c>
      <c r="L30" s="175" t="e">
        <f>ROUND((467.95*((N27/1000)^(-0.3009)))/100,4)</f>
        <v>#REF!</v>
      </c>
      <c r="M30" s="214" t="e">
        <f>IF(N27&gt;3000000,"○","×")</f>
        <v>#REF!</v>
      </c>
      <c r="N30" s="220" t="s">
        <v>1532</v>
      </c>
      <c r="O30" s="199"/>
      <c r="P30" s="235"/>
      <c r="Q30" s="208"/>
      <c r="R30" s="227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</row>
    <row r="31" spans="1:36" ht="26.85" customHeight="1">
      <c r="A31" s="161" t="s">
        <v>4662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</row>
    <row r="32" spans="1:36" ht="26.85" customHeight="1">
      <c r="A32" s="155" t="s">
        <v>4640</v>
      </c>
      <c r="B32" s="155"/>
      <c r="C32" s="155"/>
      <c r="D32" s="155"/>
      <c r="E32" s="155"/>
      <c r="F32" s="155"/>
      <c r="G32" s="155"/>
      <c r="H32" s="155" t="s">
        <v>4088</v>
      </c>
      <c r="I32" s="155"/>
      <c r="J32" s="155"/>
      <c r="K32" s="155"/>
      <c r="L32" s="155"/>
      <c r="M32" s="155"/>
      <c r="N32" s="155"/>
      <c r="O32" s="229" t="s">
        <v>4310</v>
      </c>
      <c r="P32" s="229"/>
      <c r="Q32" s="229"/>
      <c r="R32" s="229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</row>
    <row r="33" spans="1:36" ht="26.85" customHeight="1">
      <c r="A33" s="156" t="s">
        <v>4641</v>
      </c>
      <c r="B33" s="177"/>
      <c r="C33" s="184"/>
      <c r="D33" s="195" t="s">
        <v>3076</v>
      </c>
      <c r="E33" s="200" t="e">
        <f>#REF!</f>
        <v>#REF!</v>
      </c>
      <c r="F33" s="209" t="s">
        <v>2927</v>
      </c>
      <c r="G33" s="218" t="e">
        <f>#REF!</f>
        <v>#REF!</v>
      </c>
      <c r="H33" s="156" t="s">
        <v>4641</v>
      </c>
      <c r="I33" s="177"/>
      <c r="J33" s="184"/>
      <c r="K33" s="195" t="s">
        <v>3076</v>
      </c>
      <c r="L33" s="200" t="e">
        <f>#REF!</f>
        <v>#REF!</v>
      </c>
      <c r="M33" s="209" t="s">
        <v>2927</v>
      </c>
      <c r="N33" s="218" t="e">
        <f>#REF!</f>
        <v>#REF!</v>
      </c>
      <c r="O33" s="230"/>
      <c r="P33" s="231"/>
      <c r="Q33" s="209" t="s">
        <v>2927</v>
      </c>
      <c r="R33" s="218" t="e">
        <f>#REF!</f>
        <v>#REF!</v>
      </c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</row>
    <row r="34" spans="1:36" ht="26.85" customHeight="1">
      <c r="A34" s="163"/>
      <c r="B34" s="179"/>
      <c r="C34" s="190"/>
      <c r="D34" s="157" t="s">
        <v>4438</v>
      </c>
      <c r="E34" s="204" t="s">
        <v>4645</v>
      </c>
      <c r="F34" s="188" t="s">
        <v>4643</v>
      </c>
      <c r="G34" s="201"/>
      <c r="H34" s="163"/>
      <c r="I34" s="179"/>
      <c r="J34" s="190"/>
      <c r="K34" s="157" t="s">
        <v>4438</v>
      </c>
      <c r="L34" s="204" t="s">
        <v>4645</v>
      </c>
      <c r="M34" s="188" t="s">
        <v>4643</v>
      </c>
      <c r="N34" s="201"/>
      <c r="O34" s="157" t="s">
        <v>4438</v>
      </c>
      <c r="P34" s="204" t="s">
        <v>4645</v>
      </c>
      <c r="Q34" s="188" t="s">
        <v>4643</v>
      </c>
      <c r="R34" s="201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</row>
    <row r="35" spans="1:36" ht="26.85" customHeight="1">
      <c r="A35" s="164"/>
      <c r="B35" s="180"/>
      <c r="C35" s="191"/>
      <c r="D35" s="196" t="e">
        <f>IF(F35="○",E35,IF(F37="○",E37,IF(F39="○",E39,0)))</f>
        <v>#REF!</v>
      </c>
      <c r="E35" s="205">
        <v>3.0800000000000001e-002</v>
      </c>
      <c r="F35" s="216" t="e">
        <f>IF(G33&lt;=10000000,"○","×")</f>
        <v>#REF!</v>
      </c>
      <c r="G35" s="223" t="s">
        <v>4663</v>
      </c>
      <c r="H35" s="164"/>
      <c r="I35" s="180"/>
      <c r="J35" s="191"/>
      <c r="K35" s="196" t="e">
        <f>IF(M35="○",L35,IF(M37="○",L37,IF(M39="○",L39,0)))</f>
        <v>#REF!</v>
      </c>
      <c r="L35" s="205">
        <v>3.9800000000000002e-002</v>
      </c>
      <c r="M35" s="216" t="e">
        <f>IF(N33&lt;=10000000,"○","×")</f>
        <v>#REF!</v>
      </c>
      <c r="N35" s="223" t="s">
        <v>4663</v>
      </c>
      <c r="O35" s="196" t="e">
        <f>IF(Q35="○",P35,IF(Q37="○",P37,IF(Q39="○",P39,0)))</f>
        <v>#REF!</v>
      </c>
      <c r="P35" s="232">
        <v>0.1668</v>
      </c>
      <c r="Q35" s="216" t="e">
        <f>IF(R33&lt;=3000000,"○","×")</f>
        <v>#REF!</v>
      </c>
      <c r="R35" s="223" t="s">
        <v>4659</v>
      </c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</row>
    <row r="36" spans="1:36" ht="26.85" customHeight="1">
      <c r="A36" s="164"/>
      <c r="B36" s="180"/>
      <c r="C36" s="191"/>
      <c r="D36" s="197"/>
      <c r="E36" s="206"/>
      <c r="F36" s="213"/>
      <c r="G36" s="219"/>
      <c r="H36" s="164"/>
      <c r="I36" s="180"/>
      <c r="J36" s="191"/>
      <c r="K36" s="197"/>
      <c r="L36" s="206"/>
      <c r="M36" s="213"/>
      <c r="N36" s="219"/>
      <c r="O36" s="197"/>
      <c r="P36" s="233"/>
      <c r="Q36" s="213"/>
      <c r="R36" s="219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</row>
    <row r="37" spans="1:36" ht="26.85" customHeight="1">
      <c r="A37" s="165"/>
      <c r="B37" s="181"/>
      <c r="C37" s="192"/>
      <c r="D37" s="198"/>
      <c r="E37" s="207" t="e">
        <f>ROUND((7.89*(G33/1000)^(-0.1021))/100,4)</f>
        <v>#REF!</v>
      </c>
      <c r="F37" s="217" t="e">
        <f>IF(AND(10000000&lt;G33,G33&lt;=500000000),"○","×")</f>
        <v>#REF!</v>
      </c>
      <c r="G37" s="224" t="s">
        <v>4664</v>
      </c>
      <c r="H37" s="165"/>
      <c r="I37" s="181"/>
      <c r="J37" s="192"/>
      <c r="K37" s="198"/>
      <c r="L37" s="207" t="e">
        <f>ROUND((15.1*(N33/1000)^(-0.1449))/100,4)</f>
        <v>#REF!</v>
      </c>
      <c r="M37" s="217" t="e">
        <f>IF(AND(10000000&lt;N33,N33&lt;=500000000),"○","×")</f>
        <v>#REF!</v>
      </c>
      <c r="N37" s="224" t="s">
        <v>4664</v>
      </c>
      <c r="O37" s="198"/>
      <c r="P37" s="234" t="e">
        <f>ROUND((27.283-3.049*LOG(R33/1000))/100,4)</f>
        <v>#REF!</v>
      </c>
      <c r="Q37" s="217" t="e">
        <f>IF(AND(3000000&lt;R33,R33&lt;=2000000000),"○","×")</f>
        <v>#REF!</v>
      </c>
      <c r="R37" s="224" t="s">
        <v>4660</v>
      </c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</row>
    <row r="38" spans="1:36" ht="26.85" customHeight="1">
      <c r="A38" s="166"/>
      <c r="B38" s="182"/>
      <c r="C38" s="193"/>
      <c r="D38" s="198"/>
      <c r="E38" s="206"/>
      <c r="F38" s="206"/>
      <c r="G38" s="225"/>
      <c r="H38" s="166"/>
      <c r="I38" s="182"/>
      <c r="J38" s="193"/>
      <c r="K38" s="198"/>
      <c r="L38" s="206"/>
      <c r="M38" s="206"/>
      <c r="N38" s="225"/>
      <c r="O38" s="198"/>
      <c r="P38" s="233"/>
      <c r="Q38" s="206"/>
      <c r="R38" s="225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</row>
    <row r="39" spans="1:36" ht="26.85" customHeight="1">
      <c r="A39" s="164"/>
      <c r="B39" s="180"/>
      <c r="C39" s="191"/>
      <c r="D39" s="198"/>
      <c r="E39" s="207">
        <v>2.07e-002</v>
      </c>
      <c r="F39" s="217" t="e">
        <f>IF(500000000&lt;=G33,"○","×")</f>
        <v>#REF!</v>
      </c>
      <c r="G39" s="226" t="s">
        <v>4399</v>
      </c>
      <c r="H39" s="164"/>
      <c r="I39" s="180"/>
      <c r="J39" s="191"/>
      <c r="K39" s="198"/>
      <c r="L39" s="207">
        <v>2.2599999999999999e-002</v>
      </c>
      <c r="M39" s="217" t="e">
        <f>IF(500000000&lt;=N33,"○","×")</f>
        <v>#REF!</v>
      </c>
      <c r="N39" s="226" t="s">
        <v>4399</v>
      </c>
      <c r="O39" s="198"/>
      <c r="P39" s="234">
        <v>8.0699999999999994e-002</v>
      </c>
      <c r="Q39" s="217" t="e">
        <f>IF(2000000000&lt;=R33,"○","×")</f>
        <v>#REF!</v>
      </c>
      <c r="R39" s="226" t="s">
        <v>2886</v>
      </c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</row>
    <row r="40" spans="1:36" ht="26.85" customHeight="1">
      <c r="A40" s="167"/>
      <c r="B40" s="183"/>
      <c r="C40" s="194"/>
      <c r="D40" s="199"/>
      <c r="E40" s="208"/>
      <c r="F40" s="208"/>
      <c r="G40" s="227"/>
      <c r="H40" s="167"/>
      <c r="I40" s="183"/>
      <c r="J40" s="194"/>
      <c r="K40" s="199"/>
      <c r="L40" s="208"/>
      <c r="M40" s="208"/>
      <c r="N40" s="227"/>
      <c r="O40" s="199"/>
      <c r="P40" s="235"/>
      <c r="Q40" s="208"/>
      <c r="R40" s="227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</row>
    <row r="41" spans="1:36"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</row>
    <row r="42" spans="1:36"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</row>
    <row r="43" spans="1:36"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</row>
    <row r="44" spans="1:36"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</row>
    <row r="45" spans="1:36"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</row>
    <row r="46" spans="1:36"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</row>
    <row r="47" spans="1:36"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  <c r="AI47" s="152"/>
      <c r="AJ47" s="152"/>
    </row>
    <row r="48" spans="1:36"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  <c r="AG48" s="152"/>
      <c r="AH48" s="152"/>
      <c r="AI48" s="152"/>
      <c r="AJ48" s="152"/>
    </row>
    <row r="49" spans="19:36"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</row>
    <row r="50" spans="19:36"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</row>
    <row r="51" spans="19:36"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</row>
    <row r="52" spans="19:36"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</row>
    <row r="53" spans="19:36"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</row>
    <row r="54" spans="19:36"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</row>
    <row r="55" spans="19:36"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</row>
    <row r="56" spans="19:36"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</row>
    <row r="57" spans="19:36"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  <c r="AD57" s="152"/>
      <c r="AE57" s="152"/>
      <c r="AF57" s="152"/>
      <c r="AG57" s="152"/>
      <c r="AH57" s="152"/>
      <c r="AI57" s="152"/>
      <c r="AJ57" s="152"/>
    </row>
    <row r="58" spans="19:36"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  <c r="AD58" s="152"/>
      <c r="AE58" s="152"/>
      <c r="AF58" s="152"/>
      <c r="AG58" s="152"/>
      <c r="AH58" s="152"/>
      <c r="AI58" s="152"/>
      <c r="AJ58" s="152"/>
    </row>
    <row r="59" spans="19:36">
      <c r="S59" s="152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  <c r="AD59" s="152"/>
      <c r="AE59" s="152"/>
      <c r="AF59" s="152"/>
      <c r="AG59" s="152"/>
      <c r="AH59" s="152"/>
      <c r="AI59" s="152"/>
      <c r="AJ59" s="152"/>
    </row>
    <row r="60" spans="19:36"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</row>
    <row r="61" spans="19:36"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</row>
    <row r="62" spans="19:36"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</row>
    <row r="63" spans="19:36">
      <c r="S63" s="152"/>
      <c r="T63" s="152"/>
      <c r="U63" s="152"/>
      <c r="V63" s="152"/>
      <c r="W63" s="152"/>
      <c r="X63" s="152"/>
      <c r="Y63" s="152"/>
      <c r="Z63" s="152"/>
      <c r="AA63" s="152"/>
      <c r="AB63" s="152"/>
      <c r="AC63" s="152"/>
      <c r="AD63" s="152"/>
      <c r="AE63" s="152"/>
      <c r="AF63" s="152"/>
      <c r="AG63" s="152"/>
      <c r="AH63" s="152"/>
      <c r="AI63" s="152"/>
      <c r="AJ63" s="152"/>
    </row>
    <row r="64" spans="19:36"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2"/>
      <c r="AE64" s="152"/>
      <c r="AF64" s="152"/>
      <c r="AG64" s="152"/>
      <c r="AH64" s="152"/>
      <c r="AI64" s="152"/>
      <c r="AJ64" s="152"/>
    </row>
    <row r="65" spans="19:36">
      <c r="S65" s="152"/>
      <c r="T65" s="152"/>
      <c r="U65" s="152"/>
      <c r="V65" s="152"/>
      <c r="W65" s="152"/>
      <c r="X65" s="152"/>
      <c r="Y65" s="152"/>
      <c r="Z65" s="152"/>
      <c r="AA65" s="152"/>
      <c r="AB65" s="152"/>
      <c r="AC65" s="152"/>
      <c r="AD65" s="152"/>
      <c r="AE65" s="152"/>
      <c r="AF65" s="152"/>
      <c r="AG65" s="152"/>
      <c r="AH65" s="152"/>
      <c r="AI65" s="152"/>
      <c r="AJ65" s="152"/>
    </row>
    <row r="66" spans="19:36"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</row>
    <row r="67" spans="19:36"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</row>
    <row r="68" spans="19:36"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</row>
    <row r="69" spans="19:36"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</row>
    <row r="70" spans="19:36"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  <c r="AD70" s="152"/>
      <c r="AE70" s="152"/>
      <c r="AF70" s="152"/>
      <c r="AG70" s="152"/>
      <c r="AH70" s="152"/>
      <c r="AI70" s="152"/>
      <c r="AJ70" s="152"/>
    </row>
    <row r="71" spans="19:36"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</row>
    <row r="72" spans="19:36">
      <c r="S72" s="152"/>
      <c r="T72" s="152"/>
      <c r="U72" s="152"/>
      <c r="V72" s="152"/>
      <c r="W72" s="152"/>
      <c r="X72" s="152"/>
      <c r="Y72" s="152"/>
      <c r="Z72" s="152"/>
      <c r="AA72" s="152"/>
      <c r="AB72" s="152"/>
      <c r="AC72" s="152"/>
      <c r="AD72" s="152"/>
      <c r="AE72" s="152"/>
      <c r="AF72" s="152"/>
      <c r="AG72" s="152"/>
      <c r="AH72" s="152"/>
      <c r="AI72" s="152"/>
      <c r="AJ72" s="152"/>
    </row>
    <row r="73" spans="19:36">
      <c r="S73" s="152"/>
      <c r="T73" s="152"/>
      <c r="U73" s="152"/>
      <c r="V73" s="152"/>
      <c r="W73" s="152"/>
      <c r="X73" s="152"/>
      <c r="Y73" s="152"/>
      <c r="Z73" s="152"/>
      <c r="AA73" s="152"/>
      <c r="AB73" s="152"/>
      <c r="AC73" s="152"/>
      <c r="AD73" s="152"/>
      <c r="AE73" s="152"/>
      <c r="AF73" s="152"/>
      <c r="AG73" s="152"/>
      <c r="AH73" s="152"/>
      <c r="AI73" s="152"/>
      <c r="AJ73" s="152"/>
    </row>
    <row r="74" spans="19:36"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2"/>
      <c r="AI74" s="152"/>
      <c r="AJ74" s="152"/>
    </row>
    <row r="75" spans="19:36"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  <c r="AD75" s="152"/>
      <c r="AE75" s="152"/>
      <c r="AF75" s="152"/>
      <c r="AG75" s="152"/>
      <c r="AH75" s="152"/>
      <c r="AI75" s="152"/>
      <c r="AJ75" s="152"/>
    </row>
    <row r="76" spans="19:36"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  <c r="AF76" s="152"/>
      <c r="AG76" s="152"/>
      <c r="AH76" s="152"/>
      <c r="AI76" s="152"/>
      <c r="AJ76" s="152"/>
    </row>
    <row r="77" spans="19:36">
      <c r="S77" s="152"/>
      <c r="T77" s="152"/>
      <c r="U77" s="152"/>
      <c r="V77" s="152"/>
      <c r="W77" s="152"/>
      <c r="X77" s="152"/>
      <c r="Y77" s="152"/>
      <c r="Z77" s="152"/>
      <c r="AA77" s="152"/>
      <c r="AB77" s="152"/>
      <c r="AC77" s="152"/>
      <c r="AD77" s="152"/>
      <c r="AE77" s="152"/>
      <c r="AF77" s="152"/>
      <c r="AG77" s="152"/>
      <c r="AH77" s="152"/>
      <c r="AI77" s="152"/>
      <c r="AJ77" s="152"/>
    </row>
    <row r="78" spans="19:36">
      <c r="S78" s="152"/>
      <c r="T78" s="152"/>
      <c r="U78" s="152"/>
      <c r="V78" s="152"/>
      <c r="W78" s="152"/>
      <c r="X78" s="152"/>
      <c r="Y78" s="152"/>
      <c r="Z78" s="152"/>
      <c r="AA78" s="152"/>
      <c r="AB78" s="152"/>
      <c r="AC78" s="152"/>
      <c r="AD78" s="152"/>
      <c r="AE78" s="152"/>
      <c r="AF78" s="152"/>
      <c r="AG78" s="152"/>
      <c r="AH78" s="152"/>
      <c r="AI78" s="152"/>
      <c r="AJ78" s="152"/>
    </row>
    <row r="79" spans="19:36">
      <c r="S79" s="152"/>
      <c r="T79" s="152"/>
      <c r="U79" s="152"/>
      <c r="V79" s="152"/>
      <c r="W79" s="152"/>
      <c r="X79" s="152"/>
      <c r="Y79" s="152"/>
      <c r="Z79" s="152"/>
      <c r="AA79" s="152"/>
      <c r="AB79" s="152"/>
      <c r="AC79" s="152"/>
      <c r="AD79" s="152"/>
      <c r="AE79" s="152"/>
      <c r="AF79" s="152"/>
      <c r="AG79" s="152"/>
      <c r="AH79" s="152"/>
      <c r="AI79" s="152"/>
      <c r="AJ79" s="152"/>
    </row>
    <row r="80" spans="19:36"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  <c r="AD80" s="152"/>
      <c r="AE80" s="152"/>
      <c r="AF80" s="152"/>
      <c r="AG80" s="152"/>
      <c r="AH80" s="152"/>
      <c r="AI80" s="152"/>
      <c r="AJ80" s="152"/>
    </row>
    <row r="81" spans="19:36"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152"/>
      <c r="AG81" s="152"/>
      <c r="AH81" s="152"/>
      <c r="AI81" s="152"/>
      <c r="AJ81" s="152"/>
    </row>
    <row r="82" spans="19:36">
      <c r="S82" s="152"/>
      <c r="T82" s="152"/>
      <c r="U82" s="152"/>
      <c r="V82" s="152"/>
      <c r="W82" s="152"/>
      <c r="X82" s="152"/>
      <c r="Y82" s="152"/>
      <c r="Z82" s="152"/>
      <c r="AA82" s="152"/>
      <c r="AB82" s="152"/>
      <c r="AC82" s="152"/>
      <c r="AD82" s="152"/>
      <c r="AE82" s="152"/>
      <c r="AF82" s="152"/>
      <c r="AG82" s="152"/>
      <c r="AH82" s="152"/>
      <c r="AI82" s="152"/>
      <c r="AJ82" s="152"/>
    </row>
    <row r="83" spans="19:36">
      <c r="S83" s="152"/>
      <c r="T83" s="152"/>
      <c r="U83" s="152"/>
      <c r="V83" s="152"/>
      <c r="W83" s="152"/>
      <c r="X83" s="152"/>
      <c r="Y83" s="152"/>
      <c r="Z83" s="152"/>
      <c r="AA83" s="152"/>
      <c r="AB83" s="152"/>
      <c r="AC83" s="152"/>
      <c r="AD83" s="152"/>
      <c r="AE83" s="152"/>
      <c r="AF83" s="152"/>
      <c r="AG83" s="152"/>
      <c r="AH83" s="152"/>
      <c r="AI83" s="152"/>
      <c r="AJ83" s="152"/>
    </row>
    <row r="84" spans="19:36">
      <c r="S84" s="152"/>
      <c r="T84" s="152"/>
      <c r="U84" s="152"/>
      <c r="V84" s="152"/>
      <c r="W84" s="152"/>
      <c r="X84" s="152"/>
      <c r="Y84" s="152"/>
      <c r="Z84" s="152"/>
      <c r="AA84" s="152"/>
      <c r="AB84" s="152"/>
      <c r="AC84" s="152"/>
      <c r="AD84" s="152"/>
      <c r="AE84" s="152"/>
      <c r="AF84" s="152"/>
      <c r="AG84" s="152"/>
      <c r="AH84" s="152"/>
      <c r="AI84" s="152"/>
      <c r="AJ84" s="152"/>
    </row>
    <row r="85" spans="19:36"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  <c r="AD85" s="152"/>
      <c r="AE85" s="152"/>
      <c r="AF85" s="152"/>
      <c r="AG85" s="152"/>
      <c r="AH85" s="152"/>
      <c r="AI85" s="152"/>
      <c r="AJ85" s="152"/>
    </row>
    <row r="86" spans="19:36">
      <c r="S86" s="152"/>
      <c r="T86" s="152"/>
      <c r="U86" s="152"/>
      <c r="V86" s="152"/>
      <c r="W86" s="152"/>
      <c r="X86" s="152"/>
      <c r="Y86" s="152"/>
      <c r="Z86" s="152"/>
      <c r="AA86" s="152"/>
      <c r="AB86" s="152"/>
      <c r="AC86" s="152"/>
      <c r="AD86" s="152"/>
      <c r="AE86" s="152"/>
      <c r="AF86" s="152"/>
      <c r="AG86" s="152"/>
      <c r="AH86" s="152"/>
      <c r="AI86" s="152"/>
      <c r="AJ86" s="152"/>
    </row>
    <row r="87" spans="19:36">
      <c r="S87" s="152"/>
      <c r="T87" s="152"/>
      <c r="U87" s="152"/>
      <c r="V87" s="152"/>
      <c r="W87" s="152"/>
      <c r="X87" s="152"/>
      <c r="Y87" s="152"/>
      <c r="Z87" s="152"/>
      <c r="AA87" s="152"/>
      <c r="AB87" s="152"/>
      <c r="AC87" s="152"/>
      <c r="AD87" s="152"/>
      <c r="AE87" s="152"/>
      <c r="AF87" s="152"/>
      <c r="AG87" s="152"/>
      <c r="AH87" s="152"/>
      <c r="AI87" s="152"/>
      <c r="AJ87" s="152"/>
    </row>
    <row r="88" spans="19:36">
      <c r="S88" s="152"/>
      <c r="T88" s="152"/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52"/>
      <c r="AF88" s="152"/>
      <c r="AG88" s="152"/>
      <c r="AH88" s="152"/>
      <c r="AI88" s="152"/>
      <c r="AJ88" s="152"/>
    </row>
    <row r="89" spans="19:36">
      <c r="S89" s="152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  <c r="AD89" s="152"/>
      <c r="AE89" s="152"/>
      <c r="AF89" s="152"/>
      <c r="AG89" s="152"/>
      <c r="AH89" s="152"/>
      <c r="AI89" s="152"/>
      <c r="AJ89" s="152"/>
    </row>
    <row r="90" spans="19:36">
      <c r="S90" s="152"/>
      <c r="T90" s="152"/>
      <c r="U90" s="152"/>
      <c r="V90" s="152"/>
      <c r="W90" s="152"/>
      <c r="X90" s="152"/>
      <c r="Y90" s="152"/>
      <c r="Z90" s="152"/>
      <c r="AA90" s="152"/>
      <c r="AB90" s="152"/>
      <c r="AC90" s="152"/>
      <c r="AD90" s="152"/>
      <c r="AE90" s="152"/>
      <c r="AF90" s="152"/>
      <c r="AG90" s="152"/>
      <c r="AH90" s="152"/>
      <c r="AI90" s="152"/>
      <c r="AJ90" s="152"/>
    </row>
    <row r="91" spans="19:36"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2"/>
      <c r="AG91" s="152"/>
      <c r="AH91" s="152"/>
      <c r="AI91" s="152"/>
      <c r="AJ91" s="152"/>
    </row>
    <row r="92" spans="19:36">
      <c r="S92" s="152"/>
      <c r="T92" s="152"/>
      <c r="U92" s="152"/>
      <c r="V92" s="152"/>
      <c r="W92" s="152"/>
      <c r="X92" s="152"/>
      <c r="Y92" s="152"/>
      <c r="Z92" s="152"/>
      <c r="AA92" s="152"/>
      <c r="AB92" s="152"/>
      <c r="AC92" s="152"/>
      <c r="AD92" s="152"/>
      <c r="AE92" s="152"/>
      <c r="AF92" s="152"/>
      <c r="AG92" s="152"/>
      <c r="AH92" s="152"/>
      <c r="AI92" s="152"/>
      <c r="AJ92" s="152"/>
    </row>
    <row r="93" spans="19:36">
      <c r="S93" s="152"/>
      <c r="T93" s="152"/>
      <c r="U93" s="152"/>
      <c r="V93" s="152"/>
      <c r="W93" s="152"/>
      <c r="X93" s="152"/>
      <c r="Y93" s="152"/>
      <c r="Z93" s="152"/>
      <c r="AA93" s="152"/>
      <c r="AB93" s="152"/>
      <c r="AC93" s="152"/>
      <c r="AD93" s="152"/>
      <c r="AE93" s="152"/>
      <c r="AF93" s="152"/>
      <c r="AG93" s="152"/>
      <c r="AH93" s="152"/>
      <c r="AI93" s="152"/>
      <c r="AJ93" s="152"/>
    </row>
    <row r="94" spans="19:36">
      <c r="S94" s="152"/>
      <c r="T94" s="152"/>
      <c r="U94" s="152"/>
      <c r="V94" s="152"/>
      <c r="W94" s="152"/>
      <c r="X94" s="152"/>
      <c r="Y94" s="152"/>
      <c r="Z94" s="152"/>
      <c r="AA94" s="152"/>
      <c r="AB94" s="152"/>
      <c r="AC94" s="152"/>
      <c r="AD94" s="152"/>
      <c r="AE94" s="152"/>
      <c r="AF94" s="152"/>
      <c r="AG94" s="152"/>
      <c r="AH94" s="152"/>
      <c r="AI94" s="152"/>
      <c r="AJ94" s="152"/>
    </row>
    <row r="95" spans="19:36">
      <c r="S95" s="152"/>
      <c r="T95" s="152"/>
      <c r="U95" s="152"/>
      <c r="V95" s="152"/>
      <c r="W95" s="152"/>
      <c r="X95" s="152"/>
      <c r="Y95" s="152"/>
      <c r="Z95" s="152"/>
      <c r="AA95" s="152"/>
      <c r="AB95" s="152"/>
      <c r="AC95" s="152"/>
      <c r="AD95" s="152"/>
      <c r="AE95" s="152"/>
      <c r="AF95" s="152"/>
      <c r="AG95" s="152"/>
      <c r="AH95" s="152"/>
      <c r="AI95" s="152"/>
      <c r="AJ95" s="152"/>
    </row>
    <row r="96" spans="19:36">
      <c r="S96" s="152"/>
      <c r="T96" s="152"/>
      <c r="U96" s="152"/>
      <c r="V96" s="152"/>
      <c r="W96" s="152"/>
      <c r="X96" s="152"/>
      <c r="Y96" s="152"/>
      <c r="Z96" s="152"/>
      <c r="AA96" s="152"/>
      <c r="AB96" s="152"/>
      <c r="AC96" s="152"/>
      <c r="AD96" s="152"/>
      <c r="AE96" s="152"/>
      <c r="AF96" s="152"/>
      <c r="AG96" s="152"/>
      <c r="AH96" s="152"/>
      <c r="AI96" s="152"/>
      <c r="AJ96" s="152"/>
    </row>
    <row r="97" spans="19:36">
      <c r="S97" s="152"/>
      <c r="T97" s="152"/>
      <c r="U97" s="152"/>
      <c r="V97" s="152"/>
      <c r="W97" s="152"/>
      <c r="X97" s="152"/>
      <c r="Y97" s="152"/>
      <c r="Z97" s="152"/>
      <c r="AA97" s="152"/>
      <c r="AB97" s="152"/>
      <c r="AC97" s="152"/>
      <c r="AD97" s="152"/>
      <c r="AE97" s="152"/>
      <c r="AF97" s="152"/>
      <c r="AG97" s="152"/>
      <c r="AH97" s="152"/>
      <c r="AI97" s="152"/>
      <c r="AJ97" s="152"/>
    </row>
    <row r="98" spans="19:36">
      <c r="S98" s="152"/>
      <c r="T98" s="152"/>
      <c r="U98" s="152"/>
      <c r="V98" s="152"/>
      <c r="W98" s="152"/>
      <c r="X98" s="152"/>
      <c r="Y98" s="152"/>
      <c r="Z98" s="152"/>
      <c r="AA98" s="152"/>
      <c r="AB98" s="152"/>
      <c r="AC98" s="152"/>
      <c r="AD98" s="152"/>
      <c r="AE98" s="152"/>
      <c r="AF98" s="152"/>
      <c r="AG98" s="152"/>
      <c r="AH98" s="152"/>
      <c r="AI98" s="152"/>
      <c r="AJ98" s="152"/>
    </row>
    <row r="99" spans="19:36">
      <c r="S99" s="152"/>
      <c r="T99" s="152"/>
      <c r="U99" s="152"/>
      <c r="V99" s="152"/>
      <c r="W99" s="152"/>
      <c r="X99" s="152"/>
      <c r="Y99" s="152"/>
      <c r="Z99" s="152"/>
      <c r="AA99" s="152"/>
      <c r="AB99" s="152"/>
      <c r="AC99" s="152"/>
      <c r="AD99" s="152"/>
      <c r="AE99" s="152"/>
      <c r="AF99" s="152"/>
      <c r="AG99" s="152"/>
      <c r="AH99" s="152"/>
      <c r="AI99" s="152"/>
      <c r="AJ99" s="152"/>
    </row>
    <row r="100" spans="19:36">
      <c r="S100" s="152"/>
      <c r="T100" s="152"/>
      <c r="U100" s="152"/>
      <c r="V100" s="152"/>
      <c r="W100" s="152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</row>
    <row r="101" spans="19:36">
      <c r="S101" s="152"/>
      <c r="T101" s="152"/>
      <c r="U101" s="152"/>
      <c r="V101" s="152"/>
      <c r="W101" s="152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/>
      <c r="AH101" s="152"/>
      <c r="AI101" s="152"/>
      <c r="AJ101" s="152"/>
    </row>
    <row r="102" spans="19:36"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/>
      <c r="AH102" s="152"/>
      <c r="AI102" s="152"/>
      <c r="AJ102" s="152"/>
    </row>
    <row r="103" spans="19:36"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</row>
    <row r="104" spans="19:36">
      <c r="S104" s="152"/>
      <c r="T104" s="152"/>
      <c r="U104" s="152"/>
      <c r="V104" s="152"/>
      <c r="W104" s="152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/>
      <c r="AH104" s="152"/>
      <c r="AI104" s="152"/>
      <c r="AJ104" s="152"/>
    </row>
    <row r="105" spans="19:36">
      <c r="S105" s="152"/>
      <c r="T105" s="152"/>
      <c r="U105" s="152"/>
      <c r="V105" s="152"/>
      <c r="W105" s="152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/>
      <c r="AH105" s="152"/>
      <c r="AI105" s="152"/>
      <c r="AJ105" s="152"/>
    </row>
    <row r="106" spans="19:36">
      <c r="S106" s="152"/>
      <c r="T106" s="152"/>
      <c r="U106" s="152"/>
      <c r="V106" s="152"/>
      <c r="W106" s="152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/>
      <c r="AH106" s="152"/>
      <c r="AI106" s="152"/>
      <c r="AJ106" s="152"/>
    </row>
    <row r="107" spans="19:36">
      <c r="S107" s="152"/>
      <c r="T107" s="152"/>
      <c r="U107" s="152"/>
      <c r="V107" s="152"/>
      <c r="W107" s="152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/>
      <c r="AH107" s="152"/>
      <c r="AI107" s="152"/>
      <c r="AJ107" s="152"/>
    </row>
    <row r="108" spans="19:36">
      <c r="S108" s="152"/>
      <c r="T108" s="152"/>
      <c r="U108" s="152"/>
      <c r="V108" s="152"/>
      <c r="W108" s="152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/>
      <c r="AH108" s="152"/>
      <c r="AI108" s="152"/>
      <c r="AJ108" s="152"/>
    </row>
  </sheetData>
  <mergeCells count="124">
    <mergeCell ref="A1:R1"/>
    <mergeCell ref="A2:G2"/>
    <mergeCell ref="H2:N2"/>
    <mergeCell ref="O2:R2"/>
    <mergeCell ref="A3:C3"/>
    <mergeCell ref="H3:J3"/>
    <mergeCell ref="O3:P3"/>
    <mergeCell ref="F4:G4"/>
    <mergeCell ref="M4:N4"/>
    <mergeCell ref="Q4:R4"/>
    <mergeCell ref="A7:C7"/>
    <mergeCell ref="H7:J7"/>
    <mergeCell ref="F8:G8"/>
    <mergeCell ref="M8:N8"/>
    <mergeCell ref="A11:R11"/>
    <mergeCell ref="A12:G12"/>
    <mergeCell ref="H12:N12"/>
    <mergeCell ref="O12:R12"/>
    <mergeCell ref="A13:C13"/>
    <mergeCell ref="H13:J13"/>
    <mergeCell ref="O13:P13"/>
    <mergeCell ref="F14:G14"/>
    <mergeCell ref="M14:N14"/>
    <mergeCell ref="Q14:R14"/>
    <mergeCell ref="A17:C17"/>
    <mergeCell ref="H17:J17"/>
    <mergeCell ref="F18:G18"/>
    <mergeCell ref="M18:N18"/>
    <mergeCell ref="A21:R21"/>
    <mergeCell ref="A22:G22"/>
    <mergeCell ref="H22:N22"/>
    <mergeCell ref="O22:R22"/>
    <mergeCell ref="A23:C23"/>
    <mergeCell ref="H23:J23"/>
    <mergeCell ref="O23:P23"/>
    <mergeCell ref="F24:G24"/>
    <mergeCell ref="M24:N24"/>
    <mergeCell ref="Q24:R24"/>
    <mergeCell ref="A27:C27"/>
    <mergeCell ref="H27:J27"/>
    <mergeCell ref="F28:G28"/>
    <mergeCell ref="M28:N28"/>
    <mergeCell ref="A31:R31"/>
    <mergeCell ref="A32:G32"/>
    <mergeCell ref="H32:N32"/>
    <mergeCell ref="O32:R32"/>
    <mergeCell ref="A33:C33"/>
    <mergeCell ref="H33:J33"/>
    <mergeCell ref="O33:P33"/>
    <mergeCell ref="F34:G34"/>
    <mergeCell ref="M34:N34"/>
    <mergeCell ref="Q34:R34"/>
    <mergeCell ref="A5:A6"/>
    <mergeCell ref="H5:H6"/>
    <mergeCell ref="O5:O10"/>
    <mergeCell ref="P5:P6"/>
    <mergeCell ref="Q5:Q6"/>
    <mergeCell ref="R5:R6"/>
    <mergeCell ref="P7:P8"/>
    <mergeCell ref="Q7:Q8"/>
    <mergeCell ref="R7:R8"/>
    <mergeCell ref="A9:A10"/>
    <mergeCell ref="H9:H10"/>
    <mergeCell ref="P9:P10"/>
    <mergeCell ref="Q9:Q10"/>
    <mergeCell ref="R9:R10"/>
    <mergeCell ref="A15:A16"/>
    <mergeCell ref="H15:H16"/>
    <mergeCell ref="O15:O20"/>
    <mergeCell ref="P15:P16"/>
    <mergeCell ref="Q15:Q16"/>
    <mergeCell ref="R15:R16"/>
    <mergeCell ref="P17:P18"/>
    <mergeCell ref="Q17:Q18"/>
    <mergeCell ref="R17:R18"/>
    <mergeCell ref="A19:A20"/>
    <mergeCell ref="H19:H20"/>
    <mergeCell ref="P19:P20"/>
    <mergeCell ref="Q19:Q20"/>
    <mergeCell ref="R19:R20"/>
    <mergeCell ref="A25:A26"/>
    <mergeCell ref="H25:H26"/>
    <mergeCell ref="O25:O30"/>
    <mergeCell ref="P25:P26"/>
    <mergeCell ref="Q25:Q26"/>
    <mergeCell ref="R25:R26"/>
    <mergeCell ref="P27:P28"/>
    <mergeCell ref="Q27:Q28"/>
    <mergeCell ref="R27:R28"/>
    <mergeCell ref="A29:A30"/>
    <mergeCell ref="H29:H30"/>
    <mergeCell ref="P29:P30"/>
    <mergeCell ref="Q29:Q30"/>
    <mergeCell ref="R29:R30"/>
    <mergeCell ref="D35:D40"/>
    <mergeCell ref="E35:E36"/>
    <mergeCell ref="F35:F36"/>
    <mergeCell ref="G35:G36"/>
    <mergeCell ref="K35:K40"/>
    <mergeCell ref="L35:L36"/>
    <mergeCell ref="M35:M36"/>
    <mergeCell ref="N35:N36"/>
    <mergeCell ref="O35:O40"/>
    <mergeCell ref="P35:P36"/>
    <mergeCell ref="Q35:Q36"/>
    <mergeCell ref="R35:R36"/>
    <mergeCell ref="E37:E38"/>
    <mergeCell ref="F37:F38"/>
    <mergeCell ref="G37:G38"/>
    <mergeCell ref="L37:L38"/>
    <mergeCell ref="M37:M38"/>
    <mergeCell ref="N37:N38"/>
    <mergeCell ref="P37:P38"/>
    <mergeCell ref="Q37:Q38"/>
    <mergeCell ref="R37:R38"/>
    <mergeCell ref="E39:E40"/>
    <mergeCell ref="F39:F40"/>
    <mergeCell ref="G39:G40"/>
    <mergeCell ref="L39:L40"/>
    <mergeCell ref="M39:M40"/>
    <mergeCell ref="N39:N40"/>
    <mergeCell ref="P39:P40"/>
    <mergeCell ref="Q39:Q40"/>
    <mergeCell ref="R39:R40"/>
  </mergeCells>
  <phoneticPr fontId="9"/>
  <printOptions horizontalCentered="1"/>
  <pageMargins left="0.19685039370078741" right="0.19685039370078741" top="0.98425196850393704" bottom="0.39370078740157483" header="0.59055118110236227" footer="0.19685039370078741"/>
  <pageSetup paperSize="9" fitToWidth="1" fitToHeight="1" orientation="landscape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"/>
  <dimension ref="A1:H41"/>
  <sheetViews>
    <sheetView view="pageBreakPreview" zoomScale="90" zoomScaleSheetLayoutView="90" workbookViewId="0">
      <selection activeCell="H12" sqref="H12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9" width="6" style="1" customWidth="1"/>
    <col min="10" max="16384" width="9" style="1" customWidth="1"/>
  </cols>
  <sheetData>
    <row r="1" spans="1:8" ht="27" customHeight="1">
      <c r="A1" s="237" t="s">
        <v>5098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80"/>
      <c r="B2" s="249"/>
      <c r="C2" s="249"/>
      <c r="D2" s="69"/>
      <c r="E2" s="80"/>
      <c r="F2" s="69"/>
      <c r="G2" s="69"/>
      <c r="H2" s="275"/>
    </row>
    <row r="3" spans="1:8" ht="12.75" customHeight="1">
      <c r="A3" s="238" t="s">
        <v>782</v>
      </c>
      <c r="B3" s="250" t="s">
        <v>361</v>
      </c>
      <c r="C3" s="263"/>
      <c r="D3" s="268"/>
      <c r="E3" s="238"/>
      <c r="F3" s="268"/>
      <c r="G3" s="268"/>
      <c r="H3" s="276"/>
    </row>
    <row r="4" spans="1:8" ht="12.75" customHeight="1">
      <c r="A4" s="239"/>
      <c r="B4" s="251"/>
      <c r="C4" s="264"/>
      <c r="D4" s="69"/>
      <c r="E4" s="80"/>
      <c r="F4" s="69"/>
      <c r="G4" s="69"/>
      <c r="H4" s="275"/>
    </row>
    <row r="5" spans="1:8" ht="12.75" customHeight="1">
      <c r="A5" s="240" t="s">
        <v>789</v>
      </c>
      <c r="B5" s="252" t="s">
        <v>792</v>
      </c>
      <c r="C5" s="265"/>
      <c r="D5" s="70">
        <v>1</v>
      </c>
      <c r="E5" s="81" t="s">
        <v>732</v>
      </c>
      <c r="F5" s="70"/>
      <c r="G5" s="70"/>
      <c r="H5" s="277"/>
    </row>
    <row r="6" spans="1:8" ht="12.75" customHeight="1">
      <c r="A6" s="241"/>
      <c r="B6" s="253"/>
      <c r="C6" s="266"/>
      <c r="D6" s="268"/>
      <c r="E6" s="238"/>
      <c r="F6" s="268"/>
      <c r="G6" s="268"/>
      <c r="H6" s="278"/>
    </row>
    <row r="7" spans="1:8" ht="12.75" customHeight="1">
      <c r="A7" s="242" t="s">
        <v>794</v>
      </c>
      <c r="B7" s="254" t="s">
        <v>809</v>
      </c>
      <c r="C7" s="53"/>
      <c r="D7" s="70">
        <v>1</v>
      </c>
      <c r="E7" s="81" t="s">
        <v>732</v>
      </c>
      <c r="F7" s="70"/>
      <c r="G7" s="70"/>
      <c r="H7" s="279"/>
    </row>
    <row r="8" spans="1:8" ht="12.75" customHeight="1">
      <c r="A8" s="243"/>
      <c r="B8" s="255"/>
      <c r="C8" s="52"/>
      <c r="D8" s="69"/>
      <c r="E8" s="80"/>
      <c r="F8" s="90"/>
      <c r="G8" s="73"/>
      <c r="H8" s="278"/>
    </row>
    <row r="9" spans="1:8" ht="12.75" customHeight="1">
      <c r="A9" s="244" t="s">
        <v>471</v>
      </c>
      <c r="B9" s="256" t="s">
        <v>810</v>
      </c>
      <c r="C9" s="116"/>
      <c r="D9" s="70">
        <v>1</v>
      </c>
      <c r="E9" s="81" t="s">
        <v>732</v>
      </c>
      <c r="F9" s="91"/>
      <c r="G9" s="101"/>
      <c r="H9" s="279"/>
    </row>
    <row r="10" spans="1:8" ht="12.75" customHeight="1">
      <c r="A10" s="243"/>
      <c r="B10" s="255"/>
      <c r="C10" s="55"/>
      <c r="D10" s="69"/>
      <c r="E10" s="80"/>
      <c r="F10" s="90"/>
      <c r="G10" s="73"/>
      <c r="H10" s="278"/>
    </row>
    <row r="11" spans="1:8" ht="12.75" customHeight="1">
      <c r="A11" s="244" t="s">
        <v>307</v>
      </c>
      <c r="B11" s="256" t="s">
        <v>90</v>
      </c>
      <c r="C11" s="54"/>
      <c r="D11" s="70">
        <v>1</v>
      </c>
      <c r="E11" s="81" t="s">
        <v>732</v>
      </c>
      <c r="F11" s="91"/>
      <c r="G11" s="101"/>
      <c r="H11" s="279"/>
    </row>
    <row r="12" spans="1:8" ht="12.75" customHeight="1">
      <c r="A12" s="243"/>
      <c r="B12" s="255"/>
      <c r="C12" s="55"/>
      <c r="D12" s="69"/>
      <c r="E12" s="80"/>
      <c r="F12" s="90"/>
      <c r="G12" s="73"/>
      <c r="H12" s="278"/>
    </row>
    <row r="13" spans="1:8" ht="12.75" customHeight="1">
      <c r="A13" s="244" t="s">
        <v>797</v>
      </c>
      <c r="B13" s="256" t="s">
        <v>814</v>
      </c>
      <c r="C13" s="54"/>
      <c r="D13" s="70">
        <v>1</v>
      </c>
      <c r="E13" s="81" t="s">
        <v>732</v>
      </c>
      <c r="F13" s="91"/>
      <c r="G13" s="101"/>
      <c r="H13" s="279"/>
    </row>
    <row r="14" spans="1:8" ht="12.75" customHeight="1">
      <c r="A14" s="243"/>
      <c r="B14" s="255"/>
      <c r="C14" s="55"/>
      <c r="D14" s="69"/>
      <c r="E14" s="80"/>
      <c r="F14" s="90"/>
      <c r="G14" s="73"/>
      <c r="H14" s="278"/>
    </row>
    <row r="15" spans="1:8" ht="12.75" customHeight="1">
      <c r="A15" s="244" t="s">
        <v>799</v>
      </c>
      <c r="B15" s="256" t="s">
        <v>246</v>
      </c>
      <c r="C15" s="53"/>
      <c r="D15" s="70">
        <v>1</v>
      </c>
      <c r="E15" s="81" t="s">
        <v>732</v>
      </c>
      <c r="F15" s="91"/>
      <c r="G15" s="101"/>
      <c r="H15" s="279"/>
    </row>
    <row r="16" spans="1:8" ht="12.75" customHeight="1">
      <c r="A16" s="243"/>
      <c r="B16" s="255"/>
      <c r="C16" s="52"/>
      <c r="D16" s="69"/>
      <c r="E16" s="80"/>
      <c r="F16" s="90"/>
      <c r="G16" s="73"/>
      <c r="H16" s="278"/>
    </row>
    <row r="17" spans="1:8" ht="12.75" customHeight="1">
      <c r="A17" s="244" t="s">
        <v>28</v>
      </c>
      <c r="B17" s="256" t="s">
        <v>819</v>
      </c>
      <c r="C17" s="54"/>
      <c r="D17" s="70">
        <v>1</v>
      </c>
      <c r="E17" s="81" t="s">
        <v>732</v>
      </c>
      <c r="F17" s="91"/>
      <c r="G17" s="101"/>
      <c r="H17" s="279"/>
    </row>
    <row r="18" spans="1:8" ht="12.75" customHeight="1">
      <c r="A18" s="243"/>
      <c r="B18" s="255"/>
      <c r="C18" s="55"/>
      <c r="D18" s="69"/>
      <c r="E18" s="80"/>
      <c r="F18" s="90"/>
      <c r="G18" s="73"/>
      <c r="H18" s="278"/>
    </row>
    <row r="19" spans="1:8" ht="12.75" customHeight="1">
      <c r="A19" s="244" t="s">
        <v>802</v>
      </c>
      <c r="B19" s="256" t="s">
        <v>826</v>
      </c>
      <c r="C19" s="54"/>
      <c r="D19" s="70">
        <v>1</v>
      </c>
      <c r="E19" s="81" t="s">
        <v>732</v>
      </c>
      <c r="F19" s="92"/>
      <c r="G19" s="101"/>
      <c r="H19" s="279"/>
    </row>
    <row r="20" spans="1:8" ht="12.75" customHeight="1">
      <c r="A20" s="243"/>
      <c r="B20" s="255"/>
      <c r="C20" s="55"/>
      <c r="D20" s="69"/>
      <c r="E20" s="80"/>
      <c r="F20" s="90"/>
      <c r="G20" s="73"/>
      <c r="H20" s="278"/>
    </row>
    <row r="21" spans="1:8" ht="12.75" customHeight="1">
      <c r="A21" s="244"/>
      <c r="B21" s="257" t="s">
        <v>4718</v>
      </c>
      <c r="C21" s="53"/>
      <c r="D21" s="70"/>
      <c r="E21" s="81"/>
      <c r="F21" s="91"/>
      <c r="G21" s="101"/>
      <c r="H21" s="279"/>
    </row>
    <row r="22" spans="1:8" ht="12.75" customHeight="1">
      <c r="A22" s="243"/>
      <c r="B22" s="255"/>
      <c r="C22" s="55"/>
      <c r="D22" s="71"/>
      <c r="E22" s="82"/>
      <c r="F22" s="90"/>
      <c r="G22" s="73"/>
      <c r="H22" s="278"/>
    </row>
    <row r="23" spans="1:8" ht="12.75" customHeight="1">
      <c r="A23" s="245" t="s">
        <v>4720</v>
      </c>
      <c r="B23" s="256" t="s">
        <v>3527</v>
      </c>
      <c r="C23" s="53"/>
      <c r="D23" s="72"/>
      <c r="E23" s="83"/>
      <c r="F23" s="91"/>
      <c r="G23" s="101"/>
      <c r="H23" s="279"/>
    </row>
    <row r="24" spans="1:8" ht="12.75" customHeight="1">
      <c r="A24" s="243"/>
      <c r="B24" s="255"/>
      <c r="C24" s="55"/>
      <c r="D24" s="69"/>
      <c r="E24" s="80"/>
      <c r="F24" s="90"/>
      <c r="G24" s="73"/>
      <c r="H24" s="278"/>
    </row>
    <row r="25" spans="1:8" ht="12.75" customHeight="1">
      <c r="A25" s="244" t="s">
        <v>282</v>
      </c>
      <c r="B25" s="256" t="s">
        <v>835</v>
      </c>
      <c r="C25" s="54"/>
      <c r="D25" s="70">
        <v>1</v>
      </c>
      <c r="E25" s="81" t="s">
        <v>732</v>
      </c>
      <c r="F25" s="93"/>
      <c r="G25" s="101"/>
      <c r="H25" s="279"/>
    </row>
    <row r="26" spans="1:8" ht="12.75" customHeight="1">
      <c r="A26" s="243"/>
      <c r="B26" s="255"/>
      <c r="C26" s="55"/>
      <c r="D26" s="69"/>
      <c r="E26" s="80"/>
      <c r="F26" s="90"/>
      <c r="G26" s="73"/>
      <c r="H26" s="278"/>
    </row>
    <row r="27" spans="1:8" ht="12.75" customHeight="1">
      <c r="A27" s="244" t="s">
        <v>9</v>
      </c>
      <c r="B27" s="256" t="s">
        <v>1394</v>
      </c>
      <c r="C27" s="54"/>
      <c r="D27" s="70">
        <v>1</v>
      </c>
      <c r="E27" s="81" t="s">
        <v>732</v>
      </c>
      <c r="F27" s="91"/>
      <c r="G27" s="101"/>
      <c r="H27" s="279"/>
    </row>
    <row r="28" spans="1:8" ht="12.75" customHeight="1">
      <c r="A28" s="243"/>
      <c r="B28" s="255"/>
      <c r="C28" s="55"/>
      <c r="D28" s="71"/>
      <c r="E28" s="82"/>
      <c r="F28" s="90"/>
      <c r="G28" s="73"/>
      <c r="H28" s="278"/>
    </row>
    <row r="29" spans="1:8" ht="12.75" customHeight="1">
      <c r="A29" s="244"/>
      <c r="B29" s="257" t="s">
        <v>4718</v>
      </c>
      <c r="C29" s="53"/>
      <c r="D29" s="72"/>
      <c r="E29" s="83"/>
      <c r="F29" s="91"/>
      <c r="G29" s="101"/>
      <c r="H29" s="279"/>
    </row>
    <row r="30" spans="1:8" ht="12.75" customHeight="1">
      <c r="A30" s="241"/>
      <c r="B30" s="255"/>
      <c r="C30" s="266"/>
      <c r="D30" s="71"/>
      <c r="E30" s="82"/>
      <c r="F30" s="90"/>
      <c r="G30" s="73"/>
      <c r="H30" s="278"/>
    </row>
    <row r="31" spans="1:8" ht="12.75" customHeight="1">
      <c r="A31" s="246" t="s">
        <v>4721</v>
      </c>
      <c r="B31" s="255" t="s">
        <v>4722</v>
      </c>
      <c r="C31" s="266"/>
      <c r="D31" s="71"/>
      <c r="E31" s="82"/>
      <c r="F31" s="90"/>
      <c r="G31" s="73"/>
      <c r="H31" s="279"/>
    </row>
    <row r="32" spans="1:8" ht="12.75" customHeight="1">
      <c r="A32" s="243"/>
      <c r="B32" s="258"/>
      <c r="C32" s="55"/>
      <c r="D32" s="269"/>
      <c r="E32" s="271"/>
      <c r="F32" s="273"/>
      <c r="G32" s="274"/>
      <c r="H32" s="278"/>
    </row>
    <row r="33" spans="1:8" ht="12.75" customHeight="1">
      <c r="A33" s="244" t="s">
        <v>4723</v>
      </c>
      <c r="B33" s="259" t="s">
        <v>4722</v>
      </c>
      <c r="C33" s="54"/>
      <c r="D33" s="72">
        <v>1</v>
      </c>
      <c r="E33" s="83" t="s">
        <v>2108</v>
      </c>
      <c r="F33" s="91"/>
      <c r="G33" s="101"/>
      <c r="H33" s="279"/>
    </row>
    <row r="34" spans="1:8" ht="12.75" customHeight="1">
      <c r="A34" s="241"/>
      <c r="B34" s="255"/>
      <c r="C34" s="266"/>
      <c r="D34" s="71"/>
      <c r="E34" s="82"/>
      <c r="F34" s="90"/>
      <c r="G34" s="73"/>
      <c r="H34" s="278"/>
    </row>
    <row r="35" spans="1:8" ht="12.75" customHeight="1">
      <c r="A35" s="246" t="s">
        <v>5097</v>
      </c>
      <c r="B35" s="255" t="s">
        <v>163</v>
      </c>
      <c r="C35" s="266"/>
      <c r="D35" s="71"/>
      <c r="E35" s="82"/>
      <c r="F35" s="90"/>
      <c r="G35" s="73"/>
      <c r="H35" s="278"/>
    </row>
    <row r="36" spans="1:8" ht="12.75" customHeight="1">
      <c r="A36" s="243"/>
      <c r="B36" s="258"/>
      <c r="C36" s="55"/>
      <c r="D36" s="269"/>
      <c r="E36" s="271"/>
      <c r="F36" s="273"/>
      <c r="G36" s="274"/>
      <c r="H36" s="280"/>
    </row>
    <row r="37" spans="1:8" ht="12.75" customHeight="1">
      <c r="A37" s="244" t="s">
        <v>3603</v>
      </c>
      <c r="B37" s="259" t="s">
        <v>1126</v>
      </c>
      <c r="C37" s="54"/>
      <c r="D37" s="72">
        <v>1</v>
      </c>
      <c r="E37" s="83" t="s">
        <v>2108</v>
      </c>
      <c r="F37" s="91"/>
      <c r="G37" s="101"/>
      <c r="H37" s="279"/>
    </row>
    <row r="38" spans="1:8" ht="12.75" customHeight="1">
      <c r="A38" s="241"/>
      <c r="B38" s="260"/>
      <c r="C38" s="266"/>
      <c r="D38" s="71"/>
      <c r="E38" s="82"/>
      <c r="F38" s="71"/>
      <c r="G38" s="73"/>
      <c r="H38" s="278"/>
    </row>
    <row r="39" spans="1:8" ht="12.75" customHeight="1">
      <c r="A39" s="244"/>
      <c r="B39" s="257"/>
      <c r="C39" s="54"/>
      <c r="D39" s="72"/>
      <c r="E39" s="83"/>
      <c r="F39" s="72"/>
      <c r="G39" s="101"/>
      <c r="H39" s="279"/>
    </row>
    <row r="40" spans="1:8" ht="12.75" customHeight="1">
      <c r="A40" s="247"/>
      <c r="B40" s="261"/>
      <c r="C40" s="55"/>
      <c r="D40" s="73"/>
      <c r="E40" s="85"/>
      <c r="F40" s="73"/>
      <c r="G40" s="73"/>
      <c r="H40" s="278"/>
    </row>
    <row r="41" spans="1:8" ht="12.75" customHeight="1">
      <c r="A41" s="240"/>
      <c r="B41" s="40" t="s">
        <v>165</v>
      </c>
      <c r="C41" s="53"/>
      <c r="D41" s="94"/>
      <c r="E41" s="272"/>
      <c r="F41" s="94"/>
      <c r="G41" s="102"/>
      <c r="H4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3">
    <tabColor rgb="FF00B050"/>
  </sheetPr>
  <dimension ref="A1:H3841"/>
  <sheetViews>
    <sheetView showZeros="0" view="pageBreakPreview" topLeftCell="A3823" zoomScaleSheetLayoutView="100" workbookViewId="0">
      <selection activeCell="B3639" sqref="B3639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283" t="s">
        <v>789</v>
      </c>
      <c r="B3" s="252" t="s">
        <v>792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/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90" t="s">
        <v>2408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71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60</v>
      </c>
      <c r="F11" s="72"/>
      <c r="G11" s="72"/>
      <c r="H11" s="279"/>
    </row>
    <row r="12" spans="1:8" ht="12.75" customHeight="1">
      <c r="A12" s="282"/>
      <c r="B12" s="255"/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2457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/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2480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/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2509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/>
      <c r="D18" s="326"/>
      <c r="E18" s="82"/>
      <c r="F18" s="353"/>
      <c r="G18" s="71"/>
      <c r="H18" s="278"/>
    </row>
    <row r="19" spans="1:8" ht="12.75" customHeight="1">
      <c r="A19" s="245" t="s">
        <v>2554</v>
      </c>
      <c r="B19" s="256" t="s">
        <v>2180</v>
      </c>
      <c r="C19" s="54"/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 t="s">
        <v>46</v>
      </c>
      <c r="C20" s="55" t="s">
        <v>46</v>
      </c>
      <c r="D20" s="326"/>
      <c r="E20" s="82"/>
      <c r="F20" s="353"/>
      <c r="G20" s="353"/>
      <c r="H20" s="278"/>
    </row>
    <row r="21" spans="1:8" ht="12.75" customHeight="1">
      <c r="A21" s="245" t="s">
        <v>54</v>
      </c>
      <c r="B21" s="256" t="s">
        <v>8</v>
      </c>
      <c r="C21" s="54" t="s">
        <v>46</v>
      </c>
      <c r="D21" s="327">
        <v>1</v>
      </c>
      <c r="E21" s="83" t="s">
        <v>60</v>
      </c>
      <c r="F21" s="72"/>
      <c r="G21" s="72"/>
      <c r="H21" s="279"/>
    </row>
    <row r="22" spans="1:8" ht="12.75" customHeight="1">
      <c r="A22" s="282"/>
      <c r="B22" s="255" t="s">
        <v>46</v>
      </c>
      <c r="C22" s="55" t="s">
        <v>46</v>
      </c>
      <c r="D22" s="326"/>
      <c r="E22" s="82"/>
      <c r="F22" s="353"/>
      <c r="G22" s="353"/>
      <c r="H22" s="278"/>
    </row>
    <row r="23" spans="1:8" ht="12.75" customHeight="1">
      <c r="A23" s="245" t="s">
        <v>422</v>
      </c>
      <c r="B23" s="256" t="s">
        <v>71</v>
      </c>
      <c r="C23" s="54" t="s">
        <v>46</v>
      </c>
      <c r="D23" s="327">
        <v>1</v>
      </c>
      <c r="E23" s="83" t="s">
        <v>60</v>
      </c>
      <c r="F23" s="72"/>
      <c r="G23" s="72"/>
      <c r="H23" s="279"/>
    </row>
    <row r="24" spans="1:8" ht="12.75" customHeight="1">
      <c r="A24" s="282"/>
      <c r="B24" s="255" t="s">
        <v>46</v>
      </c>
      <c r="C24" s="55" t="s">
        <v>46</v>
      </c>
      <c r="D24" s="326"/>
      <c r="E24" s="82"/>
      <c r="F24" s="353"/>
      <c r="G24" s="353"/>
      <c r="H24" s="278"/>
    </row>
    <row r="25" spans="1:8" ht="12.75" customHeight="1">
      <c r="A25" s="245" t="s">
        <v>2675</v>
      </c>
      <c r="B25" s="256" t="s">
        <v>439</v>
      </c>
      <c r="C25" s="54" t="s">
        <v>46</v>
      </c>
      <c r="D25" s="327">
        <v>1</v>
      </c>
      <c r="E25" s="83" t="s">
        <v>60</v>
      </c>
      <c r="F25" s="72"/>
      <c r="G25" s="72"/>
      <c r="H25" s="279"/>
    </row>
    <row r="26" spans="1:8" ht="12.75" customHeight="1">
      <c r="A26" s="282"/>
      <c r="B26" s="255" t="s">
        <v>46</v>
      </c>
      <c r="C26" s="55" t="s">
        <v>46</v>
      </c>
      <c r="D26" s="326"/>
      <c r="E26" s="82"/>
      <c r="F26" s="353"/>
      <c r="G26" s="353"/>
      <c r="H26" s="278"/>
    </row>
    <row r="27" spans="1:8" ht="12.75" customHeight="1">
      <c r="A27" s="245" t="s">
        <v>2031</v>
      </c>
      <c r="B27" s="256" t="s">
        <v>75</v>
      </c>
      <c r="C27" s="54" t="s">
        <v>46</v>
      </c>
      <c r="D27" s="327">
        <v>1</v>
      </c>
      <c r="E27" s="83" t="s">
        <v>60</v>
      </c>
      <c r="F27" s="72"/>
      <c r="G27" s="72"/>
      <c r="H27" s="279"/>
    </row>
    <row r="28" spans="1:8" ht="12.75" customHeight="1">
      <c r="A28" s="282"/>
      <c r="B28" s="255" t="s">
        <v>46</v>
      </c>
      <c r="C28" s="55" t="s">
        <v>46</v>
      </c>
      <c r="D28" s="326"/>
      <c r="E28" s="82"/>
      <c r="F28" s="353"/>
      <c r="G28" s="353"/>
      <c r="H28" s="278"/>
    </row>
    <row r="29" spans="1:8" ht="12.75" customHeight="1">
      <c r="A29" s="245" t="s">
        <v>2527</v>
      </c>
      <c r="B29" s="256" t="s">
        <v>2888</v>
      </c>
      <c r="C29" s="54" t="s">
        <v>46</v>
      </c>
      <c r="D29" s="327">
        <v>1</v>
      </c>
      <c r="E29" s="83" t="s">
        <v>60</v>
      </c>
      <c r="F29" s="72"/>
      <c r="G29" s="72"/>
      <c r="H29" s="279"/>
    </row>
    <row r="30" spans="1:8" ht="12.75" customHeight="1">
      <c r="A30" s="282"/>
      <c r="B30" s="255" t="s">
        <v>46</v>
      </c>
      <c r="C30" s="55" t="s">
        <v>46</v>
      </c>
      <c r="D30" s="326"/>
      <c r="E30" s="82"/>
      <c r="F30" s="353"/>
      <c r="G30" s="353"/>
      <c r="H30" s="278"/>
    </row>
    <row r="31" spans="1:8" ht="12.75" customHeight="1">
      <c r="A31" s="245" t="s">
        <v>1225</v>
      </c>
      <c r="B31" s="256" t="s">
        <v>83</v>
      </c>
      <c r="C31" s="54" t="s">
        <v>46</v>
      </c>
      <c r="D31" s="327">
        <v>1</v>
      </c>
      <c r="E31" s="83" t="s">
        <v>60</v>
      </c>
      <c r="F31" s="72"/>
      <c r="G31" s="72"/>
      <c r="H31" s="279"/>
    </row>
    <row r="32" spans="1:8" ht="12.75" customHeight="1">
      <c r="A32" s="282"/>
      <c r="B32" s="255" t="s">
        <v>46</v>
      </c>
      <c r="C32" s="55" t="s">
        <v>46</v>
      </c>
      <c r="D32" s="326"/>
      <c r="E32" s="82"/>
      <c r="F32" s="353"/>
      <c r="G32" s="353"/>
      <c r="H32" s="278"/>
    </row>
    <row r="33" spans="1:8" ht="12.75" customHeight="1">
      <c r="A33" s="245" t="s">
        <v>2679</v>
      </c>
      <c r="B33" s="256" t="s">
        <v>41</v>
      </c>
      <c r="C33" s="54" t="s">
        <v>46</v>
      </c>
      <c r="D33" s="327">
        <v>1</v>
      </c>
      <c r="E33" s="83" t="s">
        <v>60</v>
      </c>
      <c r="F33" s="72"/>
      <c r="G33" s="72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 t="s">
        <v>2681</v>
      </c>
      <c r="B35" s="256" t="s">
        <v>1549</v>
      </c>
      <c r="C35" s="54"/>
      <c r="D35" s="327">
        <v>1</v>
      </c>
      <c r="E35" s="83" t="s">
        <v>60</v>
      </c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 t="s">
        <v>1741</v>
      </c>
      <c r="B37" s="256" t="s">
        <v>2187</v>
      </c>
      <c r="C37" s="54"/>
      <c r="D37" s="327">
        <v>1</v>
      </c>
      <c r="E37" s="83" t="s">
        <v>60</v>
      </c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90"/>
      <c r="G38" s="73"/>
      <c r="H38" s="278"/>
    </row>
    <row r="39" spans="1:8" ht="12.75" customHeight="1">
      <c r="A39" s="245" t="s">
        <v>2682</v>
      </c>
      <c r="B39" s="256" t="s">
        <v>2188</v>
      </c>
      <c r="C39" s="54"/>
      <c r="D39" s="327">
        <v>1</v>
      </c>
      <c r="E39" s="83" t="s">
        <v>60</v>
      </c>
      <c r="F39" s="93"/>
      <c r="G39" s="101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353"/>
      <c r="G40" s="353"/>
      <c r="H40" s="278"/>
    </row>
    <row r="41" spans="1:8" ht="12.75" customHeight="1">
      <c r="A41" s="245" t="s">
        <v>555</v>
      </c>
      <c r="B41" s="256" t="s">
        <v>84</v>
      </c>
      <c r="C41" s="54" t="s">
        <v>46</v>
      </c>
      <c r="D41" s="327">
        <v>1</v>
      </c>
      <c r="E41" s="83" t="s">
        <v>60</v>
      </c>
      <c r="F41" s="72"/>
      <c r="G41" s="72"/>
      <c r="H41" s="279"/>
    </row>
    <row r="42" spans="1:8" ht="12.75" customHeight="1">
      <c r="A42" s="282"/>
      <c r="B42" s="255" t="s">
        <v>46</v>
      </c>
      <c r="C42" s="55" t="s">
        <v>46</v>
      </c>
      <c r="D42" s="326"/>
      <c r="E42" s="82"/>
      <c r="F42" s="353"/>
      <c r="G42" s="353"/>
      <c r="H42" s="278"/>
    </row>
    <row r="43" spans="1:8" ht="12.75" customHeight="1">
      <c r="A43" s="245" t="s">
        <v>2636</v>
      </c>
      <c r="B43" s="256" t="s">
        <v>696</v>
      </c>
      <c r="C43" s="54" t="s">
        <v>46</v>
      </c>
      <c r="D43" s="327">
        <v>1</v>
      </c>
      <c r="E43" s="83" t="s">
        <v>60</v>
      </c>
      <c r="F43" s="72"/>
      <c r="G43" s="72"/>
      <c r="H43" s="279"/>
    </row>
    <row r="44" spans="1:8" ht="12.75" customHeight="1">
      <c r="A44" s="282"/>
      <c r="B44" s="255" t="s">
        <v>46</v>
      </c>
      <c r="C44" s="55" t="s">
        <v>46</v>
      </c>
      <c r="D44" s="326"/>
      <c r="E44" s="82"/>
      <c r="F44" s="353"/>
      <c r="G44" s="353"/>
      <c r="H44" s="278"/>
    </row>
    <row r="45" spans="1:8" ht="12.75" customHeight="1">
      <c r="A45" s="245" t="s">
        <v>2410</v>
      </c>
      <c r="B45" s="256" t="s">
        <v>314</v>
      </c>
      <c r="C45" s="54" t="s">
        <v>46</v>
      </c>
      <c r="D45" s="327">
        <v>1</v>
      </c>
      <c r="E45" s="83" t="s">
        <v>60</v>
      </c>
      <c r="F45" s="72"/>
      <c r="G45" s="72"/>
      <c r="H45" s="279"/>
    </row>
    <row r="46" spans="1:8" ht="12.75" customHeight="1">
      <c r="A46" s="282"/>
      <c r="B46" s="255"/>
      <c r="C46" s="55"/>
      <c r="D46" s="326"/>
      <c r="E46" s="82"/>
      <c r="F46" s="353"/>
      <c r="G46" s="71"/>
      <c r="H46" s="278"/>
    </row>
    <row r="47" spans="1:8" ht="12.75" customHeight="1">
      <c r="A47" s="245" t="s">
        <v>2440</v>
      </c>
      <c r="B47" s="256" t="s">
        <v>3517</v>
      </c>
      <c r="C47" s="54"/>
      <c r="D47" s="327">
        <v>1</v>
      </c>
      <c r="E47" s="83" t="s">
        <v>2108</v>
      </c>
      <c r="F47" s="72"/>
      <c r="G47" s="72"/>
      <c r="H47" s="279"/>
    </row>
    <row r="48" spans="1:8" ht="12.75" customHeight="1">
      <c r="A48" s="282"/>
      <c r="B48" s="255"/>
      <c r="C48" s="55"/>
      <c r="D48" s="326"/>
      <c r="E48" s="82"/>
      <c r="F48" s="90"/>
      <c r="G48" s="73"/>
      <c r="H48" s="278"/>
    </row>
    <row r="49" spans="1:8" ht="12.75" customHeight="1">
      <c r="A49" s="245" t="s">
        <v>4515</v>
      </c>
      <c r="B49" s="256" t="s">
        <v>4516</v>
      </c>
      <c r="C49" s="54"/>
      <c r="D49" s="327">
        <v>1</v>
      </c>
      <c r="E49" s="83" t="s">
        <v>2108</v>
      </c>
      <c r="F49" s="93"/>
      <c r="G49" s="101"/>
      <c r="H49" s="279"/>
    </row>
    <row r="50" spans="1:8" ht="12.75" customHeight="1">
      <c r="A50" s="282"/>
      <c r="B50" s="255"/>
      <c r="C50" s="55"/>
      <c r="D50" s="326"/>
      <c r="E50" s="82"/>
      <c r="F50" s="90"/>
      <c r="G50" s="73"/>
      <c r="H50" s="278"/>
    </row>
    <row r="51" spans="1:8" ht="12.75" customHeight="1">
      <c r="A51" s="245"/>
      <c r="B51" s="256"/>
      <c r="C51" s="54"/>
      <c r="D51" s="327"/>
      <c r="E51" s="83"/>
      <c r="F51" s="93"/>
      <c r="G51" s="101"/>
      <c r="H51" s="279"/>
    </row>
    <row r="52" spans="1:8" ht="12.75" customHeight="1">
      <c r="A52" s="282"/>
      <c r="B52" s="255"/>
      <c r="C52" s="55"/>
      <c r="D52" s="326"/>
      <c r="E52" s="82"/>
      <c r="F52" s="90"/>
      <c r="G52" s="73"/>
      <c r="H52" s="278"/>
    </row>
    <row r="53" spans="1:8" ht="12.75" customHeight="1">
      <c r="A53" s="245"/>
      <c r="B53" s="256"/>
      <c r="C53" s="54"/>
      <c r="D53" s="327"/>
      <c r="E53" s="83"/>
      <c r="F53" s="93"/>
      <c r="G53" s="101"/>
      <c r="H53" s="279"/>
    </row>
    <row r="54" spans="1:8" ht="12.75" customHeight="1">
      <c r="A54" s="282"/>
      <c r="B54" s="255"/>
      <c r="C54" s="55"/>
      <c r="D54" s="326"/>
      <c r="E54" s="82"/>
      <c r="F54" s="90"/>
      <c r="G54" s="73"/>
      <c r="H54" s="278"/>
    </row>
    <row r="55" spans="1:8" ht="12.75" customHeight="1">
      <c r="A55" s="245"/>
      <c r="B55" s="256"/>
      <c r="C55" s="54"/>
      <c r="D55" s="327"/>
      <c r="E55" s="83"/>
      <c r="F55" s="93"/>
      <c r="G55" s="101"/>
      <c r="H55" s="279"/>
    </row>
    <row r="56" spans="1:8" ht="12.75" customHeight="1">
      <c r="A56" s="282"/>
      <c r="B56" s="255"/>
      <c r="C56" s="55"/>
      <c r="D56" s="326"/>
      <c r="E56" s="82"/>
      <c r="F56" s="90"/>
      <c r="G56" s="73"/>
      <c r="H56" s="278"/>
    </row>
    <row r="57" spans="1:8" ht="12.75" customHeight="1">
      <c r="A57" s="245"/>
      <c r="B57" s="256"/>
      <c r="C57" s="54"/>
      <c r="D57" s="327"/>
      <c r="E57" s="83"/>
      <c r="F57" s="93"/>
      <c r="G57" s="101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5"/>
      <c r="B59" s="256"/>
      <c r="C59" s="54"/>
      <c r="D59" s="327"/>
      <c r="E59" s="83"/>
      <c r="F59" s="93"/>
      <c r="G59" s="101"/>
      <c r="H59" s="279"/>
    </row>
    <row r="60" spans="1:8" ht="12.75" customHeight="1">
      <c r="A60" s="282"/>
      <c r="B60" s="255"/>
      <c r="C60" s="55"/>
      <c r="D60" s="326"/>
      <c r="E60" s="82"/>
      <c r="F60" s="90"/>
      <c r="G60" s="73"/>
      <c r="H60" s="278"/>
    </row>
    <row r="61" spans="1:8" ht="12.75" customHeight="1">
      <c r="A61" s="245"/>
      <c r="B61" s="256"/>
      <c r="C61" s="54"/>
      <c r="D61" s="327"/>
      <c r="E61" s="83"/>
      <c r="F61" s="93"/>
      <c r="G61" s="101"/>
      <c r="H61" s="279"/>
    </row>
    <row r="62" spans="1:8" ht="12.75" customHeight="1">
      <c r="A62" s="282"/>
      <c r="B62" s="255"/>
      <c r="C62" s="55"/>
      <c r="D62" s="326"/>
      <c r="E62" s="82"/>
      <c r="F62" s="90"/>
      <c r="G62" s="73"/>
      <c r="H62" s="278"/>
    </row>
    <row r="63" spans="1:8" ht="12.75" customHeight="1">
      <c r="A63" s="245"/>
      <c r="B63" s="256"/>
      <c r="C63" s="54"/>
      <c r="D63" s="327"/>
      <c r="E63" s="83"/>
      <c r="F63" s="93"/>
      <c r="G63" s="101"/>
      <c r="H63" s="279"/>
    </row>
    <row r="64" spans="1:8" ht="12.75" customHeight="1">
      <c r="A64" s="282"/>
      <c r="B64" s="255"/>
      <c r="C64" s="55"/>
      <c r="D64" s="326"/>
      <c r="E64" s="82"/>
      <c r="F64" s="90"/>
      <c r="G64" s="73"/>
      <c r="H64" s="278"/>
    </row>
    <row r="65" spans="1:8" ht="12.75" customHeight="1">
      <c r="A65" s="245"/>
      <c r="B65" s="256"/>
      <c r="C65" s="54"/>
      <c r="D65" s="327"/>
      <c r="E65" s="83"/>
      <c r="F65" s="93"/>
      <c r="G65" s="101"/>
      <c r="H65" s="279"/>
    </row>
    <row r="66" spans="1:8" ht="12.75" customHeight="1">
      <c r="A66" s="282"/>
      <c r="B66" s="255"/>
      <c r="C66" s="55"/>
      <c r="D66" s="326"/>
      <c r="E66" s="82"/>
      <c r="F66" s="90"/>
      <c r="G66" s="73"/>
      <c r="H66" s="278"/>
    </row>
    <row r="67" spans="1:8" ht="12.75" customHeight="1">
      <c r="A67" s="245"/>
      <c r="B67" s="256"/>
      <c r="C67" s="54"/>
      <c r="D67" s="327"/>
      <c r="E67" s="83"/>
      <c r="F67" s="93"/>
      <c r="G67" s="101"/>
      <c r="H67" s="279"/>
    </row>
    <row r="68" spans="1:8" ht="12.75" customHeight="1">
      <c r="A68" s="282"/>
      <c r="B68" s="255"/>
      <c r="C68" s="55"/>
      <c r="D68" s="326"/>
      <c r="E68" s="82"/>
      <c r="F68" s="90"/>
      <c r="G68" s="73"/>
      <c r="H68" s="278"/>
    </row>
    <row r="69" spans="1:8" ht="12.75" customHeight="1">
      <c r="A69" s="245"/>
      <c r="B69" s="256"/>
      <c r="C69" s="54"/>
      <c r="D69" s="327"/>
      <c r="E69" s="83"/>
      <c r="F69" s="93"/>
      <c r="G69" s="101"/>
      <c r="H69" s="279"/>
    </row>
    <row r="70" spans="1:8" ht="12.75" customHeight="1">
      <c r="A70" s="282"/>
      <c r="B70" s="255"/>
      <c r="C70" s="55"/>
      <c r="D70" s="326"/>
      <c r="E70" s="82"/>
      <c r="F70" s="90"/>
      <c r="G70" s="73"/>
      <c r="H70" s="278"/>
    </row>
    <row r="71" spans="1:8" ht="12.75" customHeight="1">
      <c r="A71" s="245"/>
      <c r="B71" s="256"/>
      <c r="C71" s="54"/>
      <c r="D71" s="327"/>
      <c r="E71" s="83"/>
      <c r="F71" s="93"/>
      <c r="G71" s="101"/>
      <c r="H71" s="279"/>
    </row>
    <row r="72" spans="1:8" ht="12.75" customHeight="1">
      <c r="A72" s="282"/>
      <c r="B72" s="255"/>
      <c r="C72" s="55"/>
      <c r="D72" s="326"/>
      <c r="E72" s="82"/>
      <c r="F72" s="90"/>
      <c r="G72" s="73"/>
      <c r="H72" s="278"/>
    </row>
    <row r="73" spans="1:8" ht="12.75" customHeight="1">
      <c r="A73" s="245"/>
      <c r="B73" s="256"/>
      <c r="C73" s="54"/>
      <c r="D73" s="327"/>
      <c r="E73" s="83"/>
      <c r="F73" s="93"/>
      <c r="G73" s="101"/>
      <c r="H73" s="279"/>
    </row>
    <row r="74" spans="1:8" ht="12.75" customHeight="1">
      <c r="A74" s="282"/>
      <c r="B74" s="255"/>
      <c r="C74" s="55"/>
      <c r="D74" s="326"/>
      <c r="E74" s="82"/>
      <c r="F74" s="90"/>
      <c r="G74" s="73"/>
      <c r="H74" s="278"/>
    </row>
    <row r="75" spans="1:8" ht="12.75" customHeight="1">
      <c r="A75" s="245"/>
      <c r="B75" s="256"/>
      <c r="C75" s="54"/>
      <c r="D75" s="327"/>
      <c r="E75" s="83"/>
      <c r="F75" s="93"/>
      <c r="G75" s="101"/>
      <c r="H75" s="279"/>
    </row>
    <row r="76" spans="1:8" ht="12.75" customHeight="1">
      <c r="A76" s="282"/>
      <c r="B76" s="255"/>
      <c r="C76" s="55"/>
      <c r="D76" s="326"/>
      <c r="E76" s="82"/>
      <c r="F76" s="90"/>
      <c r="G76" s="73"/>
      <c r="H76" s="278"/>
    </row>
    <row r="77" spans="1:8" ht="12.75" customHeight="1">
      <c r="A77" s="245"/>
      <c r="B77" s="256"/>
      <c r="C77" s="54"/>
      <c r="D77" s="327"/>
      <c r="E77" s="83"/>
      <c r="F77" s="93"/>
      <c r="G77" s="101"/>
      <c r="H77" s="279"/>
    </row>
    <row r="78" spans="1:8" ht="12.75" customHeight="1">
      <c r="A78" s="282"/>
      <c r="B78" s="255"/>
      <c r="C78" s="55"/>
      <c r="D78" s="326"/>
      <c r="E78" s="82"/>
      <c r="F78" s="90"/>
      <c r="G78" s="73"/>
      <c r="H78" s="278"/>
    </row>
    <row r="79" spans="1:8" ht="12.75" customHeight="1">
      <c r="A79" s="245"/>
      <c r="B79" s="256"/>
      <c r="C79" s="54"/>
      <c r="D79" s="327"/>
      <c r="E79" s="83"/>
      <c r="F79" s="93"/>
      <c r="G79" s="101"/>
      <c r="H79" s="279"/>
    </row>
    <row r="80" spans="1:8" ht="12.75" customHeight="1">
      <c r="A80" s="282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5" t="s">
        <v>46</v>
      </c>
      <c r="B81" s="256" t="s">
        <v>108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282"/>
      <c r="B82" s="255" t="s">
        <v>46</v>
      </c>
      <c r="C82" s="55" t="s">
        <v>46</v>
      </c>
      <c r="D82" s="326"/>
      <c r="E82" s="82"/>
      <c r="F82" s="90"/>
      <c r="G82" s="73"/>
      <c r="H82" s="278"/>
    </row>
    <row r="83" spans="1:8" ht="12.75" customHeight="1">
      <c r="A83" s="245" t="s">
        <v>1562</v>
      </c>
      <c r="B83" s="256" t="s">
        <v>12</v>
      </c>
      <c r="C83" s="54" t="s">
        <v>46</v>
      </c>
      <c r="D83" s="327"/>
      <c r="E83" s="83" t="s">
        <v>46</v>
      </c>
      <c r="F83" s="93"/>
      <c r="G83" s="101"/>
      <c r="H83" s="279"/>
    </row>
    <row r="84" spans="1:8" ht="12.75" customHeight="1">
      <c r="A84" s="282"/>
      <c r="B84" s="255"/>
      <c r="C84" s="55"/>
      <c r="D84" s="326"/>
      <c r="E84" s="82"/>
      <c r="F84" s="90"/>
      <c r="G84" s="73"/>
      <c r="H84" s="278"/>
    </row>
    <row r="85" spans="1:8" ht="12.75" customHeight="1">
      <c r="A85" s="245"/>
      <c r="B85" s="256"/>
      <c r="C85" s="54"/>
      <c r="D85" s="327"/>
      <c r="E85" s="83"/>
      <c r="F85" s="93"/>
      <c r="G85" s="101"/>
      <c r="H85" s="279"/>
    </row>
    <row r="86" spans="1:8" ht="12.75" customHeight="1">
      <c r="A86" s="282"/>
      <c r="B86" s="255"/>
      <c r="C86" s="55"/>
      <c r="D86" s="326"/>
      <c r="E86" s="82"/>
      <c r="F86" s="90"/>
      <c r="G86" s="73"/>
      <c r="H86" s="278"/>
    </row>
    <row r="87" spans="1:8" ht="12.75" customHeight="1">
      <c r="A87" s="245" t="s">
        <v>46</v>
      </c>
      <c r="B87" s="256" t="s">
        <v>2689</v>
      </c>
      <c r="C87" s="54" t="s">
        <v>793</v>
      </c>
      <c r="D87" s="327">
        <v>4100</v>
      </c>
      <c r="E87" s="83" t="s">
        <v>876</v>
      </c>
      <c r="F87" s="93"/>
      <c r="G87" s="101"/>
      <c r="H87" s="279"/>
    </row>
    <row r="88" spans="1:8" ht="12.75" customHeight="1">
      <c r="A88" s="282"/>
      <c r="B88" s="255"/>
      <c r="C88" s="55"/>
      <c r="D88" s="326"/>
      <c r="E88" s="82"/>
      <c r="F88" s="90"/>
      <c r="G88" s="73"/>
      <c r="H88" s="278"/>
    </row>
    <row r="89" spans="1:8" ht="12.75" customHeight="1">
      <c r="A89" s="245" t="s">
        <v>46</v>
      </c>
      <c r="B89" s="256" t="s">
        <v>827</v>
      </c>
      <c r="C89" s="54" t="s">
        <v>4480</v>
      </c>
      <c r="D89" s="327">
        <v>7149</v>
      </c>
      <c r="E89" s="83" t="s">
        <v>876</v>
      </c>
      <c r="F89" s="93"/>
      <c r="G89" s="101"/>
      <c r="H89" s="279"/>
    </row>
    <row r="90" spans="1:8" ht="12.75" customHeight="1">
      <c r="A90" s="282"/>
      <c r="B90" s="255"/>
      <c r="C90" s="55"/>
      <c r="D90" s="326"/>
      <c r="E90" s="82"/>
      <c r="F90" s="90"/>
      <c r="G90" s="73"/>
      <c r="H90" s="278"/>
    </row>
    <row r="91" spans="1:8" ht="12.75" customHeight="1">
      <c r="A91" s="245" t="s">
        <v>46</v>
      </c>
      <c r="B91" s="256" t="s">
        <v>529</v>
      </c>
      <c r="C91" s="54" t="s">
        <v>4480</v>
      </c>
      <c r="D91" s="327">
        <v>7149</v>
      </c>
      <c r="E91" s="83" t="s">
        <v>876</v>
      </c>
      <c r="F91" s="93"/>
      <c r="G91" s="101"/>
      <c r="H91" s="279"/>
    </row>
    <row r="92" spans="1:8" ht="12.75" customHeight="1">
      <c r="A92" s="282"/>
      <c r="B92" s="255"/>
      <c r="C92" s="55"/>
      <c r="D92" s="326"/>
      <c r="E92" s="82"/>
      <c r="F92" s="90"/>
      <c r="G92" s="73"/>
      <c r="H92" s="278"/>
    </row>
    <row r="93" spans="1:8" ht="12.75" customHeight="1">
      <c r="A93" s="245" t="s">
        <v>46</v>
      </c>
      <c r="B93" s="256" t="s">
        <v>874</v>
      </c>
      <c r="C93" s="54" t="s">
        <v>4480</v>
      </c>
      <c r="D93" s="327">
        <v>7149</v>
      </c>
      <c r="E93" s="83" t="s">
        <v>876</v>
      </c>
      <c r="F93" s="93"/>
      <c r="G93" s="101"/>
      <c r="H93" s="279"/>
    </row>
    <row r="94" spans="1:8" ht="12.75" customHeight="1">
      <c r="A94" s="282"/>
      <c r="B94" s="255"/>
      <c r="C94" s="55"/>
      <c r="D94" s="326"/>
      <c r="E94" s="82"/>
      <c r="F94" s="90"/>
      <c r="G94" s="73"/>
      <c r="H94" s="278"/>
    </row>
    <row r="95" spans="1:8" ht="12.75" customHeight="1">
      <c r="A95" s="245"/>
      <c r="B95" s="256"/>
      <c r="C95" s="53"/>
      <c r="D95" s="327"/>
      <c r="E95" s="83"/>
      <c r="F95" s="91"/>
      <c r="G95" s="101"/>
      <c r="H95" s="279"/>
    </row>
    <row r="96" spans="1:8" ht="12.75" customHeight="1">
      <c r="A96" s="246"/>
      <c r="B96" s="255"/>
      <c r="C96" s="266"/>
      <c r="D96" s="326"/>
      <c r="E96" s="82"/>
      <c r="F96" s="90"/>
      <c r="G96" s="73"/>
      <c r="H96" s="278"/>
    </row>
    <row r="97" spans="1:8" ht="12.75" customHeight="1">
      <c r="A97" s="245"/>
      <c r="B97" s="291" t="s">
        <v>827</v>
      </c>
      <c r="C97" s="53" t="s">
        <v>3322</v>
      </c>
      <c r="D97" s="327">
        <v>2164</v>
      </c>
      <c r="E97" s="83" t="s">
        <v>117</v>
      </c>
      <c r="F97" s="91"/>
      <c r="G97" s="101"/>
      <c r="H97" s="279"/>
    </row>
    <row r="98" spans="1:8" ht="12.75" customHeight="1">
      <c r="A98" s="282"/>
      <c r="B98" s="260"/>
      <c r="C98" s="52"/>
      <c r="D98" s="326"/>
      <c r="E98" s="82"/>
      <c r="F98" s="71"/>
      <c r="G98" s="73"/>
      <c r="H98" s="278"/>
    </row>
    <row r="99" spans="1:8" ht="12.75" customHeight="1">
      <c r="A99" s="245"/>
      <c r="B99" s="292" t="s">
        <v>529</v>
      </c>
      <c r="C99" s="54" t="s">
        <v>3322</v>
      </c>
      <c r="D99" s="327">
        <v>2164</v>
      </c>
      <c r="E99" s="83" t="s">
        <v>117</v>
      </c>
      <c r="F99" s="72"/>
      <c r="G99" s="101"/>
      <c r="H99" s="279"/>
    </row>
    <row r="100" spans="1:8" ht="12.75" customHeight="1">
      <c r="A100" s="282"/>
      <c r="B100" s="255"/>
      <c r="C100" s="55"/>
      <c r="D100" s="326"/>
      <c r="E100" s="82"/>
      <c r="F100" s="90"/>
      <c r="G100" s="73"/>
      <c r="H100" s="278"/>
    </row>
    <row r="101" spans="1:8" ht="12.75" customHeight="1">
      <c r="A101" s="246"/>
      <c r="B101" s="255" t="s">
        <v>874</v>
      </c>
      <c r="C101" s="312" t="s">
        <v>3322</v>
      </c>
      <c r="D101" s="326">
        <v>2164</v>
      </c>
      <c r="E101" s="82" t="s">
        <v>117</v>
      </c>
      <c r="F101" s="354"/>
      <c r="G101" s="73"/>
      <c r="H101" s="278"/>
    </row>
    <row r="102" spans="1:8" ht="12.75" customHeight="1">
      <c r="A102" s="285"/>
      <c r="B102" s="293"/>
      <c r="C102" s="313"/>
      <c r="D102" s="328"/>
      <c r="E102" s="345"/>
      <c r="F102" s="355"/>
      <c r="G102" s="371"/>
      <c r="H102" s="372"/>
    </row>
    <row r="103" spans="1:8" ht="12.75" customHeight="1">
      <c r="A103" s="286"/>
      <c r="B103" s="294"/>
      <c r="C103" s="53"/>
      <c r="D103" s="329"/>
      <c r="E103" s="86"/>
      <c r="F103" s="356"/>
      <c r="G103" s="94"/>
      <c r="H103" s="373"/>
    </row>
    <row r="104" spans="1:8" ht="12.75" customHeight="1">
      <c r="A104" s="246"/>
      <c r="B104" s="255"/>
      <c r="C104" s="312"/>
      <c r="D104" s="326"/>
      <c r="E104" s="82"/>
      <c r="F104" s="90"/>
      <c r="G104" s="73"/>
      <c r="H104" s="278"/>
    </row>
    <row r="105" spans="1:8" ht="12.75" customHeight="1">
      <c r="A105" s="245" t="s">
        <v>46</v>
      </c>
      <c r="B105" s="256" t="s">
        <v>3425</v>
      </c>
      <c r="C105" s="54" t="s">
        <v>3057</v>
      </c>
      <c r="D105" s="327">
        <v>4100</v>
      </c>
      <c r="E105" s="83" t="s">
        <v>876</v>
      </c>
      <c r="F105" s="93"/>
      <c r="G105" s="101"/>
      <c r="H105" s="279"/>
    </row>
    <row r="106" spans="1:8" ht="12.75" customHeight="1">
      <c r="A106" s="282"/>
      <c r="B106" s="255"/>
      <c r="C106" s="55" t="s">
        <v>3426</v>
      </c>
      <c r="D106" s="326"/>
      <c r="E106" s="82"/>
      <c r="F106" s="90"/>
      <c r="G106" s="73"/>
      <c r="H106" s="278"/>
    </row>
    <row r="107" spans="1:8" ht="12.75" customHeight="1">
      <c r="A107" s="245" t="s">
        <v>46</v>
      </c>
      <c r="B107" s="256" t="s">
        <v>3327</v>
      </c>
      <c r="C107" s="54" t="s">
        <v>3490</v>
      </c>
      <c r="D107" s="327">
        <v>5089</v>
      </c>
      <c r="E107" s="83" t="s">
        <v>876</v>
      </c>
      <c r="F107" s="93"/>
      <c r="G107" s="101"/>
      <c r="H107" s="279"/>
    </row>
    <row r="108" spans="1:8" ht="12.75" customHeight="1">
      <c r="A108" s="282"/>
      <c r="B108" s="255"/>
      <c r="C108" s="55" t="s">
        <v>604</v>
      </c>
      <c r="D108" s="326"/>
      <c r="E108" s="82"/>
      <c r="F108" s="90"/>
      <c r="G108" s="73"/>
      <c r="H108" s="278"/>
    </row>
    <row r="109" spans="1:8" ht="12.75" customHeight="1">
      <c r="A109" s="245" t="s">
        <v>46</v>
      </c>
      <c r="B109" s="256" t="s">
        <v>3327</v>
      </c>
      <c r="C109" s="54" t="s">
        <v>4481</v>
      </c>
      <c r="D109" s="327">
        <v>855</v>
      </c>
      <c r="E109" s="83" t="s">
        <v>876</v>
      </c>
      <c r="F109" s="93"/>
      <c r="G109" s="101"/>
      <c r="H109" s="279"/>
    </row>
    <row r="110" spans="1:8" ht="12.75" customHeight="1">
      <c r="A110" s="282"/>
      <c r="B110" s="255"/>
      <c r="C110" s="55" t="s">
        <v>604</v>
      </c>
      <c r="D110" s="326"/>
      <c r="E110" s="82"/>
      <c r="F110" s="90"/>
      <c r="G110" s="73"/>
      <c r="H110" s="278"/>
    </row>
    <row r="111" spans="1:8" ht="12.75" customHeight="1">
      <c r="A111" s="245"/>
      <c r="B111" s="256" t="s">
        <v>3327</v>
      </c>
      <c r="C111" s="54" t="s">
        <v>3270</v>
      </c>
      <c r="D111" s="327">
        <v>227</v>
      </c>
      <c r="E111" s="83" t="s">
        <v>876</v>
      </c>
      <c r="F111" s="93"/>
      <c r="G111" s="101"/>
      <c r="H111" s="279"/>
    </row>
    <row r="112" spans="1:8" ht="12.75" customHeight="1">
      <c r="A112" s="282"/>
      <c r="B112" s="255"/>
      <c r="C112" s="55"/>
      <c r="D112" s="326"/>
      <c r="E112" s="82"/>
      <c r="F112" s="90"/>
      <c r="G112" s="73"/>
      <c r="H112" s="278"/>
    </row>
    <row r="113" spans="1:8" ht="12.75" customHeight="1">
      <c r="A113" s="245" t="s">
        <v>46</v>
      </c>
      <c r="B113" s="256" t="s">
        <v>3485</v>
      </c>
      <c r="C113" s="54" t="s">
        <v>4482</v>
      </c>
      <c r="D113" s="327">
        <v>5089</v>
      </c>
      <c r="E113" s="83" t="s">
        <v>876</v>
      </c>
      <c r="F113" s="93"/>
      <c r="G113" s="101"/>
      <c r="H113" s="279"/>
    </row>
    <row r="114" spans="1:8" ht="12.75" customHeight="1">
      <c r="A114" s="282"/>
      <c r="B114" s="255"/>
      <c r="C114" s="55"/>
      <c r="D114" s="326"/>
      <c r="E114" s="82"/>
      <c r="F114" s="90"/>
      <c r="G114" s="73"/>
      <c r="H114" s="278"/>
    </row>
    <row r="115" spans="1:8" ht="12.75" customHeight="1">
      <c r="A115" s="245"/>
      <c r="B115" s="256"/>
      <c r="C115" s="53"/>
      <c r="D115" s="327"/>
      <c r="E115" s="83"/>
      <c r="F115" s="91"/>
      <c r="G115" s="101"/>
      <c r="H115" s="279"/>
    </row>
    <row r="116" spans="1:8" ht="12.75" customHeight="1">
      <c r="A116" s="282"/>
      <c r="B116" s="255"/>
      <c r="C116" s="55" t="s">
        <v>3432</v>
      </c>
      <c r="D116" s="326"/>
      <c r="E116" s="84"/>
      <c r="F116" s="90"/>
      <c r="G116" s="73"/>
      <c r="H116" s="278"/>
    </row>
    <row r="117" spans="1:8" ht="12.75" customHeight="1">
      <c r="A117" s="245"/>
      <c r="B117" s="256" t="s">
        <v>3484</v>
      </c>
      <c r="C117" s="54" t="s">
        <v>1435</v>
      </c>
      <c r="D117" s="327">
        <v>227</v>
      </c>
      <c r="E117" s="83" t="s">
        <v>117</v>
      </c>
      <c r="F117" s="92"/>
      <c r="G117" s="101"/>
      <c r="H117" s="279"/>
    </row>
    <row r="118" spans="1:8" ht="12.75" customHeight="1">
      <c r="A118" s="282"/>
      <c r="B118" s="255"/>
      <c r="C118" s="55" t="s">
        <v>3431</v>
      </c>
      <c r="D118" s="326"/>
      <c r="E118" s="82"/>
      <c r="F118" s="90"/>
      <c r="G118" s="73"/>
      <c r="H118" s="278"/>
    </row>
    <row r="119" spans="1:8" ht="12.75" customHeight="1">
      <c r="A119" s="245"/>
      <c r="B119" s="256" t="s">
        <v>3430</v>
      </c>
      <c r="C119" s="54" t="s">
        <v>4483</v>
      </c>
      <c r="D119" s="327">
        <v>5260</v>
      </c>
      <c r="E119" s="83" t="s">
        <v>117</v>
      </c>
      <c r="F119" s="93"/>
      <c r="G119" s="101"/>
      <c r="H119" s="279"/>
    </row>
    <row r="120" spans="1:8" ht="12.75" customHeight="1">
      <c r="A120" s="282"/>
      <c r="B120" s="255"/>
      <c r="C120" s="55" t="s">
        <v>3431</v>
      </c>
      <c r="D120" s="326"/>
      <c r="E120" s="82"/>
      <c r="F120" s="90"/>
      <c r="G120" s="73"/>
      <c r="H120" s="278"/>
    </row>
    <row r="121" spans="1:8" ht="12.75" customHeight="1">
      <c r="A121" s="245"/>
      <c r="B121" s="256" t="s">
        <v>3430</v>
      </c>
      <c r="C121" s="54" t="s">
        <v>2590</v>
      </c>
      <c r="D121" s="327">
        <v>128</v>
      </c>
      <c r="E121" s="83" t="s">
        <v>117</v>
      </c>
      <c r="F121" s="93"/>
      <c r="G121" s="101"/>
      <c r="H121" s="279"/>
    </row>
    <row r="122" spans="1:8" ht="12.75" customHeight="1">
      <c r="A122" s="282"/>
      <c r="B122" s="255"/>
      <c r="C122" s="55" t="s">
        <v>3432</v>
      </c>
      <c r="D122" s="326"/>
      <c r="E122" s="82"/>
      <c r="F122" s="90"/>
      <c r="G122" s="73"/>
      <c r="H122" s="278"/>
    </row>
    <row r="123" spans="1:8" ht="12.75" customHeight="1">
      <c r="A123" s="245"/>
      <c r="B123" s="256" t="s">
        <v>3430</v>
      </c>
      <c r="C123" s="54" t="s">
        <v>92</v>
      </c>
      <c r="D123" s="327">
        <v>64</v>
      </c>
      <c r="E123" s="83" t="s">
        <v>117</v>
      </c>
      <c r="F123" s="93"/>
      <c r="G123" s="101"/>
      <c r="H123" s="279"/>
    </row>
    <row r="124" spans="1:8" ht="12.75" customHeight="1">
      <c r="A124" s="282"/>
      <c r="B124" s="255"/>
      <c r="C124" s="55"/>
      <c r="D124" s="326"/>
      <c r="E124" s="82"/>
      <c r="F124" s="90"/>
      <c r="G124" s="73"/>
      <c r="H124" s="278"/>
    </row>
    <row r="125" spans="1:8" ht="12.75" customHeight="1">
      <c r="A125" s="245"/>
      <c r="B125" s="256"/>
      <c r="C125" s="54"/>
      <c r="D125" s="327"/>
      <c r="E125" s="83"/>
      <c r="F125" s="93"/>
      <c r="G125" s="101"/>
      <c r="H125" s="279"/>
    </row>
    <row r="126" spans="1:8" ht="12.75" customHeight="1">
      <c r="A126" s="282"/>
      <c r="B126" s="255"/>
      <c r="C126" s="55" t="s">
        <v>604</v>
      </c>
      <c r="D126" s="326"/>
      <c r="E126" s="82"/>
      <c r="F126" s="90"/>
      <c r="G126" s="73"/>
      <c r="H126" s="278"/>
    </row>
    <row r="127" spans="1:8" ht="12.75" customHeight="1">
      <c r="A127" s="245" t="s">
        <v>46</v>
      </c>
      <c r="B127" s="256" t="s">
        <v>1755</v>
      </c>
      <c r="C127" s="54" t="s">
        <v>3488</v>
      </c>
      <c r="D127" s="327">
        <v>6763</v>
      </c>
      <c r="E127" s="83" t="s">
        <v>876</v>
      </c>
      <c r="F127" s="93"/>
      <c r="G127" s="101"/>
      <c r="H127" s="279"/>
    </row>
    <row r="128" spans="1:8" ht="12.75" customHeight="1">
      <c r="A128" s="282"/>
      <c r="B128" s="255"/>
      <c r="C128" s="55" t="s">
        <v>604</v>
      </c>
      <c r="D128" s="326"/>
      <c r="E128" s="82"/>
      <c r="F128" s="90"/>
      <c r="G128" s="73"/>
      <c r="H128" s="278"/>
    </row>
    <row r="129" spans="1:8" ht="12.75" customHeight="1">
      <c r="A129" s="245" t="s">
        <v>46</v>
      </c>
      <c r="B129" s="256" t="s">
        <v>1755</v>
      </c>
      <c r="C129" s="54" t="s">
        <v>3488</v>
      </c>
      <c r="D129" s="327">
        <v>128</v>
      </c>
      <c r="E129" s="83" t="s">
        <v>876</v>
      </c>
      <c r="F129" s="93"/>
      <c r="G129" s="101"/>
      <c r="H129" s="279"/>
    </row>
    <row r="130" spans="1:8" ht="12.75" customHeight="1">
      <c r="A130" s="282"/>
      <c r="B130" s="255"/>
      <c r="C130" s="55" t="s">
        <v>604</v>
      </c>
      <c r="D130" s="326"/>
      <c r="E130" s="82"/>
      <c r="F130" s="90"/>
      <c r="G130" s="73"/>
      <c r="H130" s="278"/>
    </row>
    <row r="131" spans="1:8" ht="12.75" customHeight="1">
      <c r="A131" s="245" t="s">
        <v>46</v>
      </c>
      <c r="B131" s="256" t="s">
        <v>1755</v>
      </c>
      <c r="C131" s="54" t="s">
        <v>92</v>
      </c>
      <c r="D131" s="327">
        <v>64</v>
      </c>
      <c r="E131" s="83" t="s">
        <v>876</v>
      </c>
      <c r="F131" s="93"/>
      <c r="G131" s="101"/>
      <c r="H131" s="279"/>
    </row>
    <row r="132" spans="1:8" ht="12.75" customHeight="1">
      <c r="A132" s="282"/>
      <c r="B132" s="255"/>
      <c r="C132" s="55"/>
      <c r="D132" s="326"/>
      <c r="E132" s="82"/>
      <c r="F132" s="90"/>
      <c r="G132" s="73"/>
      <c r="H132" s="278"/>
    </row>
    <row r="133" spans="1:8" ht="12.75" customHeight="1">
      <c r="A133" s="245"/>
      <c r="B133" s="256"/>
      <c r="C133" s="54"/>
      <c r="D133" s="327"/>
      <c r="E133" s="83"/>
      <c r="F133" s="91"/>
      <c r="G133" s="101"/>
      <c r="H133" s="279"/>
    </row>
    <row r="134" spans="1:8" ht="12.75" customHeight="1">
      <c r="A134" s="282"/>
      <c r="B134" s="255"/>
      <c r="C134" s="55"/>
      <c r="D134" s="326"/>
      <c r="E134" s="82"/>
      <c r="F134" s="90"/>
      <c r="G134" s="73"/>
      <c r="H134" s="278"/>
    </row>
    <row r="135" spans="1:8" ht="12.75" customHeight="1">
      <c r="A135" s="245" t="s">
        <v>46</v>
      </c>
      <c r="B135" s="256" t="s">
        <v>3428</v>
      </c>
      <c r="C135" s="54" t="s">
        <v>4446</v>
      </c>
      <c r="D135" s="327">
        <v>180</v>
      </c>
      <c r="E135" s="83" t="s">
        <v>876</v>
      </c>
      <c r="F135" s="93"/>
      <c r="G135" s="101"/>
      <c r="H135" s="279"/>
    </row>
    <row r="136" spans="1:8" ht="12.75" customHeight="1">
      <c r="A136" s="282"/>
      <c r="B136" s="255"/>
      <c r="C136" s="55"/>
      <c r="D136" s="326"/>
      <c r="E136" s="82"/>
      <c r="F136" s="90"/>
      <c r="G136" s="73"/>
      <c r="H136" s="278"/>
    </row>
    <row r="137" spans="1:8" ht="12.75" customHeight="1">
      <c r="A137" s="245"/>
      <c r="B137" s="256" t="s">
        <v>842</v>
      </c>
      <c r="C137" s="54" t="s">
        <v>4670</v>
      </c>
      <c r="D137" s="327">
        <v>50</v>
      </c>
      <c r="E137" s="83" t="s">
        <v>877</v>
      </c>
      <c r="F137" s="93"/>
      <c r="G137" s="101"/>
      <c r="H137" s="279"/>
    </row>
    <row r="138" spans="1:8" ht="12.75" customHeight="1">
      <c r="A138" s="282"/>
      <c r="B138" s="255"/>
      <c r="C138" s="55"/>
      <c r="D138" s="326"/>
      <c r="E138" s="82"/>
      <c r="F138" s="90"/>
      <c r="G138" s="73"/>
      <c r="H138" s="278"/>
    </row>
    <row r="139" spans="1:8" ht="12.75" customHeight="1">
      <c r="A139" s="245"/>
      <c r="B139" s="256"/>
      <c r="C139" s="53"/>
      <c r="D139" s="327"/>
      <c r="E139" s="83"/>
      <c r="F139" s="91"/>
      <c r="G139" s="101"/>
      <c r="H139" s="279"/>
    </row>
    <row r="140" spans="1:8" ht="12.75" customHeight="1">
      <c r="A140" s="282"/>
      <c r="B140" s="255"/>
      <c r="C140" s="52"/>
      <c r="D140" s="326"/>
      <c r="E140" s="82"/>
      <c r="F140" s="90"/>
      <c r="G140" s="73"/>
      <c r="H140" s="278"/>
    </row>
    <row r="141" spans="1:8" ht="12.75" customHeight="1">
      <c r="A141" s="246"/>
      <c r="B141" s="255" t="s">
        <v>4154</v>
      </c>
      <c r="C141" s="266" t="s">
        <v>3374</v>
      </c>
      <c r="D141" s="326">
        <v>23.5</v>
      </c>
      <c r="E141" s="82" t="s">
        <v>117</v>
      </c>
      <c r="F141" s="90"/>
      <c r="G141" s="101"/>
      <c r="H141" s="278"/>
    </row>
    <row r="142" spans="1:8" ht="12.75" customHeight="1">
      <c r="A142" s="285"/>
      <c r="B142" s="293"/>
      <c r="C142" s="52"/>
      <c r="D142" s="328"/>
      <c r="E142" s="345"/>
      <c r="F142" s="355"/>
      <c r="G142" s="73"/>
      <c r="H142" s="372"/>
    </row>
    <row r="143" spans="1:8" ht="12.75" customHeight="1">
      <c r="A143" s="286"/>
      <c r="B143" s="294" t="s">
        <v>2350</v>
      </c>
      <c r="C143" s="53" t="s">
        <v>3986</v>
      </c>
      <c r="D143" s="329">
        <v>23.5</v>
      </c>
      <c r="E143" s="86" t="s">
        <v>117</v>
      </c>
      <c r="F143" s="356"/>
      <c r="G143" s="101"/>
      <c r="H143" s="373"/>
    </row>
    <row r="144" spans="1:8" ht="12.75" customHeight="1">
      <c r="A144" s="285"/>
      <c r="B144" s="293"/>
      <c r="C144" s="52"/>
      <c r="D144" s="328"/>
      <c r="E144" s="345"/>
      <c r="F144" s="355"/>
      <c r="G144" s="371"/>
      <c r="H144" s="372"/>
    </row>
    <row r="145" spans="1:8" ht="12.75" customHeight="1">
      <c r="A145" s="245"/>
      <c r="B145" s="256"/>
      <c r="C145" s="54"/>
      <c r="D145" s="327"/>
      <c r="E145" s="83"/>
      <c r="F145" s="93"/>
      <c r="G145" s="101"/>
      <c r="H145" s="279"/>
    </row>
    <row r="146" spans="1:8" ht="12.75" customHeight="1">
      <c r="A146" s="282"/>
      <c r="B146" s="255"/>
      <c r="C146" s="55"/>
      <c r="D146" s="326"/>
      <c r="E146" s="82"/>
      <c r="F146" s="90"/>
      <c r="G146" s="73"/>
      <c r="H146" s="278"/>
    </row>
    <row r="147" spans="1:8" ht="12.75" customHeight="1">
      <c r="A147" s="245"/>
      <c r="B147" s="256"/>
      <c r="C147" s="53"/>
      <c r="D147" s="327"/>
      <c r="E147" s="83"/>
      <c r="F147" s="91"/>
      <c r="G147" s="101"/>
      <c r="H147" s="279"/>
    </row>
    <row r="148" spans="1:8" ht="12.75" customHeight="1">
      <c r="A148" s="282"/>
      <c r="B148" s="255"/>
      <c r="C148" s="52"/>
      <c r="D148" s="326"/>
      <c r="E148" s="82"/>
      <c r="F148" s="90"/>
      <c r="G148" s="73"/>
      <c r="H148" s="278"/>
    </row>
    <row r="149" spans="1:8" ht="12.75" customHeight="1">
      <c r="A149" s="246"/>
      <c r="B149" s="255"/>
      <c r="C149" s="266"/>
      <c r="D149" s="326"/>
      <c r="E149" s="82"/>
      <c r="F149" s="90"/>
      <c r="G149" s="101"/>
      <c r="H149" s="278"/>
    </row>
    <row r="150" spans="1:8" ht="12.75" customHeight="1">
      <c r="A150" s="285"/>
      <c r="B150" s="293"/>
      <c r="C150" s="52"/>
      <c r="D150" s="328"/>
      <c r="E150" s="345"/>
      <c r="F150" s="355"/>
      <c r="G150" s="73"/>
      <c r="H150" s="372"/>
    </row>
    <row r="151" spans="1:8" ht="12.75" customHeight="1">
      <c r="A151" s="286"/>
      <c r="B151" s="294"/>
      <c r="C151" s="53"/>
      <c r="D151" s="329"/>
      <c r="E151" s="86"/>
      <c r="F151" s="356"/>
      <c r="G151" s="101"/>
      <c r="H151" s="373"/>
    </row>
    <row r="152" spans="1:8" ht="12.75" customHeight="1">
      <c r="A152" s="246"/>
      <c r="B152" s="255"/>
      <c r="C152" s="266"/>
      <c r="D152" s="326"/>
      <c r="E152" s="82"/>
      <c r="F152" s="90"/>
      <c r="G152" s="73"/>
      <c r="H152" s="278"/>
    </row>
    <row r="153" spans="1:8" ht="12.75" customHeight="1">
      <c r="A153" s="245"/>
      <c r="B153" s="257"/>
      <c r="C153" s="53"/>
      <c r="D153" s="327"/>
      <c r="E153" s="83"/>
      <c r="F153" s="91"/>
      <c r="G153" s="101"/>
      <c r="H153" s="279"/>
    </row>
    <row r="154" spans="1:8" ht="12.75" customHeight="1">
      <c r="A154" s="282"/>
      <c r="B154" s="260"/>
      <c r="C154" s="52"/>
      <c r="D154" s="326"/>
      <c r="E154" s="82"/>
      <c r="F154" s="71"/>
      <c r="G154" s="73"/>
      <c r="H154" s="278"/>
    </row>
    <row r="155" spans="1:8" ht="12.75" customHeight="1">
      <c r="A155" s="245"/>
      <c r="B155" s="292"/>
      <c r="C155" s="54"/>
      <c r="D155" s="327"/>
      <c r="E155" s="83"/>
      <c r="F155" s="72"/>
      <c r="G155" s="101"/>
      <c r="H155" s="279"/>
    </row>
    <row r="156" spans="1:8" ht="12.75" customHeight="1">
      <c r="A156" s="282"/>
      <c r="B156" s="255"/>
      <c r="C156" s="55"/>
      <c r="D156" s="326"/>
      <c r="E156" s="82"/>
      <c r="F156" s="90"/>
      <c r="G156" s="73"/>
      <c r="H156" s="278"/>
    </row>
    <row r="157" spans="1:8" ht="12.75" customHeight="1">
      <c r="A157" s="245"/>
      <c r="B157" s="256"/>
      <c r="C157" s="54"/>
      <c r="D157" s="327"/>
      <c r="E157" s="83"/>
      <c r="F157" s="93"/>
      <c r="G157" s="101"/>
      <c r="H157" s="279"/>
    </row>
    <row r="158" spans="1:8" ht="12.75" customHeight="1">
      <c r="A158" s="282"/>
      <c r="B158" s="255"/>
      <c r="C158" s="55"/>
      <c r="D158" s="326"/>
      <c r="E158" s="82"/>
      <c r="F158" s="90"/>
      <c r="G158" s="73"/>
      <c r="H158" s="278"/>
    </row>
    <row r="159" spans="1:8" ht="12.75" customHeight="1">
      <c r="A159" s="245"/>
      <c r="B159" s="256"/>
      <c r="C159" s="54"/>
      <c r="D159" s="327"/>
      <c r="E159" s="83"/>
      <c r="F159" s="93"/>
      <c r="G159" s="101"/>
      <c r="H159" s="279"/>
    </row>
    <row r="160" spans="1:8" ht="12.75" customHeight="1">
      <c r="A160" s="282"/>
      <c r="B160" s="255" t="s">
        <v>46</v>
      </c>
      <c r="C160" s="55" t="s">
        <v>46</v>
      </c>
      <c r="D160" s="326"/>
      <c r="E160" s="82"/>
      <c r="F160" s="90"/>
      <c r="G160" s="73"/>
      <c r="H160" s="278"/>
    </row>
    <row r="161" spans="1:8" ht="12.75" customHeight="1">
      <c r="A161" s="245" t="s">
        <v>46</v>
      </c>
      <c r="B161" s="40" t="s">
        <v>165</v>
      </c>
      <c r="C161" s="54" t="s">
        <v>46</v>
      </c>
      <c r="D161" s="327"/>
      <c r="E161" s="83" t="s">
        <v>46</v>
      </c>
      <c r="F161" s="93"/>
      <c r="G161" s="101"/>
      <c r="H161" s="279"/>
    </row>
    <row r="162" spans="1:8" ht="12.75" customHeight="1">
      <c r="A162" s="80"/>
      <c r="B162" s="249"/>
      <c r="C162" s="249"/>
      <c r="D162" s="330"/>
      <c r="E162" s="80"/>
      <c r="F162" s="69"/>
      <c r="G162" s="69"/>
      <c r="H162" s="275"/>
    </row>
    <row r="163" spans="1:8" ht="12.75" customHeight="1">
      <c r="A163" s="284" t="s">
        <v>2407</v>
      </c>
      <c r="B163" s="49" t="s">
        <v>2408</v>
      </c>
      <c r="C163" s="311"/>
      <c r="D163" s="331"/>
      <c r="E163" s="81"/>
      <c r="F163" s="70"/>
      <c r="G163" s="70"/>
      <c r="H163" s="374"/>
    </row>
    <row r="164" spans="1:8" ht="12.75" customHeight="1">
      <c r="A164" s="282"/>
      <c r="B164" s="253"/>
      <c r="C164" s="264"/>
      <c r="D164" s="330"/>
      <c r="E164" s="80"/>
      <c r="F164" s="69"/>
      <c r="G164" s="69"/>
      <c r="H164" s="275"/>
    </row>
    <row r="165" spans="1:8" ht="12.75" customHeight="1">
      <c r="A165" s="287"/>
      <c r="B165" s="254"/>
      <c r="C165" s="265"/>
      <c r="D165" s="331"/>
      <c r="E165" s="81"/>
      <c r="F165" s="70"/>
      <c r="G165" s="70"/>
      <c r="H165" s="277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278"/>
    </row>
    <row r="167" spans="1:8" ht="12.75" customHeight="1">
      <c r="A167" s="245"/>
      <c r="B167" s="256" t="s">
        <v>2411</v>
      </c>
      <c r="C167" s="54" t="s">
        <v>2402</v>
      </c>
      <c r="D167" s="327">
        <v>5207</v>
      </c>
      <c r="E167" s="83" t="s">
        <v>877</v>
      </c>
      <c r="F167" s="91"/>
      <c r="G167" s="70"/>
      <c r="H167" s="277"/>
    </row>
    <row r="168" spans="1:8" ht="12.75" customHeight="1">
      <c r="A168" s="282"/>
      <c r="B168" s="258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744</v>
      </c>
      <c r="C169" s="54" t="s">
        <v>2402</v>
      </c>
      <c r="D169" s="327">
        <v>3036</v>
      </c>
      <c r="E169" s="83" t="s">
        <v>876</v>
      </c>
      <c r="F169" s="72"/>
      <c r="G169" s="70"/>
      <c r="H169" s="375"/>
    </row>
    <row r="170" spans="1:8" ht="12.75" customHeight="1">
      <c r="A170" s="282"/>
      <c r="B170" s="258"/>
      <c r="C170" s="52"/>
      <c r="D170" s="326"/>
      <c r="E170" s="82"/>
      <c r="F170" s="90"/>
      <c r="G170" s="69"/>
      <c r="H170" s="372"/>
    </row>
    <row r="171" spans="1:8" ht="12.75" customHeight="1">
      <c r="A171" s="245"/>
      <c r="B171" s="256" t="s">
        <v>2521</v>
      </c>
      <c r="C171" s="53" t="s">
        <v>2335</v>
      </c>
      <c r="D171" s="327">
        <v>1474</v>
      </c>
      <c r="E171" s="83" t="s">
        <v>877</v>
      </c>
      <c r="F171" s="72"/>
      <c r="G171" s="70"/>
      <c r="H171" s="375"/>
    </row>
    <row r="172" spans="1:8" ht="12.75" customHeight="1">
      <c r="A172" s="282"/>
      <c r="B172" s="255"/>
      <c r="C172" s="55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2892</v>
      </c>
      <c r="C173" s="53" t="s">
        <v>2335</v>
      </c>
      <c r="D173" s="327">
        <v>202</v>
      </c>
      <c r="E173" s="83" t="s">
        <v>877</v>
      </c>
      <c r="F173" s="91"/>
      <c r="G173" s="101"/>
      <c r="H173" s="375"/>
    </row>
    <row r="174" spans="1:8" ht="12.75" customHeight="1">
      <c r="A174" s="282"/>
      <c r="B174" s="255"/>
      <c r="C174" s="55" t="s">
        <v>1026</v>
      </c>
      <c r="D174" s="326"/>
      <c r="E174" s="82"/>
      <c r="F174" s="90"/>
      <c r="G174" s="73"/>
      <c r="H174" s="278"/>
    </row>
    <row r="175" spans="1:8" ht="12.75" customHeight="1">
      <c r="A175" s="245"/>
      <c r="B175" s="256" t="s">
        <v>2415</v>
      </c>
      <c r="C175" s="54" t="s">
        <v>1862</v>
      </c>
      <c r="D175" s="332">
        <v>3531</v>
      </c>
      <c r="E175" s="83" t="s">
        <v>877</v>
      </c>
      <c r="F175" s="91"/>
      <c r="G175" s="101"/>
      <c r="H175" s="279"/>
    </row>
    <row r="176" spans="1:8" ht="12.75" customHeight="1">
      <c r="A176" s="282"/>
      <c r="B176" s="255"/>
      <c r="C176" s="55"/>
      <c r="D176" s="326"/>
      <c r="E176" s="84"/>
      <c r="F176" s="90"/>
      <c r="G176" s="73"/>
      <c r="H176" s="278"/>
    </row>
    <row r="177" spans="1:8" ht="12.75" customHeight="1">
      <c r="A177" s="245"/>
      <c r="B177" s="256" t="s">
        <v>2419</v>
      </c>
      <c r="C177" s="54"/>
      <c r="D177" s="327">
        <v>1</v>
      </c>
      <c r="E177" s="83" t="s">
        <v>2108</v>
      </c>
      <c r="F177" s="357"/>
      <c r="G177" s="101"/>
      <c r="H177" s="279"/>
    </row>
    <row r="178" spans="1:8" ht="12.75" customHeight="1">
      <c r="A178" s="282"/>
      <c r="B178" s="255"/>
      <c r="C178" s="55"/>
      <c r="D178" s="326"/>
      <c r="E178" s="82"/>
      <c r="F178" s="90"/>
      <c r="G178" s="73"/>
      <c r="H178" s="278"/>
    </row>
    <row r="179" spans="1:8" ht="12.75" customHeight="1">
      <c r="A179" s="245"/>
      <c r="B179" s="256"/>
      <c r="C179" s="54"/>
      <c r="D179" s="327"/>
      <c r="E179" s="83"/>
      <c r="F179" s="91"/>
      <c r="G179" s="101"/>
      <c r="H179" s="279"/>
    </row>
    <row r="180" spans="1:8" ht="12.75" customHeight="1">
      <c r="A180" s="282"/>
      <c r="B180" s="255"/>
      <c r="C180" s="55"/>
      <c r="D180" s="326"/>
      <c r="E180" s="82"/>
      <c r="F180" s="90"/>
      <c r="G180" s="73"/>
      <c r="H180" s="278"/>
    </row>
    <row r="181" spans="1:8" ht="12.75" customHeight="1">
      <c r="A181" s="245"/>
      <c r="B181" s="256" t="s">
        <v>2416</v>
      </c>
      <c r="C181" s="54"/>
      <c r="D181" s="327">
        <v>94</v>
      </c>
      <c r="E181" s="83" t="s">
        <v>2432</v>
      </c>
      <c r="F181" s="93"/>
      <c r="G181" s="101"/>
      <c r="H181" s="279"/>
    </row>
    <row r="182" spans="1:8" ht="12.75" customHeight="1">
      <c r="A182" s="282"/>
      <c r="B182" s="255"/>
      <c r="C182" s="55"/>
      <c r="D182" s="326"/>
      <c r="E182" s="82"/>
      <c r="F182" s="90"/>
      <c r="G182" s="73"/>
      <c r="H182" s="278"/>
    </row>
    <row r="183" spans="1:8" ht="12.75" customHeight="1">
      <c r="A183" s="245"/>
      <c r="B183" s="256"/>
      <c r="C183" s="53"/>
      <c r="D183" s="327"/>
      <c r="E183" s="83"/>
      <c r="F183" s="91"/>
      <c r="G183" s="101"/>
      <c r="H183" s="279"/>
    </row>
    <row r="184" spans="1:8" ht="12.75" customHeight="1">
      <c r="A184" s="282"/>
      <c r="B184" s="255"/>
      <c r="C184" s="55"/>
      <c r="D184" s="326"/>
      <c r="E184" s="84"/>
      <c r="F184" s="90"/>
      <c r="G184" s="73"/>
      <c r="H184" s="278"/>
    </row>
    <row r="185" spans="1:8" ht="12.75" customHeight="1">
      <c r="A185" s="245"/>
      <c r="B185" s="256"/>
      <c r="C185" s="54"/>
      <c r="D185" s="327"/>
      <c r="E185" s="83"/>
      <c r="F185" s="92"/>
      <c r="G185" s="101"/>
      <c r="H185" s="279"/>
    </row>
    <row r="186" spans="1:8" ht="12.75" customHeight="1">
      <c r="A186" s="282"/>
      <c r="B186" s="255"/>
      <c r="C186" s="55"/>
      <c r="D186" s="326"/>
      <c r="E186" s="82"/>
      <c r="F186" s="90"/>
      <c r="G186" s="73"/>
      <c r="H186" s="278"/>
    </row>
    <row r="187" spans="1:8" ht="12.75" customHeight="1">
      <c r="A187" s="245"/>
      <c r="B187" s="256"/>
      <c r="C187" s="54"/>
      <c r="D187" s="327"/>
      <c r="E187" s="83"/>
      <c r="F187" s="93"/>
      <c r="G187" s="101"/>
      <c r="H187" s="279"/>
    </row>
    <row r="188" spans="1:8" ht="12.75" customHeight="1">
      <c r="A188" s="282"/>
      <c r="B188" s="255"/>
      <c r="C188" s="55"/>
      <c r="D188" s="326"/>
      <c r="E188" s="82"/>
      <c r="F188" s="90"/>
      <c r="G188" s="73"/>
      <c r="H188" s="278"/>
    </row>
    <row r="189" spans="1:8" ht="12.75" customHeight="1">
      <c r="A189" s="245"/>
      <c r="B189" s="256"/>
      <c r="C189" s="54"/>
      <c r="D189" s="327"/>
      <c r="E189" s="83"/>
      <c r="F189" s="91"/>
      <c r="G189" s="101"/>
      <c r="H189" s="279"/>
    </row>
    <row r="190" spans="1:8" ht="12.75" customHeight="1">
      <c r="A190" s="282"/>
      <c r="B190" s="255"/>
      <c r="C190" s="55"/>
      <c r="D190" s="326"/>
      <c r="E190" s="82"/>
      <c r="F190" s="90"/>
      <c r="G190" s="73"/>
      <c r="H190" s="278"/>
    </row>
    <row r="191" spans="1:8" ht="12.75" customHeight="1">
      <c r="A191" s="245"/>
      <c r="B191" s="256"/>
      <c r="C191" s="53"/>
      <c r="D191" s="327"/>
      <c r="E191" s="83"/>
      <c r="F191" s="91"/>
      <c r="G191" s="101"/>
      <c r="H191" s="279"/>
    </row>
    <row r="192" spans="1:8" ht="12.75" customHeight="1">
      <c r="A192" s="282"/>
      <c r="B192" s="255"/>
      <c r="C192" s="52"/>
      <c r="D192" s="326"/>
      <c r="E192" s="82"/>
      <c r="F192" s="90"/>
      <c r="G192" s="73"/>
      <c r="H192" s="278"/>
    </row>
    <row r="193" spans="1:8" ht="12.75" customHeight="1">
      <c r="A193" s="246"/>
      <c r="B193" s="255"/>
      <c r="C193" s="266"/>
      <c r="D193" s="326"/>
      <c r="E193" s="82"/>
      <c r="F193" s="90"/>
      <c r="G193" s="101"/>
      <c r="H193" s="278"/>
    </row>
    <row r="194" spans="1:8" ht="12.75" customHeight="1">
      <c r="A194" s="285"/>
      <c r="B194" s="293"/>
      <c r="C194" s="52"/>
      <c r="D194" s="328"/>
      <c r="E194" s="345"/>
      <c r="F194" s="355"/>
      <c r="G194" s="73"/>
      <c r="H194" s="372"/>
    </row>
    <row r="195" spans="1:8" ht="12.75" customHeight="1">
      <c r="A195" s="286"/>
      <c r="B195" s="294"/>
      <c r="C195" s="53"/>
      <c r="D195" s="329"/>
      <c r="E195" s="86"/>
      <c r="F195" s="356"/>
      <c r="G195" s="101"/>
      <c r="H195" s="373"/>
    </row>
    <row r="196" spans="1:8" ht="12.75" customHeight="1">
      <c r="A196" s="246"/>
      <c r="B196" s="255"/>
      <c r="C196" s="266"/>
      <c r="D196" s="326"/>
      <c r="E196" s="82"/>
      <c r="F196" s="90"/>
      <c r="G196" s="73"/>
      <c r="H196" s="278"/>
    </row>
    <row r="197" spans="1:8" ht="12.75" customHeight="1">
      <c r="A197" s="245"/>
      <c r="B197" s="257"/>
      <c r="C197" s="53"/>
      <c r="D197" s="327"/>
      <c r="E197" s="83"/>
      <c r="F197" s="91"/>
      <c r="G197" s="101"/>
      <c r="H197" s="279"/>
    </row>
    <row r="198" spans="1:8" ht="12.75" customHeight="1">
      <c r="A198" s="282"/>
      <c r="B198" s="260"/>
      <c r="C198" s="52"/>
      <c r="D198" s="326"/>
      <c r="E198" s="82"/>
      <c r="F198" s="71"/>
      <c r="G198" s="73"/>
      <c r="H198" s="278"/>
    </row>
    <row r="199" spans="1:8" ht="12.75" customHeight="1">
      <c r="A199" s="245"/>
      <c r="B199" s="292"/>
      <c r="C199" s="54"/>
      <c r="D199" s="327"/>
      <c r="E199" s="83"/>
      <c r="F199" s="72"/>
      <c r="G199" s="101"/>
      <c r="H199" s="279"/>
    </row>
    <row r="200" spans="1:8" ht="12.75" customHeight="1">
      <c r="A200" s="288"/>
      <c r="B200" s="261"/>
      <c r="C200" s="55"/>
      <c r="D200" s="333"/>
      <c r="E200" s="85"/>
      <c r="F200" s="73"/>
      <c r="G200" s="73"/>
      <c r="H200" s="278"/>
    </row>
    <row r="201" spans="1:8" ht="12.75" customHeight="1">
      <c r="A201" s="283"/>
      <c r="B201" s="40" t="s">
        <v>165</v>
      </c>
      <c r="C201" s="53"/>
      <c r="D201" s="334"/>
      <c r="E201" s="272"/>
      <c r="F201" s="94"/>
      <c r="G201" s="102"/>
      <c r="H201" s="281"/>
    </row>
    <row r="202" spans="1:8" ht="12.75" customHeight="1">
      <c r="A202" s="80"/>
      <c r="B202" s="249"/>
      <c r="C202" s="249"/>
      <c r="D202" s="330"/>
      <c r="E202" s="80"/>
      <c r="F202" s="69"/>
      <c r="G202" s="69"/>
      <c r="H202" s="275"/>
    </row>
    <row r="203" spans="1:8" ht="12.75" customHeight="1">
      <c r="A203" s="245" t="s">
        <v>2420</v>
      </c>
      <c r="B203" s="256" t="s">
        <v>2421</v>
      </c>
      <c r="C203" s="311"/>
      <c r="D203" s="331"/>
      <c r="E203" s="81"/>
      <c r="F203" s="70"/>
      <c r="G203" s="70"/>
      <c r="H203" s="374"/>
    </row>
    <row r="204" spans="1:8" ht="12.75" customHeight="1">
      <c r="A204" s="282"/>
      <c r="B204" s="253"/>
      <c r="C204" s="264"/>
      <c r="D204" s="330"/>
      <c r="E204" s="80"/>
      <c r="F204" s="69"/>
      <c r="G204" s="69"/>
      <c r="H204" s="275"/>
    </row>
    <row r="205" spans="1:8" ht="12.75" customHeight="1">
      <c r="A205" s="287"/>
      <c r="B205" s="254" t="s">
        <v>2422</v>
      </c>
      <c r="C205" s="265"/>
      <c r="D205" s="331"/>
      <c r="E205" s="81"/>
      <c r="F205" s="70"/>
      <c r="G205" s="70"/>
      <c r="H205" s="277"/>
    </row>
    <row r="206" spans="1:8" ht="12.75" customHeight="1">
      <c r="A206" s="282"/>
      <c r="B206" s="255"/>
      <c r="C206" s="52"/>
      <c r="D206" s="326"/>
      <c r="E206" s="82"/>
      <c r="F206" s="90"/>
      <c r="G206" s="69"/>
      <c r="H206" s="278"/>
    </row>
    <row r="207" spans="1:8" ht="12.75" customHeight="1">
      <c r="A207" s="245"/>
      <c r="B207" s="256" t="s">
        <v>905</v>
      </c>
      <c r="C207" s="54" t="s">
        <v>2425</v>
      </c>
      <c r="D207" s="327">
        <v>253</v>
      </c>
      <c r="E207" s="83" t="s">
        <v>877</v>
      </c>
      <c r="F207" s="91"/>
      <c r="G207" s="70"/>
      <c r="H207" s="277"/>
    </row>
    <row r="208" spans="1:8" ht="12.75" customHeight="1">
      <c r="A208" s="282"/>
      <c r="B208" s="258"/>
      <c r="C208" s="52"/>
      <c r="D208" s="326"/>
      <c r="E208" s="82"/>
      <c r="F208" s="90"/>
      <c r="G208" s="69"/>
      <c r="H208" s="372"/>
    </row>
    <row r="209" spans="1:8" ht="12.75" customHeight="1">
      <c r="A209" s="245"/>
      <c r="B209" s="256" t="s">
        <v>905</v>
      </c>
      <c r="C209" s="54" t="s">
        <v>2393</v>
      </c>
      <c r="D209" s="327">
        <v>68.099999999999994</v>
      </c>
      <c r="E209" s="83" t="s">
        <v>877</v>
      </c>
      <c r="F209" s="72"/>
      <c r="G209" s="70"/>
      <c r="H209" s="375"/>
    </row>
    <row r="210" spans="1:8" ht="12.75" customHeight="1">
      <c r="A210" s="282"/>
      <c r="B210" s="258"/>
      <c r="C210" s="52"/>
      <c r="D210" s="326"/>
      <c r="E210" s="82"/>
      <c r="F210" s="90"/>
      <c r="G210" s="69"/>
      <c r="H210" s="372"/>
    </row>
    <row r="211" spans="1:8" ht="12.75" customHeight="1">
      <c r="A211" s="245"/>
      <c r="B211" s="256" t="s">
        <v>2427</v>
      </c>
      <c r="C211" s="53" t="s">
        <v>1313</v>
      </c>
      <c r="D211" s="327">
        <v>1364</v>
      </c>
      <c r="E211" s="83" t="s">
        <v>876</v>
      </c>
      <c r="F211" s="72"/>
      <c r="G211" s="70"/>
      <c r="H211" s="375"/>
    </row>
    <row r="212" spans="1:8" ht="12.75" customHeight="1">
      <c r="A212" s="282"/>
      <c r="B212" s="255"/>
      <c r="C212" s="55"/>
      <c r="D212" s="326"/>
      <c r="E212" s="82"/>
      <c r="F212" s="90"/>
      <c r="G212" s="73"/>
      <c r="H212" s="278"/>
    </row>
    <row r="213" spans="1:8" ht="12.75" customHeight="1">
      <c r="A213" s="245"/>
      <c r="B213" s="256" t="s">
        <v>1081</v>
      </c>
      <c r="C213" s="53" t="s">
        <v>2429</v>
      </c>
      <c r="D213" s="327">
        <v>1159</v>
      </c>
      <c r="E213" s="83" t="s">
        <v>876</v>
      </c>
      <c r="F213" s="91"/>
      <c r="G213" s="101"/>
      <c r="H213" s="375"/>
    </row>
    <row r="214" spans="1:8" ht="12.75" customHeight="1">
      <c r="A214" s="282"/>
      <c r="B214" s="255"/>
      <c r="C214" s="55"/>
      <c r="D214" s="326"/>
      <c r="E214" s="82"/>
      <c r="F214" s="90"/>
      <c r="G214" s="73"/>
      <c r="H214" s="278"/>
    </row>
    <row r="215" spans="1:8" ht="12.75" customHeight="1">
      <c r="A215" s="245"/>
      <c r="B215" s="256"/>
      <c r="C215" s="54"/>
      <c r="D215" s="327"/>
      <c r="E215" s="83"/>
      <c r="F215" s="91"/>
      <c r="G215" s="101"/>
      <c r="H215" s="279"/>
    </row>
    <row r="216" spans="1:8" ht="12.75" customHeight="1">
      <c r="A216" s="282"/>
      <c r="B216" s="255"/>
      <c r="C216" s="55"/>
      <c r="D216" s="326"/>
      <c r="E216" s="82"/>
      <c r="F216" s="90"/>
      <c r="G216" s="73"/>
      <c r="H216" s="278"/>
    </row>
    <row r="217" spans="1:8" ht="12.75" customHeight="1">
      <c r="A217" s="245"/>
      <c r="B217" s="256" t="s">
        <v>1717</v>
      </c>
      <c r="C217" s="54"/>
      <c r="D217" s="327"/>
      <c r="E217" s="83"/>
      <c r="F217" s="91"/>
      <c r="G217" s="101"/>
      <c r="H217" s="279"/>
    </row>
    <row r="218" spans="1:8" ht="12.75" customHeight="1">
      <c r="A218" s="282"/>
      <c r="B218" s="255" t="s">
        <v>2430</v>
      </c>
      <c r="C218" s="55" t="s">
        <v>2431</v>
      </c>
      <c r="D218" s="326"/>
      <c r="E218" s="82"/>
      <c r="F218" s="90"/>
      <c r="G218" s="73"/>
      <c r="H218" s="278"/>
    </row>
    <row r="219" spans="1:8" ht="12.75" customHeight="1">
      <c r="A219" s="245"/>
      <c r="B219" s="256" t="s">
        <v>1512</v>
      </c>
      <c r="C219" s="53" t="s">
        <v>2321</v>
      </c>
      <c r="D219" s="327">
        <v>8</v>
      </c>
      <c r="E219" s="83" t="s">
        <v>2432</v>
      </c>
      <c r="F219" s="91"/>
      <c r="G219" s="101"/>
      <c r="H219" s="279"/>
    </row>
    <row r="220" spans="1:8" ht="12.75" customHeight="1">
      <c r="A220" s="282"/>
      <c r="B220" s="255" t="s">
        <v>2433</v>
      </c>
      <c r="C220" s="55" t="s">
        <v>2434</v>
      </c>
      <c r="D220" s="326"/>
      <c r="E220" s="82"/>
      <c r="F220" s="90"/>
      <c r="G220" s="73"/>
      <c r="H220" s="278"/>
    </row>
    <row r="221" spans="1:8" ht="12.75" customHeight="1">
      <c r="A221" s="245"/>
      <c r="B221" s="256" t="s">
        <v>1512</v>
      </c>
      <c r="C221" s="53" t="s">
        <v>2437</v>
      </c>
      <c r="D221" s="327">
        <v>20</v>
      </c>
      <c r="E221" s="83" t="s">
        <v>2432</v>
      </c>
      <c r="F221" s="92"/>
      <c r="G221" s="101"/>
      <c r="H221" s="279"/>
    </row>
    <row r="222" spans="1:8" ht="12.75" customHeight="1">
      <c r="A222" s="282"/>
      <c r="B222" s="255" t="s">
        <v>2438</v>
      </c>
      <c r="C222" s="55" t="s">
        <v>1055</v>
      </c>
      <c r="D222" s="326"/>
      <c r="E222" s="82"/>
      <c r="F222" s="90"/>
      <c r="G222" s="73"/>
      <c r="H222" s="278"/>
    </row>
    <row r="223" spans="1:8" ht="12.75" customHeight="1">
      <c r="A223" s="245"/>
      <c r="B223" s="256" t="s">
        <v>1512</v>
      </c>
      <c r="C223" s="53" t="s">
        <v>540</v>
      </c>
      <c r="D223" s="327">
        <v>24</v>
      </c>
      <c r="E223" s="83" t="s">
        <v>2432</v>
      </c>
      <c r="F223" s="92"/>
      <c r="G223" s="101"/>
      <c r="H223" s="279"/>
    </row>
    <row r="224" spans="1:8" ht="12.75" customHeight="1">
      <c r="A224" s="282"/>
      <c r="B224" s="255" t="s">
        <v>2441</v>
      </c>
      <c r="C224" s="55" t="s">
        <v>2116</v>
      </c>
      <c r="D224" s="326"/>
      <c r="E224" s="82"/>
      <c r="F224" s="90"/>
      <c r="G224" s="73"/>
      <c r="H224" s="278"/>
    </row>
    <row r="225" spans="1:8" ht="12.75" customHeight="1">
      <c r="A225" s="245"/>
      <c r="B225" s="256" t="s">
        <v>1512</v>
      </c>
      <c r="C225" s="53" t="s">
        <v>684</v>
      </c>
      <c r="D225" s="327">
        <v>44</v>
      </c>
      <c r="E225" s="83" t="s">
        <v>2432</v>
      </c>
      <c r="F225" s="93"/>
      <c r="G225" s="101"/>
      <c r="H225" s="279"/>
    </row>
    <row r="226" spans="1:8" ht="12.75" customHeight="1">
      <c r="A226" s="282"/>
      <c r="B226" s="255" t="s">
        <v>2029</v>
      </c>
      <c r="C226" s="55" t="s">
        <v>2443</v>
      </c>
      <c r="D226" s="326"/>
      <c r="E226" s="82"/>
      <c r="F226" s="90"/>
      <c r="G226" s="73"/>
      <c r="H226" s="278"/>
    </row>
    <row r="227" spans="1:8" ht="12.75" customHeight="1">
      <c r="A227" s="245"/>
      <c r="B227" s="256" t="s">
        <v>1512</v>
      </c>
      <c r="C227" s="53" t="s">
        <v>2447</v>
      </c>
      <c r="D227" s="327">
        <v>6</v>
      </c>
      <c r="E227" s="83" t="s">
        <v>2432</v>
      </c>
      <c r="F227" s="93"/>
      <c r="G227" s="101"/>
      <c r="H227" s="279"/>
    </row>
    <row r="228" spans="1:8" ht="12.75" customHeight="1">
      <c r="A228" s="282"/>
      <c r="B228" s="255"/>
      <c r="C228" s="55"/>
      <c r="D228" s="326"/>
      <c r="E228" s="84"/>
      <c r="F228" s="90"/>
      <c r="G228" s="73"/>
      <c r="H228" s="278"/>
    </row>
    <row r="229" spans="1:8" ht="12.75" customHeight="1">
      <c r="A229" s="245"/>
      <c r="B229" s="256" t="s">
        <v>1112</v>
      </c>
      <c r="C229" s="54"/>
      <c r="D229" s="327">
        <v>1</v>
      </c>
      <c r="E229" s="83" t="s">
        <v>2108</v>
      </c>
      <c r="F229" s="92"/>
      <c r="G229" s="101"/>
      <c r="H229" s="279"/>
    </row>
    <row r="230" spans="1:8" ht="12.75" customHeight="1">
      <c r="A230" s="282"/>
      <c r="B230" s="255"/>
      <c r="C230" s="55" t="s">
        <v>2448</v>
      </c>
      <c r="D230" s="326"/>
      <c r="E230" s="82"/>
      <c r="F230" s="90"/>
      <c r="G230" s="73"/>
      <c r="H230" s="278"/>
    </row>
    <row r="231" spans="1:8" ht="12.75" customHeight="1">
      <c r="A231" s="245"/>
      <c r="B231" s="256" t="s">
        <v>2169</v>
      </c>
      <c r="C231" s="54" t="s">
        <v>1154</v>
      </c>
      <c r="D231" s="327">
        <v>1</v>
      </c>
      <c r="E231" s="83" t="s">
        <v>2108</v>
      </c>
      <c r="F231" s="93"/>
      <c r="G231" s="101"/>
      <c r="H231" s="279"/>
    </row>
    <row r="232" spans="1:8" ht="12.75" customHeight="1">
      <c r="A232" s="282"/>
      <c r="B232" s="255"/>
      <c r="C232" s="55"/>
      <c r="D232" s="326"/>
      <c r="E232" s="82"/>
      <c r="F232" s="90"/>
      <c r="G232" s="73"/>
      <c r="H232" s="278"/>
    </row>
    <row r="233" spans="1:8" ht="12.75" customHeight="1">
      <c r="A233" s="245"/>
      <c r="B233" s="256" t="s">
        <v>3291</v>
      </c>
      <c r="C233" s="54" t="s">
        <v>4587</v>
      </c>
      <c r="D233" s="327"/>
      <c r="E233" s="83"/>
      <c r="F233" s="91"/>
      <c r="G233" s="101"/>
      <c r="H233" s="279"/>
    </row>
    <row r="234" spans="1:8" ht="12.75" customHeight="1">
      <c r="A234" s="282"/>
      <c r="B234" s="260"/>
      <c r="C234" s="52"/>
      <c r="D234" s="326"/>
      <c r="E234" s="82"/>
      <c r="F234" s="71"/>
      <c r="G234" s="73"/>
      <c r="H234" s="278"/>
    </row>
    <row r="235" spans="1:8" ht="12.75" customHeight="1">
      <c r="A235" s="245"/>
      <c r="B235" s="292" t="s">
        <v>3433</v>
      </c>
      <c r="C235" s="54" t="s">
        <v>3331</v>
      </c>
      <c r="D235" s="327">
        <v>1203</v>
      </c>
      <c r="E235" s="83" t="s">
        <v>2701</v>
      </c>
      <c r="F235" s="72"/>
      <c r="G235" s="101"/>
      <c r="H235" s="279"/>
    </row>
    <row r="236" spans="1:8" ht="12.75" customHeight="1">
      <c r="A236" s="282"/>
      <c r="B236" s="260"/>
      <c r="C236" s="52" t="s">
        <v>1026</v>
      </c>
      <c r="D236" s="326"/>
      <c r="E236" s="82"/>
      <c r="F236" s="71"/>
      <c r="G236" s="73"/>
      <c r="H236" s="278"/>
    </row>
    <row r="237" spans="1:8" ht="12.75" customHeight="1">
      <c r="A237" s="245"/>
      <c r="B237" s="292" t="s">
        <v>2574</v>
      </c>
      <c r="C237" s="54" t="s">
        <v>1862</v>
      </c>
      <c r="D237" s="332">
        <f>D235</f>
        <v>1203</v>
      </c>
      <c r="E237" s="83" t="s">
        <v>2701</v>
      </c>
      <c r="F237" s="72"/>
      <c r="G237" s="101"/>
      <c r="H237" s="279"/>
    </row>
    <row r="238" spans="1:8" ht="12.75" customHeight="1">
      <c r="A238" s="282"/>
      <c r="B238" s="260"/>
      <c r="C238" s="52"/>
      <c r="D238" s="326"/>
      <c r="E238" s="82"/>
      <c r="F238" s="71"/>
      <c r="G238" s="73"/>
      <c r="H238" s="278"/>
    </row>
    <row r="239" spans="1:8" ht="12.75" customHeight="1">
      <c r="A239" s="245"/>
      <c r="B239" s="292"/>
      <c r="C239" s="54"/>
      <c r="D239" s="327"/>
      <c r="E239" s="83"/>
      <c r="F239" s="72"/>
      <c r="G239" s="101"/>
      <c r="H239" s="279"/>
    </row>
    <row r="240" spans="1:8" ht="12.75" customHeight="1">
      <c r="A240" s="282"/>
      <c r="B240" s="260"/>
      <c r="C240" s="52"/>
      <c r="D240" s="326"/>
      <c r="E240" s="82"/>
      <c r="F240" s="71"/>
      <c r="G240" s="73"/>
      <c r="H240" s="278"/>
    </row>
    <row r="241" spans="1:8" ht="12.75" customHeight="1">
      <c r="A241" s="245"/>
      <c r="B241" s="292"/>
      <c r="C241" s="54"/>
      <c r="D241" s="327"/>
      <c r="E241" s="83"/>
      <c r="F241" s="72"/>
      <c r="G241" s="101"/>
      <c r="H241" s="279"/>
    </row>
    <row r="242" spans="1:8" ht="12.75" customHeight="1">
      <c r="A242" s="282"/>
      <c r="B242" s="260"/>
      <c r="C242" s="52"/>
      <c r="D242" s="326"/>
      <c r="E242" s="82"/>
      <c r="F242" s="71"/>
      <c r="G242" s="73"/>
      <c r="H242" s="278"/>
    </row>
    <row r="243" spans="1:8" ht="12.75" customHeight="1">
      <c r="A243" s="245"/>
      <c r="B243" s="292" t="s">
        <v>1524</v>
      </c>
      <c r="C243" s="54"/>
      <c r="D243" s="327"/>
      <c r="E243" s="83"/>
      <c r="F243" s="72"/>
      <c r="G243" s="101"/>
      <c r="H243" s="279"/>
    </row>
    <row r="244" spans="1:8" ht="12.75" customHeight="1">
      <c r="A244" s="282"/>
      <c r="B244" s="255"/>
      <c r="C244" s="55" t="s">
        <v>4572</v>
      </c>
      <c r="D244" s="326"/>
      <c r="E244" s="82"/>
      <c r="F244" s="90"/>
      <c r="G244" s="73"/>
      <c r="H244" s="278"/>
    </row>
    <row r="245" spans="1:8" ht="12.75" customHeight="1">
      <c r="A245" s="245"/>
      <c r="B245" s="256" t="s">
        <v>2449</v>
      </c>
      <c r="C245" s="53" t="s">
        <v>2162</v>
      </c>
      <c r="D245" s="327">
        <v>704</v>
      </c>
      <c r="E245" s="83" t="s">
        <v>2432</v>
      </c>
      <c r="F245" s="91"/>
      <c r="G245" s="101"/>
      <c r="H245" s="279"/>
    </row>
    <row r="246" spans="1:8" ht="12.75" customHeight="1">
      <c r="A246" s="282"/>
      <c r="B246" s="255"/>
      <c r="C246" s="55" t="s">
        <v>4572</v>
      </c>
      <c r="D246" s="326"/>
      <c r="E246" s="82"/>
      <c r="F246" s="90"/>
      <c r="G246" s="73"/>
      <c r="H246" s="278"/>
    </row>
    <row r="247" spans="1:8" ht="12.75" customHeight="1">
      <c r="A247" s="245"/>
      <c r="B247" s="256" t="s">
        <v>2449</v>
      </c>
      <c r="C247" s="53" t="s">
        <v>4573</v>
      </c>
      <c r="D247" s="327">
        <v>736</v>
      </c>
      <c r="E247" s="83" t="s">
        <v>2432</v>
      </c>
      <c r="F247" s="91"/>
      <c r="G247" s="101"/>
      <c r="H247" s="279"/>
    </row>
    <row r="248" spans="1:8" ht="12.75" customHeight="1">
      <c r="A248" s="282"/>
      <c r="B248" s="255"/>
      <c r="C248" s="55" t="s">
        <v>448</v>
      </c>
      <c r="D248" s="326"/>
      <c r="E248" s="82"/>
      <c r="F248" s="90"/>
      <c r="G248" s="73"/>
      <c r="H248" s="278"/>
    </row>
    <row r="249" spans="1:8" ht="12.75" customHeight="1">
      <c r="A249" s="245"/>
      <c r="B249" s="256" t="s">
        <v>2449</v>
      </c>
      <c r="C249" s="53" t="s">
        <v>1270</v>
      </c>
      <c r="D249" s="327">
        <v>96</v>
      </c>
      <c r="E249" s="83" t="s">
        <v>2432</v>
      </c>
      <c r="F249" s="91"/>
      <c r="G249" s="101"/>
      <c r="H249" s="279"/>
    </row>
    <row r="250" spans="1:8" ht="12.75" customHeight="1">
      <c r="A250" s="282"/>
      <c r="B250" s="255"/>
      <c r="C250" s="55"/>
      <c r="D250" s="326"/>
      <c r="E250" s="82"/>
      <c r="F250" s="90"/>
      <c r="G250" s="73"/>
      <c r="H250" s="278"/>
    </row>
    <row r="251" spans="1:8" ht="12.75" customHeight="1">
      <c r="A251" s="245"/>
      <c r="B251" s="256"/>
      <c r="C251" s="53"/>
      <c r="D251" s="327"/>
      <c r="E251" s="83"/>
      <c r="F251" s="91"/>
      <c r="G251" s="101"/>
      <c r="H251" s="279"/>
    </row>
    <row r="252" spans="1:8" ht="12.75" customHeight="1">
      <c r="A252" s="282"/>
      <c r="B252" s="260"/>
      <c r="C252" s="52"/>
      <c r="D252" s="326"/>
      <c r="E252" s="82"/>
      <c r="F252" s="71"/>
      <c r="G252" s="73"/>
      <c r="H252" s="278"/>
    </row>
    <row r="253" spans="1:8" ht="12.75" customHeight="1">
      <c r="A253" s="245"/>
      <c r="B253" s="292"/>
      <c r="C253" s="54"/>
      <c r="D253" s="327"/>
      <c r="E253" s="83"/>
      <c r="F253" s="72"/>
      <c r="G253" s="101"/>
      <c r="H253" s="279"/>
    </row>
    <row r="254" spans="1:8" ht="12.75" customHeight="1">
      <c r="A254" s="282"/>
      <c r="B254" s="260"/>
      <c r="C254" s="52"/>
      <c r="D254" s="326"/>
      <c r="E254" s="82"/>
      <c r="F254" s="71"/>
      <c r="G254" s="73"/>
      <c r="H254" s="278"/>
    </row>
    <row r="255" spans="1:8" ht="12.75" customHeight="1">
      <c r="A255" s="245"/>
      <c r="B255" s="292" t="s">
        <v>2946</v>
      </c>
      <c r="C255" s="54"/>
      <c r="D255" s="327"/>
      <c r="E255" s="83"/>
      <c r="F255" s="72"/>
      <c r="G255" s="101"/>
      <c r="H255" s="279"/>
    </row>
    <row r="256" spans="1:8" ht="12.75" customHeight="1">
      <c r="A256" s="285"/>
      <c r="B256" s="293"/>
      <c r="C256" s="52"/>
      <c r="D256" s="328"/>
      <c r="E256" s="345"/>
      <c r="F256" s="355"/>
      <c r="G256" s="73"/>
      <c r="H256" s="372"/>
    </row>
    <row r="257" spans="1:8" ht="12.75" customHeight="1">
      <c r="A257" s="286"/>
      <c r="B257" s="294" t="s">
        <v>1631</v>
      </c>
      <c r="C257" s="53" t="s">
        <v>2360</v>
      </c>
      <c r="D257" s="329">
        <v>8</v>
      </c>
      <c r="E257" s="83" t="s">
        <v>866</v>
      </c>
      <c r="F257" s="356"/>
      <c r="G257" s="101"/>
      <c r="H257" s="373"/>
    </row>
    <row r="258" spans="1:8" ht="12.75" customHeight="1">
      <c r="A258" s="246"/>
      <c r="B258" s="255"/>
      <c r="C258" s="266"/>
      <c r="D258" s="326"/>
      <c r="E258" s="82"/>
      <c r="F258" s="90"/>
      <c r="G258" s="73"/>
      <c r="H258" s="278"/>
    </row>
    <row r="259" spans="1:8" ht="12.75" customHeight="1">
      <c r="A259" s="245"/>
      <c r="B259" s="294" t="s">
        <v>1631</v>
      </c>
      <c r="C259" s="53" t="s">
        <v>2451</v>
      </c>
      <c r="D259" s="327">
        <v>70</v>
      </c>
      <c r="E259" s="83" t="s">
        <v>866</v>
      </c>
      <c r="F259" s="91"/>
      <c r="G259" s="101"/>
      <c r="H259" s="279"/>
    </row>
    <row r="260" spans="1:8" ht="12.75" customHeight="1">
      <c r="A260" s="246"/>
      <c r="B260" s="255"/>
      <c r="C260" s="266"/>
      <c r="D260" s="326"/>
      <c r="E260" s="82"/>
      <c r="F260" s="90"/>
      <c r="G260" s="73"/>
      <c r="H260" s="278"/>
    </row>
    <row r="261" spans="1:8" ht="12.75" customHeight="1">
      <c r="A261" s="245"/>
      <c r="B261" s="294" t="s">
        <v>1631</v>
      </c>
      <c r="C261" s="53" t="s">
        <v>2452</v>
      </c>
      <c r="D261" s="327">
        <v>24</v>
      </c>
      <c r="E261" s="83" t="s">
        <v>866</v>
      </c>
      <c r="F261" s="91"/>
      <c r="G261" s="101"/>
      <c r="H261" s="279"/>
    </row>
    <row r="262" spans="1:8" ht="12.75" customHeight="1">
      <c r="A262" s="282"/>
      <c r="B262" s="258"/>
      <c r="C262" s="55"/>
      <c r="D262" s="335"/>
      <c r="E262" s="271"/>
      <c r="F262" s="273"/>
      <c r="G262" s="274"/>
      <c r="H262" s="280"/>
    </row>
    <row r="263" spans="1:8" ht="12.75" customHeight="1">
      <c r="A263" s="286"/>
      <c r="B263" s="294"/>
      <c r="C263" s="53"/>
      <c r="D263" s="329"/>
      <c r="E263" s="86"/>
      <c r="F263" s="356"/>
      <c r="G263" s="94"/>
      <c r="H263" s="373"/>
    </row>
    <row r="264" spans="1:8" ht="12.75" customHeight="1">
      <c r="A264" s="246"/>
      <c r="B264" s="260"/>
      <c r="C264" s="312"/>
      <c r="D264" s="326"/>
      <c r="E264" s="82"/>
      <c r="F264" s="71"/>
      <c r="G264" s="73"/>
      <c r="H264" s="278"/>
    </row>
    <row r="265" spans="1:8" ht="12.75" customHeight="1">
      <c r="A265" s="245"/>
      <c r="B265" s="292"/>
      <c r="C265" s="54"/>
      <c r="D265" s="327"/>
      <c r="E265" s="83"/>
      <c r="F265" s="72"/>
      <c r="G265" s="101"/>
      <c r="H265" s="279"/>
    </row>
    <row r="266" spans="1:8" ht="12.75" customHeight="1">
      <c r="A266" s="282"/>
      <c r="B266" s="260"/>
      <c r="C266" s="52"/>
      <c r="D266" s="326"/>
      <c r="E266" s="82"/>
      <c r="F266" s="71"/>
      <c r="G266" s="73"/>
      <c r="H266" s="278"/>
    </row>
    <row r="267" spans="1:8" ht="12.75" customHeight="1">
      <c r="A267" s="245"/>
      <c r="B267" s="292"/>
      <c r="C267" s="54"/>
      <c r="D267" s="327"/>
      <c r="E267" s="83"/>
      <c r="F267" s="72"/>
      <c r="G267" s="101"/>
      <c r="H267" s="279"/>
    </row>
    <row r="268" spans="1:8" ht="12.75" customHeight="1">
      <c r="A268" s="282"/>
      <c r="B268" s="260"/>
      <c r="C268" s="52"/>
      <c r="D268" s="326"/>
      <c r="E268" s="82"/>
      <c r="F268" s="71"/>
      <c r="G268" s="73"/>
      <c r="H268" s="278"/>
    </row>
    <row r="269" spans="1:8" ht="12.75" customHeight="1">
      <c r="A269" s="245"/>
      <c r="B269" s="292"/>
      <c r="C269" s="54"/>
      <c r="D269" s="327"/>
      <c r="E269" s="83"/>
      <c r="F269" s="72"/>
      <c r="G269" s="101"/>
      <c r="H269" s="279"/>
    </row>
    <row r="270" spans="1:8" ht="12.75" customHeight="1">
      <c r="A270" s="282"/>
      <c r="B270" s="260"/>
      <c r="C270" s="52"/>
      <c r="D270" s="326"/>
      <c r="E270" s="82"/>
      <c r="F270" s="71"/>
      <c r="G270" s="73"/>
      <c r="H270" s="278"/>
    </row>
    <row r="271" spans="1:8" ht="12.75" customHeight="1">
      <c r="A271" s="245"/>
      <c r="B271" s="292"/>
      <c r="C271" s="54"/>
      <c r="D271" s="327"/>
      <c r="E271" s="83"/>
      <c r="F271" s="72"/>
      <c r="G271" s="101"/>
      <c r="H271" s="279"/>
    </row>
    <row r="272" spans="1:8" ht="12.75" customHeight="1">
      <c r="A272" s="282"/>
      <c r="B272" s="260"/>
      <c r="C272" s="52"/>
      <c r="D272" s="326"/>
      <c r="E272" s="82"/>
      <c r="F272" s="71"/>
      <c r="G272" s="73"/>
      <c r="H272" s="278"/>
    </row>
    <row r="273" spans="1:8" ht="12.75" customHeight="1">
      <c r="A273" s="245"/>
      <c r="B273" s="292"/>
      <c r="C273" s="54"/>
      <c r="D273" s="327"/>
      <c r="E273" s="83"/>
      <c r="F273" s="72"/>
      <c r="G273" s="101"/>
      <c r="H273" s="279"/>
    </row>
    <row r="274" spans="1:8" ht="12.75" customHeight="1">
      <c r="A274" s="282"/>
      <c r="B274" s="260"/>
      <c r="C274" s="52"/>
      <c r="D274" s="326"/>
      <c r="E274" s="82"/>
      <c r="F274" s="71"/>
      <c r="G274" s="73"/>
      <c r="H274" s="278"/>
    </row>
    <row r="275" spans="1:8" ht="12.75" customHeight="1">
      <c r="A275" s="245"/>
      <c r="B275" s="292"/>
      <c r="C275" s="54"/>
      <c r="D275" s="327"/>
      <c r="E275" s="83"/>
      <c r="F275" s="72"/>
      <c r="G275" s="101"/>
      <c r="H275" s="279"/>
    </row>
    <row r="276" spans="1:8" ht="12.75" customHeight="1">
      <c r="A276" s="282"/>
      <c r="B276" s="260"/>
      <c r="C276" s="52"/>
      <c r="D276" s="326"/>
      <c r="E276" s="82"/>
      <c r="F276" s="71"/>
      <c r="G276" s="73"/>
      <c r="H276" s="278"/>
    </row>
    <row r="277" spans="1:8" ht="12.75" customHeight="1">
      <c r="A277" s="245"/>
      <c r="B277" s="292"/>
      <c r="C277" s="54"/>
      <c r="D277" s="327"/>
      <c r="E277" s="83"/>
      <c r="F277" s="72"/>
      <c r="G277" s="101"/>
      <c r="H277" s="279"/>
    </row>
    <row r="278" spans="1:8" ht="12.75" customHeight="1">
      <c r="A278" s="282"/>
      <c r="B278" s="260"/>
      <c r="C278" s="52"/>
      <c r="D278" s="326"/>
      <c r="E278" s="82"/>
      <c r="F278" s="71"/>
      <c r="G278" s="73"/>
      <c r="H278" s="278"/>
    </row>
    <row r="279" spans="1:8" ht="12.75" customHeight="1">
      <c r="A279" s="245"/>
      <c r="B279" s="292"/>
      <c r="C279" s="54"/>
      <c r="D279" s="327"/>
      <c r="E279" s="83"/>
      <c r="F279" s="72"/>
      <c r="G279" s="101"/>
      <c r="H279" s="279"/>
    </row>
    <row r="280" spans="1:8" ht="12.75" customHeight="1">
      <c r="A280" s="288"/>
      <c r="B280" s="261"/>
      <c r="C280" s="55"/>
      <c r="D280" s="333"/>
      <c r="E280" s="85"/>
      <c r="F280" s="73"/>
      <c r="G280" s="73"/>
      <c r="H280" s="278"/>
    </row>
    <row r="281" spans="1:8" ht="12.75" customHeight="1">
      <c r="A281" s="283"/>
      <c r="B281" s="40" t="s">
        <v>165</v>
      </c>
      <c r="C281" s="53"/>
      <c r="D281" s="334"/>
      <c r="E281" s="272"/>
      <c r="F281" s="94"/>
      <c r="G281" s="102"/>
      <c r="H281" s="281"/>
    </row>
    <row r="282" spans="1:8" ht="12.75" customHeight="1">
      <c r="A282" s="80"/>
      <c r="B282" s="249"/>
      <c r="C282" s="249"/>
      <c r="D282" s="330"/>
      <c r="E282" s="80"/>
      <c r="F282" s="69"/>
      <c r="G282" s="69"/>
      <c r="H282" s="275"/>
    </row>
    <row r="283" spans="1:8" ht="12.75" customHeight="1">
      <c r="A283" s="245" t="s">
        <v>2456</v>
      </c>
      <c r="B283" s="256" t="s">
        <v>2457</v>
      </c>
      <c r="C283" s="311"/>
      <c r="D283" s="331"/>
      <c r="E283" s="81"/>
      <c r="F283" s="70"/>
      <c r="G283" s="70"/>
      <c r="H283" s="374"/>
    </row>
    <row r="284" spans="1:8" ht="12.75" customHeight="1">
      <c r="A284" s="282"/>
      <c r="B284" s="253"/>
      <c r="C284" s="264"/>
      <c r="D284" s="330"/>
      <c r="E284" s="80"/>
      <c r="F284" s="69"/>
      <c r="G284" s="69"/>
      <c r="H284" s="275"/>
    </row>
    <row r="285" spans="1:8" ht="12.75" customHeight="1">
      <c r="A285" s="287"/>
      <c r="B285" s="254"/>
      <c r="C285" s="265"/>
      <c r="D285" s="331"/>
      <c r="E285" s="81"/>
      <c r="F285" s="70"/>
      <c r="G285" s="70"/>
      <c r="H285" s="277"/>
    </row>
    <row r="286" spans="1:8" ht="12.75" customHeight="1">
      <c r="A286" s="282"/>
      <c r="B286" s="255"/>
      <c r="C286" s="52"/>
      <c r="D286" s="326"/>
      <c r="E286" s="82"/>
      <c r="F286" s="90"/>
      <c r="G286" s="69"/>
      <c r="H286" s="278"/>
    </row>
    <row r="287" spans="1:8" ht="12.75" customHeight="1">
      <c r="A287" s="245"/>
      <c r="B287" s="256" t="s">
        <v>2710</v>
      </c>
      <c r="C287" s="54" t="s">
        <v>1932</v>
      </c>
      <c r="D287" s="327">
        <v>195</v>
      </c>
      <c r="E287" s="83" t="s">
        <v>1022</v>
      </c>
      <c r="F287" s="91"/>
      <c r="G287" s="70"/>
      <c r="H287" s="277"/>
    </row>
    <row r="288" spans="1:8" ht="12.75" customHeight="1">
      <c r="A288" s="282"/>
      <c r="B288" s="255"/>
      <c r="C288" s="52"/>
      <c r="D288" s="326"/>
      <c r="E288" s="82"/>
      <c r="F288" s="90"/>
      <c r="G288" s="69"/>
      <c r="H288" s="372"/>
    </row>
    <row r="289" spans="1:8" ht="12.75" customHeight="1">
      <c r="A289" s="245"/>
      <c r="B289" s="256" t="s">
        <v>2710</v>
      </c>
      <c r="C289" s="54" t="s">
        <v>2459</v>
      </c>
      <c r="D289" s="327">
        <v>207</v>
      </c>
      <c r="E289" s="83" t="s">
        <v>1022</v>
      </c>
      <c r="F289" s="72"/>
      <c r="G289" s="70"/>
      <c r="H289" s="375"/>
    </row>
    <row r="290" spans="1:8" ht="12.75" customHeight="1">
      <c r="A290" s="282"/>
      <c r="B290" s="255"/>
      <c r="C290" s="52"/>
      <c r="D290" s="326"/>
      <c r="E290" s="82"/>
      <c r="F290" s="90"/>
      <c r="G290" s="69"/>
      <c r="H290" s="372"/>
    </row>
    <row r="291" spans="1:8" ht="12.75" customHeight="1">
      <c r="A291" s="245"/>
      <c r="B291" s="256" t="s">
        <v>2710</v>
      </c>
      <c r="C291" s="54" t="s">
        <v>2464</v>
      </c>
      <c r="D291" s="327">
        <v>19.899999999999999</v>
      </c>
      <c r="E291" s="83" t="s">
        <v>1022</v>
      </c>
      <c r="F291" s="72"/>
      <c r="G291" s="70"/>
      <c r="H291" s="375"/>
    </row>
    <row r="292" spans="1:8" ht="12.75" customHeight="1">
      <c r="A292" s="282"/>
      <c r="B292" s="255"/>
      <c r="C292" s="52"/>
      <c r="D292" s="326"/>
      <c r="E292" s="82"/>
      <c r="F292" s="90"/>
      <c r="G292" s="73"/>
      <c r="H292" s="278"/>
    </row>
    <row r="293" spans="1:8" ht="12.75" customHeight="1">
      <c r="A293" s="245"/>
      <c r="B293" s="256" t="s">
        <v>2710</v>
      </c>
      <c r="C293" s="54" t="s">
        <v>1865</v>
      </c>
      <c r="D293" s="327">
        <v>8.8000000000000007</v>
      </c>
      <c r="E293" s="83" t="s">
        <v>1022</v>
      </c>
      <c r="F293" s="91"/>
      <c r="G293" s="101"/>
      <c r="H293" s="375"/>
    </row>
    <row r="294" spans="1:8" ht="12.75" customHeight="1">
      <c r="A294" s="282"/>
      <c r="B294" s="255"/>
      <c r="C294" s="52"/>
      <c r="D294" s="326"/>
      <c r="E294" s="82"/>
      <c r="F294" s="90"/>
      <c r="G294" s="73"/>
      <c r="H294" s="278"/>
    </row>
    <row r="295" spans="1:8" ht="12.75" customHeight="1">
      <c r="A295" s="245"/>
      <c r="B295" s="256" t="s">
        <v>2710</v>
      </c>
      <c r="C295" s="54" t="s">
        <v>2466</v>
      </c>
      <c r="D295" s="327">
        <v>105</v>
      </c>
      <c r="E295" s="83" t="s">
        <v>1022</v>
      </c>
      <c r="F295" s="91"/>
      <c r="G295" s="101"/>
      <c r="H295" s="279"/>
    </row>
    <row r="296" spans="1:8" ht="12.75" customHeight="1">
      <c r="A296" s="282"/>
      <c r="B296" s="255"/>
      <c r="C296" s="52"/>
      <c r="D296" s="326"/>
      <c r="E296" s="82"/>
      <c r="F296" s="90"/>
      <c r="G296" s="73"/>
      <c r="H296" s="278"/>
    </row>
    <row r="297" spans="1:8" ht="12.75" customHeight="1">
      <c r="A297" s="245"/>
      <c r="B297" s="256" t="s">
        <v>2710</v>
      </c>
      <c r="C297" s="54" t="s">
        <v>2468</v>
      </c>
      <c r="D297" s="327">
        <v>236</v>
      </c>
      <c r="E297" s="83" t="s">
        <v>1022</v>
      </c>
      <c r="F297" s="91"/>
      <c r="G297" s="101"/>
      <c r="H297" s="279"/>
    </row>
    <row r="298" spans="1:8" ht="12.75" customHeight="1">
      <c r="A298" s="282"/>
      <c r="B298" s="255"/>
      <c r="C298" s="52"/>
      <c r="D298" s="326"/>
      <c r="E298" s="82"/>
      <c r="F298" s="90"/>
      <c r="G298" s="73"/>
      <c r="H298" s="278"/>
    </row>
    <row r="299" spans="1:8" ht="12.75" customHeight="1">
      <c r="A299" s="245"/>
      <c r="B299" s="256" t="s">
        <v>2469</v>
      </c>
      <c r="C299" s="54" t="s">
        <v>85</v>
      </c>
      <c r="D299" s="327">
        <v>742</v>
      </c>
      <c r="E299" s="83" t="s">
        <v>1022</v>
      </c>
      <c r="F299" s="91"/>
      <c r="G299" s="101"/>
      <c r="H299" s="279"/>
    </row>
    <row r="300" spans="1:8" ht="12.75" customHeight="1">
      <c r="A300" s="282"/>
      <c r="B300" s="255"/>
      <c r="C300" s="55"/>
      <c r="D300" s="326"/>
      <c r="E300" s="84"/>
      <c r="F300" s="90"/>
      <c r="G300" s="73"/>
      <c r="H300" s="278"/>
    </row>
    <row r="301" spans="1:8" ht="12.75" customHeight="1">
      <c r="A301" s="245"/>
      <c r="B301" s="256" t="s">
        <v>2470</v>
      </c>
      <c r="C301" s="54" t="s">
        <v>2530</v>
      </c>
      <c r="D301" s="327">
        <v>742</v>
      </c>
      <c r="E301" s="83" t="s">
        <v>1022</v>
      </c>
      <c r="F301" s="92"/>
      <c r="G301" s="101"/>
      <c r="H301" s="279"/>
    </row>
    <row r="302" spans="1:8" ht="12.75" customHeight="1">
      <c r="A302" s="282"/>
      <c r="B302" s="255"/>
      <c r="C302" s="55"/>
      <c r="D302" s="326"/>
      <c r="E302" s="82"/>
      <c r="F302" s="90"/>
      <c r="G302" s="73"/>
      <c r="H302" s="278"/>
    </row>
    <row r="303" spans="1:8" ht="12.75" customHeight="1">
      <c r="A303" s="245"/>
      <c r="B303" s="256" t="s">
        <v>2471</v>
      </c>
      <c r="C303" s="54" t="s">
        <v>1252</v>
      </c>
      <c r="D303" s="327">
        <v>-20.8</v>
      </c>
      <c r="E303" s="83" t="s">
        <v>1022</v>
      </c>
      <c r="F303" s="93"/>
      <c r="G303" s="101"/>
      <c r="H303" s="279"/>
    </row>
    <row r="304" spans="1:8" ht="12.75" customHeight="1">
      <c r="A304" s="246"/>
      <c r="B304" s="255"/>
      <c r="C304" s="266"/>
      <c r="D304" s="326"/>
      <c r="E304" s="82"/>
      <c r="F304" s="90"/>
      <c r="G304" s="73"/>
      <c r="H304" s="278"/>
    </row>
    <row r="305" spans="1:8" ht="12.75" customHeight="1">
      <c r="A305" s="245"/>
      <c r="B305" s="291" t="s">
        <v>4497</v>
      </c>
      <c r="C305" s="53"/>
      <c r="D305" s="327"/>
      <c r="E305" s="83"/>
      <c r="F305" s="91"/>
      <c r="G305" s="101"/>
      <c r="H305" s="279"/>
    </row>
    <row r="306" spans="1:8" ht="12.75" customHeight="1">
      <c r="A306" s="282"/>
      <c r="B306" s="255"/>
      <c r="C306" s="55"/>
      <c r="D306" s="326"/>
      <c r="E306" s="84"/>
      <c r="F306" s="90"/>
      <c r="G306" s="73"/>
      <c r="H306" s="278"/>
    </row>
    <row r="307" spans="1:8" ht="12.75" customHeight="1">
      <c r="A307" s="245"/>
      <c r="B307" s="256" t="s">
        <v>1615</v>
      </c>
      <c r="C307" s="54" t="s">
        <v>486</v>
      </c>
      <c r="D307" s="327">
        <v>235</v>
      </c>
      <c r="E307" s="83" t="s">
        <v>866</v>
      </c>
      <c r="F307" s="92"/>
      <c r="G307" s="101"/>
      <c r="H307" s="279"/>
    </row>
    <row r="308" spans="1:8" ht="12.75" customHeight="1">
      <c r="A308" s="282"/>
      <c r="B308" s="255"/>
      <c r="C308" s="55"/>
      <c r="D308" s="326"/>
      <c r="E308" s="82"/>
      <c r="F308" s="90"/>
      <c r="G308" s="73"/>
      <c r="H308" s="278"/>
    </row>
    <row r="309" spans="1:8" ht="12.75" customHeight="1">
      <c r="A309" s="245"/>
      <c r="B309" s="256" t="s">
        <v>1615</v>
      </c>
      <c r="C309" s="54" t="s">
        <v>2473</v>
      </c>
      <c r="D309" s="327">
        <v>3570</v>
      </c>
      <c r="E309" s="83" t="s">
        <v>866</v>
      </c>
      <c r="F309" s="93"/>
      <c r="G309" s="101"/>
      <c r="H309" s="279"/>
    </row>
    <row r="310" spans="1:8" ht="12.75" customHeight="1">
      <c r="A310" s="282"/>
      <c r="B310" s="255"/>
      <c r="C310" s="55"/>
      <c r="D310" s="326"/>
      <c r="E310" s="82"/>
      <c r="F310" s="90"/>
      <c r="G310" s="73"/>
      <c r="H310" s="278"/>
    </row>
    <row r="311" spans="1:8" ht="12.75" customHeight="1">
      <c r="A311" s="245"/>
      <c r="B311" s="256" t="s">
        <v>1615</v>
      </c>
      <c r="C311" s="53" t="s">
        <v>829</v>
      </c>
      <c r="D311" s="327">
        <v>7446</v>
      </c>
      <c r="E311" s="83" t="s">
        <v>866</v>
      </c>
      <c r="F311" s="91"/>
      <c r="G311" s="101"/>
      <c r="H311" s="279"/>
    </row>
    <row r="312" spans="1:8" ht="12.75" customHeight="1">
      <c r="A312" s="246"/>
      <c r="B312" s="255"/>
      <c r="C312" s="266"/>
      <c r="D312" s="326"/>
      <c r="E312" s="82"/>
      <c r="F312" s="90"/>
      <c r="G312" s="73"/>
      <c r="H312" s="278"/>
    </row>
    <row r="313" spans="1:8" ht="12.75" customHeight="1">
      <c r="A313" s="245"/>
      <c r="B313" s="291" t="s">
        <v>4498</v>
      </c>
      <c r="C313" s="53"/>
      <c r="D313" s="327"/>
      <c r="E313" s="83"/>
      <c r="F313" s="91"/>
      <c r="G313" s="101"/>
      <c r="H313" s="279"/>
    </row>
    <row r="314" spans="1:8" ht="12.75" customHeight="1">
      <c r="A314" s="285"/>
      <c r="B314" s="293"/>
      <c r="C314" s="52"/>
      <c r="D314" s="328"/>
      <c r="E314" s="345"/>
      <c r="F314" s="355"/>
      <c r="G314" s="73"/>
      <c r="H314" s="372"/>
    </row>
    <row r="315" spans="1:8" ht="12.75" customHeight="1">
      <c r="A315" s="286"/>
      <c r="B315" s="294" t="s">
        <v>3215</v>
      </c>
      <c r="C315" s="294" t="s">
        <v>3444</v>
      </c>
      <c r="D315" s="329">
        <v>4080</v>
      </c>
      <c r="E315" s="83" t="s">
        <v>876</v>
      </c>
      <c r="F315" s="356"/>
      <c r="G315" s="101"/>
      <c r="H315" s="373"/>
    </row>
    <row r="316" spans="1:8" ht="12.75" customHeight="1">
      <c r="A316" s="246"/>
      <c r="B316" s="255"/>
      <c r="C316" s="266"/>
      <c r="D316" s="326"/>
      <c r="E316" s="82"/>
      <c r="F316" s="90"/>
      <c r="G316" s="73"/>
      <c r="H316" s="278"/>
    </row>
    <row r="317" spans="1:8" ht="12.75" customHeight="1">
      <c r="A317" s="245"/>
      <c r="B317" s="256" t="s">
        <v>1973</v>
      </c>
      <c r="C317" s="53"/>
      <c r="D317" s="327"/>
      <c r="E317" s="83"/>
      <c r="F317" s="91"/>
      <c r="G317" s="101"/>
      <c r="H317" s="279"/>
    </row>
    <row r="318" spans="1:8" ht="12.75" customHeight="1">
      <c r="A318" s="246"/>
      <c r="B318" s="255"/>
      <c r="C318" s="266" t="s">
        <v>2474</v>
      </c>
      <c r="D318" s="326"/>
      <c r="E318" s="82"/>
      <c r="F318" s="90"/>
      <c r="G318" s="73"/>
      <c r="H318" s="278"/>
    </row>
    <row r="319" spans="1:8" ht="12.75" customHeight="1">
      <c r="A319" s="245"/>
      <c r="B319" s="256" t="s">
        <v>1254</v>
      </c>
      <c r="C319" s="53" t="s">
        <v>1146</v>
      </c>
      <c r="D319" s="327">
        <v>3404</v>
      </c>
      <c r="E319" s="83" t="s">
        <v>2432</v>
      </c>
      <c r="F319" s="91"/>
      <c r="G319" s="101"/>
      <c r="H319" s="279"/>
    </row>
    <row r="320" spans="1:8" ht="12.75" customHeight="1">
      <c r="A320" s="246"/>
      <c r="B320" s="255"/>
      <c r="C320" s="266" t="s">
        <v>2475</v>
      </c>
      <c r="D320" s="326"/>
      <c r="E320" s="82"/>
      <c r="F320" s="90"/>
      <c r="G320" s="73"/>
      <c r="H320" s="278"/>
    </row>
    <row r="321" spans="1:8" ht="12.75" customHeight="1">
      <c r="A321" s="245"/>
      <c r="B321" s="256" t="s">
        <v>1254</v>
      </c>
      <c r="C321" s="53" t="s">
        <v>2353</v>
      </c>
      <c r="D321" s="327">
        <v>1861</v>
      </c>
      <c r="E321" s="83" t="s">
        <v>2432</v>
      </c>
      <c r="F321" s="91"/>
      <c r="G321" s="101"/>
      <c r="H321" s="279"/>
    </row>
    <row r="322" spans="1:8" ht="12.75" customHeight="1">
      <c r="A322" s="246"/>
      <c r="B322" s="255"/>
      <c r="C322" s="266"/>
      <c r="D322" s="326"/>
      <c r="E322" s="82"/>
      <c r="F322" s="90"/>
      <c r="G322" s="73"/>
      <c r="H322" s="278"/>
    </row>
    <row r="323" spans="1:8" ht="12.75" customHeight="1">
      <c r="A323" s="245"/>
      <c r="B323" s="256"/>
      <c r="C323" s="53"/>
      <c r="D323" s="327"/>
      <c r="E323" s="83"/>
      <c r="F323" s="91"/>
      <c r="G323" s="101"/>
      <c r="H323" s="279"/>
    </row>
    <row r="324" spans="1:8" ht="12.75" customHeight="1">
      <c r="A324" s="246"/>
      <c r="B324" s="255"/>
      <c r="C324" s="266"/>
      <c r="D324" s="326"/>
      <c r="E324" s="82"/>
      <c r="F324" s="90"/>
      <c r="G324" s="73"/>
      <c r="H324" s="278"/>
    </row>
    <row r="325" spans="1:8" ht="12.75" customHeight="1">
      <c r="A325" s="245"/>
      <c r="B325" s="256" t="s">
        <v>4487</v>
      </c>
      <c r="C325" s="53" t="s">
        <v>4496</v>
      </c>
      <c r="D325" s="327"/>
      <c r="E325" s="83"/>
      <c r="F325" s="91"/>
      <c r="G325" s="101"/>
      <c r="H325" s="279"/>
    </row>
    <row r="326" spans="1:8" ht="12.75" customHeight="1">
      <c r="A326" s="246"/>
      <c r="B326" s="255"/>
      <c r="C326" s="266"/>
      <c r="D326" s="326"/>
      <c r="E326" s="82"/>
      <c r="F326" s="90"/>
      <c r="G326" s="73"/>
      <c r="H326" s="278"/>
    </row>
    <row r="327" spans="1:8" ht="12.75" customHeight="1">
      <c r="A327" s="245"/>
      <c r="B327" s="256" t="s">
        <v>1283</v>
      </c>
      <c r="C327" s="53" t="s">
        <v>4488</v>
      </c>
      <c r="D327" s="327">
        <v>2</v>
      </c>
      <c r="E327" s="83" t="s">
        <v>2450</v>
      </c>
      <c r="F327" s="91"/>
      <c r="G327" s="101"/>
      <c r="H327" s="279"/>
    </row>
    <row r="328" spans="1:8" ht="12.75" customHeight="1">
      <c r="A328" s="246"/>
      <c r="B328" s="255"/>
      <c r="C328" s="266"/>
      <c r="D328" s="326"/>
      <c r="E328" s="82"/>
      <c r="F328" s="90"/>
      <c r="G328" s="73"/>
      <c r="H328" s="278"/>
    </row>
    <row r="329" spans="1:8" ht="12.75" customHeight="1">
      <c r="A329" s="245"/>
      <c r="B329" s="256" t="s">
        <v>1283</v>
      </c>
      <c r="C329" s="53" t="s">
        <v>4490</v>
      </c>
      <c r="D329" s="327">
        <v>44</v>
      </c>
      <c r="E329" s="83" t="s">
        <v>2450</v>
      </c>
      <c r="F329" s="91"/>
      <c r="G329" s="101"/>
      <c r="H329" s="279"/>
    </row>
    <row r="330" spans="1:8" ht="12.75" customHeight="1">
      <c r="A330" s="246"/>
      <c r="B330" s="255"/>
      <c r="C330" s="266"/>
      <c r="D330" s="326"/>
      <c r="E330" s="82"/>
      <c r="F330" s="90"/>
      <c r="G330" s="73"/>
      <c r="H330" s="278"/>
    </row>
    <row r="331" spans="1:8" ht="12.75" customHeight="1">
      <c r="A331" s="245"/>
      <c r="B331" s="256" t="s">
        <v>1283</v>
      </c>
      <c r="C331" s="53" t="s">
        <v>4491</v>
      </c>
      <c r="D331" s="327">
        <v>75</v>
      </c>
      <c r="E331" s="83" t="s">
        <v>2450</v>
      </c>
      <c r="F331" s="91"/>
      <c r="G331" s="101"/>
      <c r="H331" s="279"/>
    </row>
    <row r="332" spans="1:8" ht="12.75" customHeight="1">
      <c r="A332" s="246"/>
      <c r="B332" s="255"/>
      <c r="C332" s="266"/>
      <c r="D332" s="326"/>
      <c r="E332" s="82"/>
      <c r="F332" s="90"/>
      <c r="G332" s="73"/>
      <c r="H332" s="278"/>
    </row>
    <row r="333" spans="1:8" ht="12.75" customHeight="1">
      <c r="A333" s="245"/>
      <c r="B333" s="256" t="s">
        <v>1283</v>
      </c>
      <c r="C333" s="53" t="s">
        <v>4492</v>
      </c>
      <c r="D333" s="327">
        <v>1</v>
      </c>
      <c r="E333" s="83" t="s">
        <v>2450</v>
      </c>
      <c r="F333" s="91"/>
      <c r="G333" s="101"/>
      <c r="H333" s="279"/>
    </row>
    <row r="334" spans="1:8" ht="12.75" customHeight="1">
      <c r="A334" s="246"/>
      <c r="B334" s="255"/>
      <c r="C334" s="266"/>
      <c r="D334" s="326"/>
      <c r="E334" s="82"/>
      <c r="F334" s="90"/>
      <c r="G334" s="73"/>
      <c r="H334" s="278"/>
    </row>
    <row r="335" spans="1:8" ht="12.75" customHeight="1">
      <c r="A335" s="245"/>
      <c r="B335" s="256" t="s">
        <v>1283</v>
      </c>
      <c r="C335" s="53" t="s">
        <v>4493</v>
      </c>
      <c r="D335" s="327">
        <v>1</v>
      </c>
      <c r="E335" s="83" t="s">
        <v>2450</v>
      </c>
      <c r="F335" s="91"/>
      <c r="G335" s="101"/>
      <c r="H335" s="279"/>
    </row>
    <row r="336" spans="1:8" ht="12.75" customHeight="1">
      <c r="A336" s="246"/>
      <c r="B336" s="255"/>
      <c r="C336" s="266"/>
      <c r="D336" s="326"/>
      <c r="E336" s="82"/>
      <c r="F336" s="90"/>
      <c r="G336" s="73"/>
      <c r="H336" s="278"/>
    </row>
    <row r="337" spans="1:8" ht="12.75" customHeight="1">
      <c r="A337" s="245"/>
      <c r="B337" s="256" t="s">
        <v>1283</v>
      </c>
      <c r="C337" s="53" t="s">
        <v>4172</v>
      </c>
      <c r="D337" s="327">
        <v>3</v>
      </c>
      <c r="E337" s="83" t="s">
        <v>2450</v>
      </c>
      <c r="F337" s="91"/>
      <c r="G337" s="101"/>
      <c r="H337" s="279"/>
    </row>
    <row r="338" spans="1:8" ht="12.75" customHeight="1">
      <c r="A338" s="246"/>
      <c r="B338" s="255"/>
      <c r="C338" s="266"/>
      <c r="D338" s="326"/>
      <c r="E338" s="82"/>
      <c r="F338" s="90"/>
      <c r="G338" s="73"/>
      <c r="H338" s="278"/>
    </row>
    <row r="339" spans="1:8" ht="12.75" customHeight="1">
      <c r="A339" s="245"/>
      <c r="B339" s="256" t="s">
        <v>1283</v>
      </c>
      <c r="C339" s="53" t="s">
        <v>4494</v>
      </c>
      <c r="D339" s="327">
        <v>28</v>
      </c>
      <c r="E339" s="83" t="s">
        <v>2450</v>
      </c>
      <c r="F339" s="91"/>
      <c r="G339" s="101"/>
      <c r="H339" s="279"/>
    </row>
    <row r="340" spans="1:8" ht="12.75" customHeight="1">
      <c r="A340" s="246"/>
      <c r="B340" s="255"/>
      <c r="C340" s="266"/>
      <c r="D340" s="326"/>
      <c r="E340" s="82"/>
      <c r="F340" s="90"/>
      <c r="G340" s="73"/>
      <c r="H340" s="278"/>
    </row>
    <row r="341" spans="1:8" ht="12.75" customHeight="1">
      <c r="A341" s="245"/>
      <c r="B341" s="256" t="s">
        <v>1283</v>
      </c>
      <c r="C341" s="53" t="s">
        <v>1180</v>
      </c>
      <c r="D341" s="327">
        <v>4</v>
      </c>
      <c r="E341" s="83" t="s">
        <v>2450</v>
      </c>
      <c r="F341" s="91"/>
      <c r="G341" s="101"/>
      <c r="H341" s="279"/>
    </row>
    <row r="342" spans="1:8" ht="12.75" customHeight="1">
      <c r="A342" s="246"/>
      <c r="B342" s="255"/>
      <c r="C342" s="266"/>
      <c r="D342" s="326"/>
      <c r="E342" s="82"/>
      <c r="F342" s="90"/>
      <c r="G342" s="73"/>
      <c r="H342" s="278"/>
    </row>
    <row r="343" spans="1:8" ht="12.75" customHeight="1">
      <c r="A343" s="245"/>
      <c r="B343" s="256" t="s">
        <v>1283</v>
      </c>
      <c r="C343" s="53" t="s">
        <v>4495</v>
      </c>
      <c r="D343" s="327">
        <v>7</v>
      </c>
      <c r="E343" s="83" t="s">
        <v>2450</v>
      </c>
      <c r="F343" s="91"/>
      <c r="G343" s="101"/>
      <c r="H343" s="279"/>
    </row>
    <row r="344" spans="1:8" ht="12.75" customHeight="1">
      <c r="A344" s="246"/>
      <c r="B344" s="255"/>
      <c r="C344" s="266"/>
      <c r="D344" s="326"/>
      <c r="E344" s="82"/>
      <c r="F344" s="90"/>
      <c r="G344" s="73"/>
      <c r="H344" s="278"/>
    </row>
    <row r="345" spans="1:8" ht="12.75" customHeight="1">
      <c r="A345" s="245"/>
      <c r="B345" s="256"/>
      <c r="C345" s="53"/>
      <c r="D345" s="327"/>
      <c r="E345" s="83"/>
      <c r="F345" s="91"/>
      <c r="G345" s="101"/>
      <c r="H345" s="279"/>
    </row>
    <row r="346" spans="1:8" ht="12.75" customHeight="1">
      <c r="A346" s="246"/>
      <c r="B346" s="255"/>
      <c r="C346" s="266"/>
      <c r="D346" s="326"/>
      <c r="E346" s="82"/>
      <c r="F346" s="90"/>
      <c r="G346" s="73"/>
      <c r="H346" s="278"/>
    </row>
    <row r="347" spans="1:8" ht="12.75" customHeight="1">
      <c r="A347" s="245"/>
      <c r="B347" s="256"/>
      <c r="C347" s="53"/>
      <c r="D347" s="327"/>
      <c r="E347" s="83"/>
      <c r="F347" s="91"/>
      <c r="G347" s="101"/>
      <c r="H347" s="279"/>
    </row>
    <row r="348" spans="1:8" ht="12.75" customHeight="1">
      <c r="A348" s="246"/>
      <c r="B348" s="255"/>
      <c r="C348" s="266"/>
      <c r="D348" s="326"/>
      <c r="E348" s="82"/>
      <c r="F348" s="90"/>
      <c r="G348" s="73"/>
      <c r="H348" s="278"/>
    </row>
    <row r="349" spans="1:8" ht="12.75" customHeight="1">
      <c r="A349" s="245"/>
      <c r="B349" s="291" t="s">
        <v>980</v>
      </c>
      <c r="C349" s="53"/>
      <c r="D349" s="327"/>
      <c r="E349" s="83"/>
      <c r="F349" s="91"/>
      <c r="G349" s="101"/>
      <c r="H349" s="279"/>
    </row>
    <row r="350" spans="1:8" ht="12.75" customHeight="1">
      <c r="A350" s="246"/>
      <c r="B350" s="255" t="s">
        <v>562</v>
      </c>
      <c r="C350" s="266"/>
      <c r="D350" s="326"/>
      <c r="E350" s="82"/>
      <c r="F350" s="90"/>
      <c r="G350" s="73"/>
      <c r="H350" s="278"/>
    </row>
    <row r="351" spans="1:8" ht="12.75" customHeight="1">
      <c r="A351" s="245"/>
      <c r="B351" s="256" t="s">
        <v>3131</v>
      </c>
      <c r="C351" s="53" t="s">
        <v>2145</v>
      </c>
      <c r="D351" s="327">
        <v>336</v>
      </c>
      <c r="E351" s="83" t="s">
        <v>117</v>
      </c>
      <c r="F351" s="91"/>
      <c r="G351" s="101"/>
      <c r="H351" s="279"/>
    </row>
    <row r="352" spans="1:8" ht="12.75" customHeight="1">
      <c r="A352" s="246"/>
      <c r="B352" s="255"/>
      <c r="C352" s="266"/>
      <c r="D352" s="326"/>
      <c r="E352" s="82"/>
      <c r="F352" s="90"/>
      <c r="G352" s="73"/>
      <c r="H352" s="278"/>
    </row>
    <row r="353" spans="1:8" ht="12.75" customHeight="1">
      <c r="A353" s="245"/>
      <c r="B353" s="256"/>
      <c r="C353" s="53"/>
      <c r="D353" s="327"/>
      <c r="E353" s="83"/>
      <c r="F353" s="91"/>
      <c r="G353" s="101"/>
      <c r="H353" s="279"/>
    </row>
    <row r="354" spans="1:8" ht="12.75" customHeight="1">
      <c r="A354" s="246"/>
      <c r="B354" s="255"/>
      <c r="C354" s="266"/>
      <c r="D354" s="326"/>
      <c r="E354" s="82"/>
      <c r="F354" s="90"/>
      <c r="G354" s="73"/>
      <c r="H354" s="278"/>
    </row>
    <row r="355" spans="1:8" ht="12.75" customHeight="1">
      <c r="A355" s="245"/>
      <c r="B355" s="256"/>
      <c r="C355" s="53"/>
      <c r="D355" s="327"/>
      <c r="E355" s="83"/>
      <c r="F355" s="91"/>
      <c r="G355" s="101"/>
      <c r="H355" s="279"/>
    </row>
    <row r="356" spans="1:8" ht="12.75" customHeight="1">
      <c r="A356" s="246"/>
      <c r="B356" s="255"/>
      <c r="C356" s="266"/>
      <c r="D356" s="326"/>
      <c r="E356" s="82"/>
      <c r="F356" s="90"/>
      <c r="G356" s="73"/>
      <c r="H356" s="278"/>
    </row>
    <row r="357" spans="1:8" ht="12.75" customHeight="1">
      <c r="A357" s="245"/>
      <c r="B357" s="256"/>
      <c r="C357" s="53"/>
      <c r="D357" s="327"/>
      <c r="E357" s="83"/>
      <c r="F357" s="91"/>
      <c r="G357" s="101"/>
      <c r="H357" s="279"/>
    </row>
    <row r="358" spans="1:8" ht="12.75" customHeight="1">
      <c r="A358" s="246"/>
      <c r="B358" s="255"/>
      <c r="C358" s="266"/>
      <c r="D358" s="326"/>
      <c r="E358" s="82"/>
      <c r="F358" s="90"/>
      <c r="G358" s="73"/>
      <c r="H358" s="278"/>
    </row>
    <row r="359" spans="1:8" ht="12.75" customHeight="1">
      <c r="A359" s="245"/>
      <c r="B359" s="256"/>
      <c r="C359" s="53"/>
      <c r="D359" s="327"/>
      <c r="E359" s="83"/>
      <c r="F359" s="91"/>
      <c r="G359" s="101"/>
      <c r="H359" s="279"/>
    </row>
    <row r="360" spans="1:8" ht="12.75" customHeight="1">
      <c r="A360" s="288"/>
      <c r="B360" s="261"/>
      <c r="C360" s="55"/>
      <c r="D360" s="333"/>
      <c r="E360" s="85"/>
      <c r="F360" s="73"/>
      <c r="G360" s="73"/>
      <c r="H360" s="278"/>
    </row>
    <row r="361" spans="1:8" ht="12.75" customHeight="1">
      <c r="A361" s="283"/>
      <c r="B361" s="40" t="s">
        <v>165</v>
      </c>
      <c r="C361" s="53"/>
      <c r="D361" s="334"/>
      <c r="E361" s="272"/>
      <c r="F361" s="94"/>
      <c r="G361" s="102"/>
      <c r="H361" s="281"/>
    </row>
    <row r="362" spans="1:8" ht="12.75" customHeight="1">
      <c r="A362" s="80"/>
      <c r="B362" s="249"/>
      <c r="C362" s="249"/>
      <c r="D362" s="330"/>
      <c r="E362" s="80"/>
      <c r="F362" s="69"/>
      <c r="G362" s="69"/>
      <c r="H362" s="275"/>
    </row>
    <row r="363" spans="1:8" ht="12.75" customHeight="1">
      <c r="A363" s="245" t="s">
        <v>2477</v>
      </c>
      <c r="B363" s="256" t="s">
        <v>2480</v>
      </c>
      <c r="C363" s="311"/>
      <c r="D363" s="331"/>
      <c r="E363" s="81"/>
      <c r="F363" s="70"/>
      <c r="G363" s="70"/>
      <c r="H363" s="374"/>
    </row>
    <row r="364" spans="1:8" ht="12.75" customHeight="1">
      <c r="A364" s="282"/>
      <c r="B364" s="253"/>
      <c r="C364" s="264"/>
      <c r="D364" s="330"/>
      <c r="E364" s="80"/>
      <c r="F364" s="69"/>
      <c r="G364" s="69"/>
      <c r="H364" s="275"/>
    </row>
    <row r="365" spans="1:8" ht="12.75" customHeight="1">
      <c r="A365" s="287"/>
      <c r="B365" s="254"/>
      <c r="C365" s="265"/>
      <c r="D365" s="331"/>
      <c r="E365" s="81"/>
      <c r="F365" s="70"/>
      <c r="G365" s="70"/>
      <c r="H365" s="277"/>
    </row>
    <row r="366" spans="1:8" ht="12.75" customHeight="1">
      <c r="A366" s="282"/>
      <c r="B366" s="255"/>
      <c r="C366" s="52"/>
      <c r="D366" s="326"/>
      <c r="E366" s="82"/>
      <c r="F366" s="90"/>
      <c r="G366" s="69"/>
      <c r="H366" s="278"/>
    </row>
    <row r="367" spans="1:8" ht="12.75" customHeight="1">
      <c r="A367" s="245"/>
      <c r="B367" s="256" t="s">
        <v>248</v>
      </c>
      <c r="C367" s="54" t="s">
        <v>2711</v>
      </c>
      <c r="D367" s="327">
        <v>119</v>
      </c>
      <c r="E367" s="83" t="s">
        <v>877</v>
      </c>
      <c r="F367" s="91"/>
      <c r="G367" s="70"/>
      <c r="H367" s="277"/>
    </row>
    <row r="368" spans="1:8" ht="12.75" customHeight="1">
      <c r="A368" s="282"/>
      <c r="B368" s="258"/>
      <c r="C368" s="52"/>
      <c r="D368" s="326"/>
      <c r="E368" s="82"/>
      <c r="F368" s="90"/>
      <c r="G368" s="69"/>
      <c r="H368" s="372"/>
    </row>
    <row r="369" spans="1:8" ht="12.75" customHeight="1">
      <c r="A369" s="245"/>
      <c r="B369" s="256" t="s">
        <v>248</v>
      </c>
      <c r="C369" s="54" t="s">
        <v>3435</v>
      </c>
      <c r="D369" s="327">
        <v>293</v>
      </c>
      <c r="E369" s="83" t="s">
        <v>877</v>
      </c>
      <c r="F369" s="72"/>
      <c r="G369" s="70"/>
      <c r="H369" s="375"/>
    </row>
    <row r="370" spans="1:8" ht="12.75" customHeight="1">
      <c r="A370" s="282"/>
      <c r="B370" s="258"/>
      <c r="C370" s="52"/>
      <c r="D370" s="326"/>
      <c r="E370" s="82"/>
      <c r="F370" s="90"/>
      <c r="G370" s="69"/>
      <c r="H370" s="372"/>
    </row>
    <row r="371" spans="1:8" ht="12.75" customHeight="1">
      <c r="A371" s="245"/>
      <c r="B371" s="256" t="s">
        <v>248</v>
      </c>
      <c r="C371" s="54" t="s">
        <v>3436</v>
      </c>
      <c r="D371" s="327">
        <v>1667</v>
      </c>
      <c r="E371" s="83" t="s">
        <v>877</v>
      </c>
      <c r="F371" s="72"/>
      <c r="G371" s="70"/>
      <c r="H371" s="375"/>
    </row>
    <row r="372" spans="1:8" ht="12.75" customHeight="1">
      <c r="A372" s="282"/>
      <c r="B372" s="258"/>
      <c r="C372" s="52"/>
      <c r="D372" s="326"/>
      <c r="E372" s="82"/>
      <c r="F372" s="90"/>
      <c r="G372" s="73"/>
      <c r="H372" s="278"/>
    </row>
    <row r="373" spans="1:8" ht="12.75" customHeight="1">
      <c r="A373" s="245"/>
      <c r="B373" s="256" t="s">
        <v>248</v>
      </c>
      <c r="C373" s="54" t="s">
        <v>1272</v>
      </c>
      <c r="D373" s="327">
        <v>523</v>
      </c>
      <c r="E373" s="83" t="s">
        <v>877</v>
      </c>
      <c r="F373" s="91"/>
      <c r="G373" s="101"/>
      <c r="H373" s="375"/>
    </row>
    <row r="374" spans="1:8" ht="12.75" customHeight="1">
      <c r="A374" s="282"/>
      <c r="B374" s="258"/>
      <c r="C374" s="52"/>
      <c r="D374" s="326"/>
      <c r="E374" s="82"/>
      <c r="F374" s="90"/>
      <c r="G374" s="73"/>
      <c r="H374" s="278"/>
    </row>
    <row r="375" spans="1:8" ht="12.75" customHeight="1">
      <c r="A375" s="245"/>
      <c r="B375" s="256" t="s">
        <v>248</v>
      </c>
      <c r="C375" s="54" t="s">
        <v>3437</v>
      </c>
      <c r="D375" s="327">
        <v>1713</v>
      </c>
      <c r="E375" s="83" t="s">
        <v>877</v>
      </c>
      <c r="F375" s="91"/>
      <c r="G375" s="101"/>
      <c r="H375" s="375"/>
    </row>
    <row r="376" spans="1:8" ht="12.75" customHeight="1">
      <c r="A376" s="282"/>
      <c r="B376" s="258"/>
      <c r="C376" s="52"/>
      <c r="D376" s="326"/>
      <c r="E376" s="82"/>
      <c r="F376" s="90"/>
      <c r="G376" s="73"/>
      <c r="H376" s="278"/>
    </row>
    <row r="377" spans="1:8" ht="12.75" customHeight="1">
      <c r="A377" s="245"/>
      <c r="B377" s="256" t="s">
        <v>248</v>
      </c>
      <c r="C377" s="54" t="s">
        <v>2720</v>
      </c>
      <c r="D377" s="327">
        <v>1806</v>
      </c>
      <c r="E377" s="83" t="s">
        <v>877</v>
      </c>
      <c r="F377" s="91"/>
      <c r="G377" s="101"/>
      <c r="H377" s="375"/>
    </row>
    <row r="378" spans="1:8" ht="12.75" customHeight="1">
      <c r="A378" s="282"/>
      <c r="B378" s="258"/>
      <c r="C378" s="52"/>
      <c r="D378" s="326"/>
      <c r="E378" s="82"/>
      <c r="F378" s="90"/>
      <c r="G378" s="73"/>
      <c r="H378" s="278"/>
    </row>
    <row r="379" spans="1:8" ht="12.75" customHeight="1">
      <c r="A379" s="245"/>
      <c r="B379" s="256" t="s">
        <v>248</v>
      </c>
      <c r="C379" s="54" t="s">
        <v>331</v>
      </c>
      <c r="D379" s="327">
        <v>5.5</v>
      </c>
      <c r="E379" s="83" t="s">
        <v>877</v>
      </c>
      <c r="F379" s="91"/>
      <c r="G379" s="101"/>
      <c r="H379" s="375"/>
    </row>
    <row r="380" spans="1:8" ht="12.75" customHeight="1">
      <c r="A380" s="282"/>
      <c r="B380" s="258"/>
      <c r="C380" s="52"/>
      <c r="D380" s="326"/>
      <c r="E380" s="82"/>
      <c r="F380" s="90"/>
      <c r="G380" s="73"/>
      <c r="H380" s="278"/>
    </row>
    <row r="381" spans="1:8" ht="12.75" customHeight="1">
      <c r="A381" s="245"/>
      <c r="B381" s="256" t="s">
        <v>248</v>
      </c>
      <c r="C381" s="54" t="s">
        <v>407</v>
      </c>
      <c r="D381" s="327">
        <v>357</v>
      </c>
      <c r="E381" s="83" t="s">
        <v>877</v>
      </c>
      <c r="F381" s="91"/>
      <c r="G381" s="101"/>
      <c r="H381" s="279"/>
    </row>
    <row r="382" spans="1:8" ht="12.75" customHeight="1">
      <c r="A382" s="282"/>
      <c r="B382" s="255"/>
      <c r="C382" s="55"/>
      <c r="D382" s="326"/>
      <c r="E382" s="82"/>
      <c r="F382" s="90"/>
      <c r="G382" s="73"/>
      <c r="H382" s="278"/>
    </row>
    <row r="383" spans="1:8" ht="12.75" customHeight="1">
      <c r="A383" s="245"/>
      <c r="B383" s="256"/>
      <c r="C383" s="54"/>
      <c r="D383" s="327"/>
      <c r="E383" s="83"/>
      <c r="F383" s="91"/>
      <c r="G383" s="101"/>
      <c r="H383" s="279"/>
    </row>
    <row r="384" spans="1:8" ht="12.75" customHeight="1">
      <c r="A384" s="282"/>
      <c r="B384" s="255"/>
      <c r="C384" s="55" t="s">
        <v>2278</v>
      </c>
      <c r="D384" s="326"/>
      <c r="E384" s="82"/>
      <c r="F384" s="90"/>
      <c r="G384" s="73"/>
      <c r="H384" s="278"/>
    </row>
    <row r="385" spans="1:8" ht="12.75" customHeight="1">
      <c r="A385" s="245"/>
      <c r="B385" s="256" t="s">
        <v>1843</v>
      </c>
      <c r="C385" s="53" t="s">
        <v>2482</v>
      </c>
      <c r="D385" s="327">
        <v>62.7</v>
      </c>
      <c r="E385" s="83" t="s">
        <v>877</v>
      </c>
      <c r="F385" s="91"/>
      <c r="G385" s="101"/>
      <c r="H385" s="279"/>
    </row>
    <row r="386" spans="1:8" ht="12.75" customHeight="1">
      <c r="A386" s="282"/>
      <c r="B386" s="255"/>
      <c r="C386" s="55" t="s">
        <v>2278</v>
      </c>
      <c r="D386" s="326"/>
      <c r="E386" s="82"/>
      <c r="F386" s="90"/>
      <c r="G386" s="73"/>
      <c r="H386" s="278"/>
    </row>
    <row r="387" spans="1:8" ht="12.75" customHeight="1">
      <c r="A387" s="245"/>
      <c r="B387" s="256" t="s">
        <v>1843</v>
      </c>
      <c r="C387" s="53" t="s">
        <v>1491</v>
      </c>
      <c r="D387" s="327">
        <v>56.7</v>
      </c>
      <c r="E387" s="83" t="s">
        <v>877</v>
      </c>
      <c r="F387" s="92"/>
      <c r="G387" s="101"/>
      <c r="H387" s="279"/>
    </row>
    <row r="388" spans="1:8" ht="12.75" customHeight="1">
      <c r="A388" s="282"/>
      <c r="B388" s="255"/>
      <c r="C388" s="55" t="s">
        <v>2278</v>
      </c>
      <c r="D388" s="326"/>
      <c r="E388" s="82"/>
      <c r="F388" s="90"/>
      <c r="G388" s="73"/>
      <c r="H388" s="278"/>
    </row>
    <row r="389" spans="1:8" ht="12.75" customHeight="1">
      <c r="A389" s="245"/>
      <c r="B389" s="256" t="s">
        <v>1843</v>
      </c>
      <c r="C389" s="54" t="s">
        <v>2483</v>
      </c>
      <c r="D389" s="327">
        <v>293</v>
      </c>
      <c r="E389" s="83" t="s">
        <v>877</v>
      </c>
      <c r="F389" s="93"/>
      <c r="G389" s="101"/>
      <c r="H389" s="279"/>
    </row>
    <row r="390" spans="1:8" ht="12.75" customHeight="1">
      <c r="A390" s="282"/>
      <c r="B390" s="255"/>
      <c r="C390" s="55" t="s">
        <v>2278</v>
      </c>
      <c r="D390" s="326"/>
      <c r="E390" s="82"/>
      <c r="F390" s="90"/>
      <c r="G390" s="73"/>
      <c r="H390" s="278"/>
    </row>
    <row r="391" spans="1:8" ht="12.75" customHeight="1">
      <c r="A391" s="245"/>
      <c r="B391" s="256" t="s">
        <v>1843</v>
      </c>
      <c r="C391" s="54" t="s">
        <v>1234</v>
      </c>
      <c r="D391" s="327">
        <v>1666</v>
      </c>
      <c r="E391" s="83" t="s">
        <v>877</v>
      </c>
      <c r="F391" s="92"/>
      <c r="G391" s="101"/>
      <c r="H391" s="279"/>
    </row>
    <row r="392" spans="1:8" ht="12.75" customHeight="1">
      <c r="A392" s="282"/>
      <c r="B392" s="255"/>
      <c r="C392" s="55" t="s">
        <v>2278</v>
      </c>
      <c r="D392" s="326"/>
      <c r="E392" s="82"/>
      <c r="F392" s="90"/>
      <c r="G392" s="73"/>
      <c r="H392" s="278"/>
    </row>
    <row r="393" spans="1:8" ht="12.75" customHeight="1">
      <c r="A393" s="245"/>
      <c r="B393" s="256" t="s">
        <v>1843</v>
      </c>
      <c r="C393" s="54" t="s">
        <v>2486</v>
      </c>
      <c r="D393" s="327">
        <v>523</v>
      </c>
      <c r="E393" s="83" t="s">
        <v>877</v>
      </c>
      <c r="F393" s="93"/>
      <c r="G393" s="101"/>
      <c r="H393" s="279"/>
    </row>
    <row r="394" spans="1:8" ht="12.75" customHeight="1">
      <c r="A394" s="282"/>
      <c r="B394" s="255"/>
      <c r="C394" s="55" t="s">
        <v>2278</v>
      </c>
      <c r="D394" s="326"/>
      <c r="E394" s="82"/>
      <c r="F394" s="90"/>
      <c r="G394" s="73"/>
      <c r="H394" s="278"/>
    </row>
    <row r="395" spans="1:8" ht="12.75" customHeight="1">
      <c r="A395" s="245"/>
      <c r="B395" s="256" t="s">
        <v>1843</v>
      </c>
      <c r="C395" s="54" t="s">
        <v>1955</v>
      </c>
      <c r="D395" s="327">
        <v>1713</v>
      </c>
      <c r="E395" s="83" t="s">
        <v>877</v>
      </c>
      <c r="F395" s="91"/>
      <c r="G395" s="101"/>
      <c r="H395" s="279"/>
    </row>
    <row r="396" spans="1:8" ht="12.75" customHeight="1">
      <c r="A396" s="282"/>
      <c r="B396" s="255"/>
      <c r="C396" s="55" t="s">
        <v>2278</v>
      </c>
      <c r="D396" s="326"/>
      <c r="E396" s="82"/>
      <c r="F396" s="90"/>
      <c r="G396" s="73"/>
      <c r="H396" s="278"/>
    </row>
    <row r="397" spans="1:8" ht="12.75" customHeight="1">
      <c r="A397" s="245"/>
      <c r="B397" s="256" t="s">
        <v>1843</v>
      </c>
      <c r="C397" s="54" t="s">
        <v>2489</v>
      </c>
      <c r="D397" s="327">
        <v>1763</v>
      </c>
      <c r="E397" s="83" t="s">
        <v>877</v>
      </c>
      <c r="F397" s="91"/>
      <c r="G397" s="101"/>
      <c r="H397" s="279"/>
    </row>
    <row r="398" spans="1:8" ht="12.75" customHeight="1">
      <c r="A398" s="282"/>
      <c r="B398" s="255"/>
      <c r="C398" s="55" t="s">
        <v>2278</v>
      </c>
      <c r="D398" s="326"/>
      <c r="E398" s="82"/>
      <c r="F398" s="90"/>
      <c r="G398" s="73"/>
      <c r="H398" s="278"/>
    </row>
    <row r="399" spans="1:8" ht="12.75" customHeight="1">
      <c r="A399" s="286"/>
      <c r="B399" s="294" t="s">
        <v>1843</v>
      </c>
      <c r="C399" s="53" t="s">
        <v>2491</v>
      </c>
      <c r="D399" s="329">
        <v>43.4</v>
      </c>
      <c r="E399" s="86" t="s">
        <v>877</v>
      </c>
      <c r="F399" s="356"/>
      <c r="G399" s="94"/>
      <c r="H399" s="373"/>
    </row>
    <row r="400" spans="1:8" ht="12.75" customHeight="1">
      <c r="A400" s="285"/>
      <c r="B400" s="293"/>
      <c r="C400" s="55" t="s">
        <v>2278</v>
      </c>
      <c r="D400" s="328"/>
      <c r="E400" s="345"/>
      <c r="F400" s="355"/>
      <c r="G400" s="371"/>
      <c r="H400" s="372"/>
    </row>
    <row r="401" spans="1:8" ht="12.75" customHeight="1">
      <c r="A401" s="286"/>
      <c r="B401" s="294" t="s">
        <v>1843</v>
      </c>
      <c r="C401" s="53" t="s">
        <v>2492</v>
      </c>
      <c r="D401" s="329">
        <v>5.5</v>
      </c>
      <c r="E401" s="86" t="s">
        <v>877</v>
      </c>
      <c r="F401" s="356"/>
      <c r="G401" s="94"/>
      <c r="H401" s="373"/>
    </row>
    <row r="402" spans="1:8" ht="12.75" customHeight="1">
      <c r="A402" s="285"/>
      <c r="B402" s="293"/>
      <c r="C402" s="55" t="s">
        <v>2278</v>
      </c>
      <c r="D402" s="328"/>
      <c r="E402" s="345"/>
      <c r="F402" s="355"/>
      <c r="G402" s="371"/>
      <c r="H402" s="372"/>
    </row>
    <row r="403" spans="1:8" ht="12.75" customHeight="1">
      <c r="A403" s="286"/>
      <c r="B403" s="294" t="s">
        <v>1843</v>
      </c>
      <c r="C403" s="53" t="s">
        <v>2285</v>
      </c>
      <c r="D403" s="329">
        <v>312</v>
      </c>
      <c r="E403" s="86" t="s">
        <v>877</v>
      </c>
      <c r="F403" s="356"/>
      <c r="G403" s="94"/>
      <c r="H403" s="373"/>
    </row>
    <row r="404" spans="1:8" ht="12.75" customHeight="1">
      <c r="A404" s="285"/>
      <c r="B404" s="293"/>
      <c r="C404" s="55" t="s">
        <v>2278</v>
      </c>
      <c r="D404" s="328"/>
      <c r="E404" s="345"/>
      <c r="F404" s="355"/>
      <c r="G404" s="371"/>
      <c r="H404" s="372"/>
    </row>
    <row r="405" spans="1:8" ht="12.75" customHeight="1">
      <c r="A405" s="286"/>
      <c r="B405" s="294" t="s">
        <v>1843</v>
      </c>
      <c r="C405" s="53" t="s">
        <v>2499</v>
      </c>
      <c r="D405" s="329">
        <v>44.7</v>
      </c>
      <c r="E405" s="86" t="s">
        <v>877</v>
      </c>
      <c r="F405" s="356"/>
      <c r="G405" s="94"/>
      <c r="H405" s="373"/>
    </row>
    <row r="406" spans="1:8" ht="12.75" customHeight="1">
      <c r="A406" s="285"/>
      <c r="B406" s="293"/>
      <c r="C406" s="52"/>
      <c r="D406" s="328"/>
      <c r="E406" s="345"/>
      <c r="F406" s="355"/>
      <c r="G406" s="371"/>
      <c r="H406" s="372"/>
    </row>
    <row r="407" spans="1:8" ht="12.75" customHeight="1">
      <c r="A407" s="286"/>
      <c r="B407" s="294"/>
      <c r="C407" s="53"/>
      <c r="D407" s="329"/>
      <c r="E407" s="86"/>
      <c r="F407" s="356"/>
      <c r="G407" s="94"/>
      <c r="H407" s="373"/>
    </row>
    <row r="408" spans="1:8" ht="12.75" customHeight="1">
      <c r="A408" s="285"/>
      <c r="B408" s="293"/>
      <c r="C408" s="52"/>
      <c r="D408" s="328"/>
      <c r="E408" s="345"/>
      <c r="F408" s="355"/>
      <c r="G408" s="371"/>
      <c r="H408" s="372"/>
    </row>
    <row r="409" spans="1:8" ht="12.75" customHeight="1">
      <c r="A409" s="286"/>
      <c r="B409" s="294" t="s">
        <v>1585</v>
      </c>
      <c r="C409" s="53" t="s">
        <v>4159</v>
      </c>
      <c r="D409" s="329">
        <v>29</v>
      </c>
      <c r="E409" s="86" t="s">
        <v>266</v>
      </c>
      <c r="F409" s="356"/>
      <c r="G409" s="94"/>
      <c r="H409" s="373"/>
    </row>
    <row r="410" spans="1:8" ht="12.75" customHeight="1">
      <c r="A410" s="285"/>
      <c r="B410" s="293"/>
      <c r="C410" s="52"/>
      <c r="D410" s="328"/>
      <c r="E410" s="345"/>
      <c r="F410" s="355"/>
      <c r="G410" s="371"/>
      <c r="H410" s="372"/>
    </row>
    <row r="411" spans="1:8" ht="12.75" customHeight="1">
      <c r="A411" s="286"/>
      <c r="B411" s="294" t="s">
        <v>1585</v>
      </c>
      <c r="C411" s="53" t="s">
        <v>3691</v>
      </c>
      <c r="D411" s="329">
        <v>2</v>
      </c>
      <c r="E411" s="86" t="s">
        <v>266</v>
      </c>
      <c r="F411" s="356"/>
      <c r="G411" s="94"/>
      <c r="H411" s="373"/>
    </row>
    <row r="412" spans="1:8" ht="12.75" customHeight="1">
      <c r="A412" s="285"/>
      <c r="B412" s="293"/>
      <c r="C412" s="52"/>
      <c r="D412" s="328"/>
      <c r="E412" s="345"/>
      <c r="F412" s="355"/>
      <c r="G412" s="371"/>
      <c r="H412" s="372"/>
    </row>
    <row r="413" spans="1:8" ht="12.75" customHeight="1">
      <c r="A413" s="286"/>
      <c r="B413" s="294" t="s">
        <v>1585</v>
      </c>
      <c r="C413" s="53" t="s">
        <v>2304</v>
      </c>
      <c r="D413" s="329">
        <v>3</v>
      </c>
      <c r="E413" s="86" t="s">
        <v>266</v>
      </c>
      <c r="F413" s="356"/>
      <c r="G413" s="94"/>
      <c r="H413" s="373"/>
    </row>
    <row r="414" spans="1:8" ht="12.75" customHeight="1">
      <c r="A414" s="285"/>
      <c r="B414" s="293"/>
      <c r="C414" s="52"/>
      <c r="D414" s="328"/>
      <c r="E414" s="345"/>
      <c r="F414" s="355"/>
      <c r="G414" s="371"/>
      <c r="H414" s="372"/>
    </row>
    <row r="415" spans="1:8" ht="12.75" customHeight="1">
      <c r="A415" s="286"/>
      <c r="B415" s="294" t="s">
        <v>2507</v>
      </c>
      <c r="C415" s="53" t="s">
        <v>4671</v>
      </c>
      <c r="D415" s="329">
        <v>6270</v>
      </c>
      <c r="E415" s="86" t="s">
        <v>877</v>
      </c>
      <c r="F415" s="356"/>
      <c r="G415" s="94"/>
      <c r="H415" s="373"/>
    </row>
    <row r="416" spans="1:8" ht="12.75" customHeight="1">
      <c r="A416" s="285"/>
      <c r="B416" s="293"/>
      <c r="C416" s="52"/>
      <c r="D416" s="328"/>
      <c r="E416" s="345"/>
      <c r="F416" s="355"/>
      <c r="G416" s="371"/>
      <c r="H416" s="372"/>
    </row>
    <row r="417" spans="1:8" ht="12.75" customHeight="1">
      <c r="A417" s="286"/>
      <c r="B417" s="294" t="s">
        <v>2507</v>
      </c>
      <c r="C417" s="53" t="s">
        <v>3691</v>
      </c>
      <c r="D417" s="329">
        <v>119</v>
      </c>
      <c r="E417" s="86" t="s">
        <v>877</v>
      </c>
      <c r="F417" s="356"/>
      <c r="G417" s="94"/>
      <c r="H417" s="373"/>
    </row>
    <row r="418" spans="1:8" ht="12.75" customHeight="1">
      <c r="A418" s="285"/>
      <c r="B418" s="293"/>
      <c r="C418" s="52"/>
      <c r="D418" s="328"/>
      <c r="E418" s="345"/>
      <c r="F418" s="355"/>
      <c r="G418" s="371"/>
      <c r="H418" s="372"/>
    </row>
    <row r="419" spans="1:8" ht="12.75" customHeight="1">
      <c r="A419" s="286"/>
      <c r="B419" s="294"/>
      <c r="C419" s="53"/>
      <c r="D419" s="329"/>
      <c r="E419" s="86"/>
      <c r="F419" s="356"/>
      <c r="G419" s="94"/>
      <c r="H419" s="373"/>
    </row>
    <row r="420" spans="1:8" ht="12.75" customHeight="1">
      <c r="A420" s="285"/>
      <c r="B420" s="293"/>
      <c r="C420" s="52"/>
      <c r="D420" s="328"/>
      <c r="E420" s="345"/>
      <c r="F420" s="355"/>
      <c r="G420" s="371"/>
      <c r="H420" s="372"/>
    </row>
    <row r="421" spans="1:8" ht="12.75" customHeight="1">
      <c r="A421" s="286"/>
      <c r="B421" s="294"/>
      <c r="C421" s="53"/>
      <c r="D421" s="329"/>
      <c r="E421" s="86"/>
      <c r="F421" s="356"/>
      <c r="G421" s="94"/>
      <c r="H421" s="373"/>
    </row>
    <row r="422" spans="1:8" ht="12.75" customHeight="1">
      <c r="A422" s="285"/>
      <c r="B422" s="293"/>
      <c r="C422" s="52"/>
      <c r="D422" s="328"/>
      <c r="E422" s="345"/>
      <c r="F422" s="355"/>
      <c r="G422" s="371"/>
      <c r="H422" s="372"/>
    </row>
    <row r="423" spans="1:8" ht="12.75" customHeight="1">
      <c r="A423" s="286"/>
      <c r="B423" s="294"/>
      <c r="C423" s="53"/>
      <c r="D423" s="329"/>
      <c r="E423" s="86"/>
      <c r="F423" s="356"/>
      <c r="G423" s="94"/>
      <c r="H423" s="373"/>
    </row>
    <row r="424" spans="1:8" ht="12.75" customHeight="1">
      <c r="A424" s="285"/>
      <c r="B424" s="293"/>
      <c r="C424" s="52"/>
      <c r="D424" s="328"/>
      <c r="E424" s="345"/>
      <c r="F424" s="355"/>
      <c r="G424" s="371"/>
      <c r="H424" s="372"/>
    </row>
    <row r="425" spans="1:8" ht="12.75" customHeight="1">
      <c r="A425" s="286"/>
      <c r="B425" s="294"/>
      <c r="C425" s="53"/>
      <c r="D425" s="329"/>
      <c r="E425" s="86"/>
      <c r="F425" s="356"/>
      <c r="G425" s="94"/>
      <c r="H425" s="373"/>
    </row>
    <row r="426" spans="1:8" ht="12.75" customHeight="1">
      <c r="A426" s="285"/>
      <c r="B426" s="293"/>
      <c r="C426" s="52"/>
      <c r="D426" s="328"/>
      <c r="E426" s="345"/>
      <c r="F426" s="355"/>
      <c r="G426" s="371"/>
      <c r="H426" s="372"/>
    </row>
    <row r="427" spans="1:8" ht="12.75" customHeight="1">
      <c r="A427" s="286"/>
      <c r="B427" s="294"/>
      <c r="C427" s="53"/>
      <c r="D427" s="329"/>
      <c r="E427" s="86"/>
      <c r="F427" s="356"/>
      <c r="G427" s="94"/>
      <c r="H427" s="373"/>
    </row>
    <row r="428" spans="1:8" ht="12.75" customHeight="1">
      <c r="A428" s="285"/>
      <c r="B428" s="293"/>
      <c r="C428" s="52"/>
      <c r="D428" s="328"/>
      <c r="E428" s="345"/>
      <c r="F428" s="355"/>
      <c r="G428" s="371"/>
      <c r="H428" s="372"/>
    </row>
    <row r="429" spans="1:8" ht="12.75" customHeight="1">
      <c r="A429" s="286"/>
      <c r="B429" s="294"/>
      <c r="C429" s="53"/>
      <c r="D429" s="329"/>
      <c r="E429" s="86"/>
      <c r="F429" s="356"/>
      <c r="G429" s="94"/>
      <c r="H429" s="373"/>
    </row>
    <row r="430" spans="1:8" ht="12.75" customHeight="1">
      <c r="A430" s="285"/>
      <c r="B430" s="293"/>
      <c r="C430" s="52"/>
      <c r="D430" s="328"/>
      <c r="E430" s="345"/>
      <c r="F430" s="355"/>
      <c r="G430" s="371"/>
      <c r="H430" s="372"/>
    </row>
    <row r="431" spans="1:8" ht="12.75" customHeight="1">
      <c r="A431" s="286"/>
      <c r="B431" s="294"/>
      <c r="C431" s="53"/>
      <c r="D431" s="329"/>
      <c r="E431" s="86"/>
      <c r="F431" s="356"/>
      <c r="G431" s="94"/>
      <c r="H431" s="373"/>
    </row>
    <row r="432" spans="1:8" ht="12.75" customHeight="1">
      <c r="A432" s="285"/>
      <c r="B432" s="293"/>
      <c r="C432" s="52"/>
      <c r="D432" s="328"/>
      <c r="E432" s="345"/>
      <c r="F432" s="355"/>
      <c r="G432" s="371"/>
      <c r="H432" s="372"/>
    </row>
    <row r="433" spans="1:8" ht="12.75" customHeight="1">
      <c r="A433" s="286"/>
      <c r="B433" s="294"/>
      <c r="C433" s="53"/>
      <c r="D433" s="329"/>
      <c r="E433" s="86"/>
      <c r="F433" s="356"/>
      <c r="G433" s="94"/>
      <c r="H433" s="373"/>
    </row>
    <row r="434" spans="1:8" ht="12.75" customHeight="1">
      <c r="A434" s="285"/>
      <c r="B434" s="293"/>
      <c r="C434" s="52"/>
      <c r="D434" s="328"/>
      <c r="E434" s="345"/>
      <c r="F434" s="355"/>
      <c r="G434" s="371"/>
      <c r="H434" s="372"/>
    </row>
    <row r="435" spans="1:8" ht="12.75" customHeight="1">
      <c r="A435" s="286"/>
      <c r="B435" s="294"/>
      <c r="C435" s="53"/>
      <c r="D435" s="329"/>
      <c r="E435" s="86"/>
      <c r="F435" s="356"/>
      <c r="G435" s="94"/>
      <c r="H435" s="373"/>
    </row>
    <row r="436" spans="1:8" ht="12.75" customHeight="1">
      <c r="A436" s="285"/>
      <c r="B436" s="293"/>
      <c r="C436" s="52"/>
      <c r="D436" s="328"/>
      <c r="E436" s="345"/>
      <c r="F436" s="355"/>
      <c r="G436" s="371"/>
      <c r="H436" s="372"/>
    </row>
    <row r="437" spans="1:8" ht="12.75" customHeight="1">
      <c r="A437" s="286"/>
      <c r="B437" s="294"/>
      <c r="C437" s="53"/>
      <c r="D437" s="329"/>
      <c r="E437" s="86"/>
      <c r="F437" s="356"/>
      <c r="G437" s="94"/>
      <c r="H437" s="373"/>
    </row>
    <row r="438" spans="1:8" ht="12.75" customHeight="1">
      <c r="A438" s="285"/>
      <c r="B438" s="293"/>
      <c r="C438" s="52"/>
      <c r="D438" s="328"/>
      <c r="E438" s="345"/>
      <c r="F438" s="355"/>
      <c r="G438" s="371"/>
      <c r="H438" s="372"/>
    </row>
    <row r="439" spans="1:8" ht="12.75" customHeight="1">
      <c r="A439" s="286"/>
      <c r="B439" s="294"/>
      <c r="C439" s="53"/>
      <c r="D439" s="329"/>
      <c r="E439" s="86"/>
      <c r="F439" s="356"/>
      <c r="G439" s="94"/>
      <c r="H439" s="373"/>
    </row>
    <row r="440" spans="1:8" ht="12.75" customHeight="1">
      <c r="A440" s="288"/>
      <c r="B440" s="261"/>
      <c r="C440" s="55"/>
      <c r="D440" s="333"/>
      <c r="E440" s="85"/>
      <c r="F440" s="73"/>
      <c r="G440" s="73"/>
      <c r="H440" s="278"/>
    </row>
    <row r="441" spans="1:8" ht="12.75" customHeight="1">
      <c r="A441" s="283"/>
      <c r="B441" s="40" t="s">
        <v>165</v>
      </c>
      <c r="C441" s="53"/>
      <c r="D441" s="334"/>
      <c r="E441" s="272"/>
      <c r="F441" s="94"/>
      <c r="G441" s="102"/>
      <c r="H441" s="281"/>
    </row>
    <row r="442" spans="1:8" ht="12.75" customHeight="1">
      <c r="A442" s="80"/>
      <c r="B442" s="249"/>
      <c r="C442" s="249"/>
      <c r="D442" s="330"/>
      <c r="E442" s="80"/>
      <c r="F442" s="69"/>
      <c r="G442" s="69"/>
      <c r="H442" s="275"/>
    </row>
    <row r="443" spans="1:8" ht="12.75" customHeight="1">
      <c r="A443" s="245" t="s">
        <v>1964</v>
      </c>
      <c r="B443" s="256" t="s">
        <v>2509</v>
      </c>
      <c r="C443" s="311"/>
      <c r="D443" s="331"/>
      <c r="E443" s="81"/>
      <c r="F443" s="70"/>
      <c r="G443" s="70"/>
      <c r="H443" s="374"/>
    </row>
    <row r="444" spans="1:8" ht="12.75" customHeight="1">
      <c r="A444" s="285"/>
      <c r="B444" s="251"/>
      <c r="C444" s="264"/>
      <c r="D444" s="330"/>
      <c r="E444" s="80"/>
      <c r="F444" s="69"/>
      <c r="G444" s="69"/>
      <c r="H444" s="275"/>
    </row>
    <row r="445" spans="1:8" ht="12.75" customHeight="1">
      <c r="A445" s="81"/>
      <c r="B445" s="49"/>
      <c r="C445" s="311"/>
      <c r="D445" s="331"/>
      <c r="E445" s="81"/>
      <c r="F445" s="70"/>
      <c r="G445" s="70"/>
      <c r="H445" s="374"/>
    </row>
    <row r="446" spans="1:8" ht="12.75" customHeight="1">
      <c r="A446" s="285"/>
      <c r="B446" s="251"/>
      <c r="C446" s="264"/>
      <c r="D446" s="330"/>
      <c r="E446" s="80"/>
      <c r="F446" s="69"/>
      <c r="G446" s="69"/>
      <c r="H446" s="275"/>
    </row>
    <row r="447" spans="1:8" ht="12.75" customHeight="1">
      <c r="A447" s="81"/>
      <c r="B447" s="49" t="s">
        <v>2511</v>
      </c>
      <c r="C447" s="311" t="s">
        <v>2514</v>
      </c>
      <c r="D447" s="331">
        <v>5852</v>
      </c>
      <c r="E447" s="81" t="s">
        <v>876</v>
      </c>
      <c r="F447" s="70"/>
      <c r="G447" s="70"/>
      <c r="H447" s="374"/>
    </row>
    <row r="448" spans="1:8" ht="12.75" customHeight="1">
      <c r="A448" s="285"/>
      <c r="B448" s="251"/>
      <c r="C448" s="264"/>
      <c r="D448" s="330"/>
      <c r="E448" s="80"/>
      <c r="F448" s="69"/>
      <c r="G448" s="69"/>
      <c r="H448" s="275"/>
    </row>
    <row r="449" spans="1:8" ht="12.75" customHeight="1">
      <c r="A449" s="81"/>
      <c r="B449" s="49" t="s">
        <v>2511</v>
      </c>
      <c r="C449" s="311" t="s">
        <v>2516</v>
      </c>
      <c r="D449" s="331">
        <v>13464</v>
      </c>
      <c r="E449" s="81" t="s">
        <v>876</v>
      </c>
      <c r="F449" s="70"/>
      <c r="G449" s="70"/>
      <c r="H449" s="374"/>
    </row>
    <row r="450" spans="1:8" ht="12.75" customHeight="1">
      <c r="A450" s="285"/>
      <c r="B450" s="293"/>
      <c r="C450" s="264"/>
      <c r="D450" s="330"/>
      <c r="E450" s="80"/>
      <c r="F450" s="69"/>
      <c r="G450" s="69"/>
      <c r="H450" s="275"/>
    </row>
    <row r="451" spans="1:8" ht="12.75" customHeight="1">
      <c r="A451" s="286"/>
      <c r="B451" s="294" t="s">
        <v>2519</v>
      </c>
      <c r="C451" s="51" t="s">
        <v>2520</v>
      </c>
      <c r="D451" s="329">
        <v>3974</v>
      </c>
      <c r="E451" s="86" t="s">
        <v>876</v>
      </c>
      <c r="F451" s="74"/>
      <c r="G451" s="70"/>
      <c r="H451" s="376"/>
    </row>
    <row r="452" spans="1:8" ht="12.75" customHeight="1">
      <c r="A452" s="285"/>
      <c r="B452" s="293"/>
      <c r="C452" s="52"/>
      <c r="D452" s="328"/>
      <c r="E452" s="345"/>
      <c r="F452" s="355"/>
      <c r="G452" s="371"/>
      <c r="H452" s="372"/>
    </row>
    <row r="453" spans="1:8" ht="12.75" customHeight="1">
      <c r="A453" s="286"/>
      <c r="B453" s="294" t="s">
        <v>2519</v>
      </c>
      <c r="C453" s="53" t="s">
        <v>2048</v>
      </c>
      <c r="D453" s="329">
        <v>1787</v>
      </c>
      <c r="E453" s="86" t="s">
        <v>876</v>
      </c>
      <c r="F453" s="74"/>
      <c r="G453" s="70"/>
      <c r="H453" s="376"/>
    </row>
    <row r="454" spans="1:8" ht="12.75" customHeight="1">
      <c r="A454" s="285"/>
      <c r="B454" s="293"/>
      <c r="C454" s="52"/>
      <c r="D454" s="328"/>
      <c r="E454" s="345"/>
      <c r="F454" s="355"/>
      <c r="G454" s="371"/>
      <c r="H454" s="372"/>
    </row>
    <row r="455" spans="1:8" ht="12.75" customHeight="1">
      <c r="A455" s="286"/>
      <c r="B455" s="294" t="s">
        <v>2519</v>
      </c>
      <c r="C455" s="53" t="s">
        <v>2522</v>
      </c>
      <c r="D455" s="329">
        <v>1323</v>
      </c>
      <c r="E455" s="86" t="s">
        <v>876</v>
      </c>
      <c r="F455" s="74"/>
      <c r="G455" s="70"/>
      <c r="H455" s="376"/>
    </row>
    <row r="456" spans="1:8" ht="12.75" customHeight="1">
      <c r="A456" s="285"/>
      <c r="B456" s="293"/>
      <c r="C456" s="52"/>
      <c r="D456" s="328"/>
      <c r="E456" s="345"/>
      <c r="F456" s="355"/>
      <c r="G456" s="371"/>
      <c r="H456" s="372"/>
    </row>
    <row r="457" spans="1:8" ht="12.75" customHeight="1">
      <c r="A457" s="286"/>
      <c r="B457" s="294" t="s">
        <v>2519</v>
      </c>
      <c r="C457" s="53" t="s">
        <v>2524</v>
      </c>
      <c r="D457" s="329">
        <v>38.6</v>
      </c>
      <c r="E457" s="86" t="s">
        <v>876</v>
      </c>
      <c r="F457" s="74"/>
      <c r="G457" s="70"/>
      <c r="H457" s="376"/>
    </row>
    <row r="458" spans="1:8" ht="12.75" customHeight="1">
      <c r="A458" s="285"/>
      <c r="B458" s="293"/>
      <c r="C458" s="52"/>
      <c r="D458" s="328"/>
      <c r="E458" s="345"/>
      <c r="F458" s="355"/>
      <c r="G458" s="371"/>
      <c r="H458" s="372"/>
    </row>
    <row r="459" spans="1:8" ht="12.75" customHeight="1">
      <c r="A459" s="286"/>
      <c r="B459" s="294" t="s">
        <v>2519</v>
      </c>
      <c r="C459" s="53" t="s">
        <v>2526</v>
      </c>
      <c r="D459" s="329">
        <v>609</v>
      </c>
      <c r="E459" s="86" t="s">
        <v>876</v>
      </c>
      <c r="F459" s="74"/>
      <c r="G459" s="70"/>
      <c r="H459" s="376"/>
    </row>
    <row r="460" spans="1:8" ht="12.75" customHeight="1">
      <c r="A460" s="285"/>
      <c r="B460" s="293"/>
      <c r="C460" s="52"/>
      <c r="D460" s="328"/>
      <c r="E460" s="345"/>
      <c r="F460" s="355"/>
      <c r="G460" s="371"/>
      <c r="H460" s="372"/>
    </row>
    <row r="461" spans="1:8" ht="12.75" customHeight="1">
      <c r="A461" s="286"/>
      <c r="B461" s="294" t="s">
        <v>2528</v>
      </c>
      <c r="C461" s="53" t="s">
        <v>2530</v>
      </c>
      <c r="D461" s="336">
        <f>ROUND(SUM(D446:D459),0)</f>
        <v>27048</v>
      </c>
      <c r="E461" s="86" t="s">
        <v>876</v>
      </c>
      <c r="F461" s="74"/>
      <c r="G461" s="70"/>
      <c r="H461" s="376"/>
    </row>
    <row r="462" spans="1:8" ht="12.75" customHeight="1">
      <c r="A462" s="285"/>
      <c r="B462" s="293"/>
      <c r="C462" s="52"/>
      <c r="D462" s="328"/>
      <c r="E462" s="345"/>
      <c r="F462" s="355"/>
      <c r="G462" s="371"/>
      <c r="H462" s="372"/>
    </row>
    <row r="463" spans="1:8" ht="12.75" customHeight="1">
      <c r="A463" s="286"/>
      <c r="B463" s="294" t="s">
        <v>1271</v>
      </c>
      <c r="C463" s="53" t="s">
        <v>2022</v>
      </c>
      <c r="D463" s="336">
        <f>D451</f>
        <v>3974</v>
      </c>
      <c r="E463" s="86" t="s">
        <v>876</v>
      </c>
      <c r="F463" s="74"/>
      <c r="G463" s="70"/>
      <c r="H463" s="376"/>
    </row>
    <row r="464" spans="1:8" ht="12.75" customHeight="1">
      <c r="A464" s="285"/>
      <c r="B464" s="293"/>
      <c r="C464" s="52"/>
      <c r="D464" s="328"/>
      <c r="E464" s="345"/>
      <c r="F464" s="355"/>
      <c r="G464" s="371"/>
      <c r="H464" s="372"/>
    </row>
    <row r="465" spans="1:8" ht="12.75" customHeight="1">
      <c r="A465" s="286"/>
      <c r="B465" s="294" t="s">
        <v>1271</v>
      </c>
      <c r="C465" s="53" t="s">
        <v>2086</v>
      </c>
      <c r="D465" s="336">
        <f>D453+D455</f>
        <v>3110</v>
      </c>
      <c r="E465" s="86" t="s">
        <v>876</v>
      </c>
      <c r="F465" s="74"/>
      <c r="G465" s="70"/>
      <c r="H465" s="376"/>
    </row>
    <row r="466" spans="1:8" ht="12.75" customHeight="1">
      <c r="A466" s="285"/>
      <c r="B466" s="293"/>
      <c r="C466" s="52"/>
      <c r="D466" s="328"/>
      <c r="E466" s="345"/>
      <c r="F466" s="355"/>
      <c r="G466" s="371"/>
      <c r="H466" s="372"/>
    </row>
    <row r="467" spans="1:8" ht="12.75" customHeight="1">
      <c r="A467" s="286"/>
      <c r="B467" s="294" t="s">
        <v>1271</v>
      </c>
      <c r="C467" s="53" t="s">
        <v>2834</v>
      </c>
      <c r="D467" s="336">
        <f>ROUND(D457+D459,0)</f>
        <v>648</v>
      </c>
      <c r="E467" s="86" t="s">
        <v>2836</v>
      </c>
      <c r="F467" s="74"/>
      <c r="G467" s="70"/>
      <c r="H467" s="376"/>
    </row>
    <row r="468" spans="1:8" ht="12.75" customHeight="1">
      <c r="A468" s="285"/>
      <c r="B468" s="293"/>
      <c r="C468" s="52"/>
      <c r="D468" s="328"/>
      <c r="E468" s="345"/>
      <c r="F468" s="355"/>
      <c r="G468" s="371"/>
      <c r="H468" s="372"/>
    </row>
    <row r="469" spans="1:8" ht="12.75" customHeight="1">
      <c r="A469" s="286"/>
      <c r="B469" s="294"/>
      <c r="C469" s="53"/>
      <c r="D469" s="329"/>
      <c r="E469" s="86"/>
      <c r="F469" s="74"/>
      <c r="G469" s="70"/>
      <c r="H469" s="376"/>
    </row>
    <row r="470" spans="1:8" ht="12.75" customHeight="1">
      <c r="A470" s="285"/>
      <c r="B470" s="293"/>
      <c r="C470" s="52"/>
      <c r="D470" s="328"/>
      <c r="E470" s="345"/>
      <c r="F470" s="355"/>
      <c r="G470" s="371"/>
      <c r="H470" s="372"/>
    </row>
    <row r="471" spans="1:8" ht="12.75" customHeight="1">
      <c r="A471" s="286"/>
      <c r="B471" s="294" t="s">
        <v>2539</v>
      </c>
      <c r="C471" s="53" t="s">
        <v>2540</v>
      </c>
      <c r="D471" s="329">
        <v>638</v>
      </c>
      <c r="E471" s="86" t="s">
        <v>161</v>
      </c>
      <c r="F471" s="74"/>
      <c r="G471" s="70"/>
      <c r="H471" s="376"/>
    </row>
    <row r="472" spans="1:8" ht="12.75" customHeight="1">
      <c r="A472" s="285"/>
      <c r="B472" s="293"/>
      <c r="C472" s="52"/>
      <c r="D472" s="328"/>
      <c r="E472" s="345"/>
      <c r="F472" s="355"/>
      <c r="G472" s="371"/>
      <c r="H472" s="372"/>
    </row>
    <row r="473" spans="1:8" ht="12.75" customHeight="1">
      <c r="A473" s="286"/>
      <c r="B473" s="294" t="s">
        <v>2542</v>
      </c>
      <c r="C473" s="53" t="s">
        <v>2540</v>
      </c>
      <c r="D473" s="329">
        <v>1046</v>
      </c>
      <c r="E473" s="86" t="s">
        <v>161</v>
      </c>
      <c r="F473" s="74"/>
      <c r="G473" s="70"/>
      <c r="H473" s="376"/>
    </row>
    <row r="474" spans="1:8" ht="12.75" customHeight="1">
      <c r="A474" s="285"/>
      <c r="B474" s="293"/>
      <c r="C474" s="52"/>
      <c r="D474" s="328"/>
      <c r="E474" s="345"/>
      <c r="F474" s="355"/>
      <c r="G474" s="371"/>
      <c r="H474" s="372"/>
    </row>
    <row r="475" spans="1:8" ht="12.75" customHeight="1">
      <c r="A475" s="286"/>
      <c r="B475" s="294"/>
      <c r="C475" s="53"/>
      <c r="D475" s="329"/>
      <c r="E475" s="86"/>
      <c r="F475" s="74"/>
      <c r="G475" s="70"/>
      <c r="H475" s="376"/>
    </row>
    <row r="476" spans="1:8" ht="12.75" customHeight="1">
      <c r="A476" s="285"/>
      <c r="B476" s="293"/>
      <c r="C476" s="52"/>
      <c r="D476" s="328"/>
      <c r="E476" s="345"/>
      <c r="F476" s="355"/>
      <c r="G476" s="371"/>
      <c r="H476" s="372"/>
    </row>
    <row r="477" spans="1:8" ht="12.75" customHeight="1">
      <c r="A477" s="286"/>
      <c r="B477" s="294" t="s">
        <v>1048</v>
      </c>
      <c r="C477" s="53" t="s">
        <v>2385</v>
      </c>
      <c r="D477" s="329">
        <v>741</v>
      </c>
      <c r="E477" s="86" t="s">
        <v>161</v>
      </c>
      <c r="F477" s="74"/>
      <c r="G477" s="70"/>
      <c r="H477" s="376"/>
    </row>
    <row r="478" spans="1:8" ht="12.75" customHeight="1">
      <c r="A478" s="285"/>
      <c r="B478" s="293"/>
      <c r="C478" s="52"/>
      <c r="D478" s="328"/>
      <c r="E478" s="345"/>
      <c r="F478" s="355"/>
      <c r="G478" s="371"/>
      <c r="H478" s="372"/>
    </row>
    <row r="479" spans="1:8" ht="12.75" customHeight="1">
      <c r="A479" s="286"/>
      <c r="B479" s="294"/>
      <c r="C479" s="53"/>
      <c r="D479" s="329"/>
      <c r="E479" s="86"/>
      <c r="F479" s="74"/>
      <c r="G479" s="70"/>
      <c r="H479" s="376"/>
    </row>
    <row r="480" spans="1:8" ht="12.75" customHeight="1">
      <c r="A480" s="285"/>
      <c r="B480" s="293"/>
      <c r="C480" s="52"/>
      <c r="D480" s="328"/>
      <c r="E480" s="345"/>
      <c r="F480" s="355"/>
      <c r="G480" s="371"/>
      <c r="H480" s="372"/>
    </row>
    <row r="481" spans="1:8" ht="12.75" customHeight="1">
      <c r="A481" s="286"/>
      <c r="B481" s="294"/>
      <c r="C481" s="53"/>
      <c r="D481" s="329"/>
      <c r="E481" s="86"/>
      <c r="F481" s="74"/>
      <c r="G481" s="70"/>
      <c r="H481" s="376"/>
    </row>
    <row r="482" spans="1:8" ht="12.75" customHeight="1">
      <c r="A482" s="285"/>
      <c r="B482" s="293"/>
      <c r="C482" s="52"/>
      <c r="D482" s="328"/>
      <c r="E482" s="345"/>
      <c r="F482" s="355"/>
      <c r="G482" s="371"/>
      <c r="H482" s="372"/>
    </row>
    <row r="483" spans="1:8" ht="12.75" customHeight="1">
      <c r="A483" s="286"/>
      <c r="B483" s="294" t="s">
        <v>2916</v>
      </c>
      <c r="C483" s="53"/>
      <c r="D483" s="329"/>
      <c r="E483" s="86"/>
      <c r="F483" s="74"/>
      <c r="G483" s="70"/>
      <c r="H483" s="376"/>
    </row>
    <row r="484" spans="1:8" ht="12.75" customHeight="1">
      <c r="A484" s="285"/>
      <c r="B484" s="293"/>
      <c r="C484" s="52"/>
      <c r="D484" s="328"/>
      <c r="E484" s="345"/>
      <c r="F484" s="355"/>
      <c r="G484" s="371"/>
      <c r="H484" s="372"/>
    </row>
    <row r="485" spans="1:8" ht="12.75" customHeight="1">
      <c r="A485" s="286"/>
      <c r="B485" s="294" t="s">
        <v>2534</v>
      </c>
      <c r="C485" s="53" t="s">
        <v>2536</v>
      </c>
      <c r="D485" s="329">
        <v>576</v>
      </c>
      <c r="E485" s="86" t="s">
        <v>161</v>
      </c>
      <c r="F485" s="74"/>
      <c r="G485" s="70"/>
      <c r="H485" s="376"/>
    </row>
    <row r="486" spans="1:8" ht="12.75" customHeight="1">
      <c r="A486" s="285"/>
      <c r="B486" s="293"/>
      <c r="C486" s="52"/>
      <c r="D486" s="328"/>
      <c r="E486" s="345"/>
      <c r="F486" s="355"/>
      <c r="G486" s="371"/>
      <c r="H486" s="372"/>
    </row>
    <row r="487" spans="1:8" ht="12.75" customHeight="1">
      <c r="A487" s="286"/>
      <c r="B487" s="294" t="s">
        <v>2534</v>
      </c>
      <c r="C487" s="53" t="s">
        <v>2537</v>
      </c>
      <c r="D487" s="329">
        <v>491</v>
      </c>
      <c r="E487" s="86" t="s">
        <v>161</v>
      </c>
      <c r="F487" s="74"/>
      <c r="G487" s="70"/>
      <c r="H487" s="376"/>
    </row>
    <row r="488" spans="1:8" ht="12.75" customHeight="1">
      <c r="A488" s="285"/>
      <c r="B488" s="293"/>
      <c r="C488" s="52"/>
      <c r="D488" s="328"/>
      <c r="E488" s="345"/>
      <c r="F488" s="355"/>
      <c r="G488" s="371"/>
      <c r="H488" s="372"/>
    </row>
    <row r="489" spans="1:8" ht="12.75" customHeight="1">
      <c r="A489" s="286"/>
      <c r="B489" s="294"/>
      <c r="C489" s="53"/>
      <c r="D489" s="329"/>
      <c r="E489" s="86"/>
      <c r="F489" s="74"/>
      <c r="G489" s="70"/>
      <c r="H489" s="376"/>
    </row>
    <row r="490" spans="1:8" ht="12.75" customHeight="1">
      <c r="A490" s="285"/>
      <c r="B490" s="293"/>
      <c r="C490" s="52"/>
      <c r="D490" s="328"/>
      <c r="E490" s="345"/>
      <c r="F490" s="355"/>
      <c r="G490" s="371"/>
      <c r="H490" s="372"/>
    </row>
    <row r="491" spans="1:8" ht="12.75" customHeight="1">
      <c r="A491" s="286"/>
      <c r="B491" s="294" t="s">
        <v>2563</v>
      </c>
      <c r="C491" s="53"/>
      <c r="D491" s="329"/>
      <c r="E491" s="86"/>
      <c r="F491" s="74"/>
      <c r="G491" s="70"/>
      <c r="H491" s="376"/>
    </row>
    <row r="492" spans="1:8" ht="12.75" customHeight="1">
      <c r="A492" s="285"/>
      <c r="B492" s="293"/>
      <c r="C492" s="52"/>
      <c r="D492" s="328"/>
      <c r="E492" s="345"/>
      <c r="F492" s="355"/>
      <c r="G492" s="371"/>
      <c r="H492" s="372"/>
    </row>
    <row r="493" spans="1:8" ht="12.75" customHeight="1">
      <c r="A493" s="286"/>
      <c r="B493" s="294" t="s">
        <v>2545</v>
      </c>
      <c r="C493" s="53" t="s">
        <v>2547</v>
      </c>
      <c r="D493" s="329">
        <v>458</v>
      </c>
      <c r="E493" s="86" t="s">
        <v>876</v>
      </c>
      <c r="F493" s="74"/>
      <c r="G493" s="70"/>
      <c r="H493" s="376"/>
    </row>
    <row r="494" spans="1:8" ht="12.75" customHeight="1">
      <c r="A494" s="285"/>
      <c r="B494" s="293"/>
      <c r="C494" s="52"/>
      <c r="D494" s="328"/>
      <c r="E494" s="345"/>
      <c r="F494" s="355"/>
      <c r="G494" s="371"/>
      <c r="H494" s="372"/>
    </row>
    <row r="495" spans="1:8" ht="12.75" customHeight="1">
      <c r="A495" s="286"/>
      <c r="B495" s="294" t="s">
        <v>2545</v>
      </c>
      <c r="C495" s="53" t="s">
        <v>2549</v>
      </c>
      <c r="D495" s="329">
        <v>1745</v>
      </c>
      <c r="E495" s="86" t="s">
        <v>876</v>
      </c>
      <c r="F495" s="74"/>
      <c r="G495" s="70"/>
      <c r="H495" s="376"/>
    </row>
    <row r="496" spans="1:8" ht="12.75" customHeight="1">
      <c r="A496" s="285"/>
      <c r="B496" s="293"/>
      <c r="C496" s="52"/>
      <c r="D496" s="328"/>
      <c r="E496" s="345"/>
      <c r="F496" s="355"/>
      <c r="G496" s="371"/>
      <c r="H496" s="372"/>
    </row>
    <row r="497" spans="1:8" ht="12.75" customHeight="1">
      <c r="A497" s="286"/>
      <c r="B497" s="294" t="s">
        <v>2545</v>
      </c>
      <c r="C497" s="53" t="s">
        <v>2551</v>
      </c>
      <c r="D497" s="329">
        <v>155</v>
      </c>
      <c r="E497" s="86" t="s">
        <v>876</v>
      </c>
      <c r="F497" s="74"/>
      <c r="G497" s="70"/>
      <c r="H497" s="376"/>
    </row>
    <row r="498" spans="1:8" ht="12.75" customHeight="1">
      <c r="A498" s="285"/>
      <c r="B498" s="293"/>
      <c r="C498" s="52"/>
      <c r="D498" s="328"/>
      <c r="E498" s="345"/>
      <c r="F498" s="355"/>
      <c r="G498" s="371"/>
      <c r="H498" s="372"/>
    </row>
    <row r="499" spans="1:8" ht="12.75" customHeight="1">
      <c r="A499" s="286"/>
      <c r="B499" s="294"/>
      <c r="C499" s="53"/>
      <c r="D499" s="329"/>
      <c r="E499" s="86"/>
      <c r="F499" s="74"/>
      <c r="G499" s="70"/>
      <c r="H499" s="376"/>
    </row>
    <row r="500" spans="1:8" ht="12.75" customHeight="1">
      <c r="A500" s="285"/>
      <c r="B500" s="293"/>
      <c r="C500" s="52"/>
      <c r="D500" s="328"/>
      <c r="E500" s="345"/>
      <c r="F500" s="355"/>
      <c r="G500" s="371"/>
      <c r="H500" s="372"/>
    </row>
    <row r="501" spans="1:8" ht="12.75" customHeight="1">
      <c r="A501" s="286"/>
      <c r="B501" s="294" t="s">
        <v>3336</v>
      </c>
      <c r="C501" s="53"/>
      <c r="D501" s="329"/>
      <c r="E501" s="86"/>
      <c r="F501" s="74"/>
      <c r="G501" s="70"/>
      <c r="H501" s="376"/>
    </row>
    <row r="502" spans="1:8" ht="12.75" customHeight="1">
      <c r="A502" s="246"/>
      <c r="B502" s="255" t="s">
        <v>46</v>
      </c>
      <c r="C502" s="266" t="s">
        <v>46</v>
      </c>
      <c r="D502" s="326"/>
      <c r="E502" s="346"/>
      <c r="F502" s="90"/>
      <c r="G502" s="73"/>
      <c r="H502" s="278"/>
    </row>
    <row r="503" spans="1:8" ht="12.75" customHeight="1">
      <c r="A503" s="245" t="s">
        <v>46</v>
      </c>
      <c r="B503" s="295" t="s">
        <v>1648</v>
      </c>
      <c r="C503" s="53" t="s">
        <v>4410</v>
      </c>
      <c r="D503" s="327">
        <v>48</v>
      </c>
      <c r="E503" s="347" t="s">
        <v>199</v>
      </c>
      <c r="F503" s="91"/>
      <c r="G503" s="101"/>
      <c r="H503" s="279"/>
    </row>
    <row r="504" spans="1:8" ht="12.75" customHeight="1">
      <c r="A504" s="285"/>
      <c r="B504" s="293"/>
      <c r="C504" s="52"/>
      <c r="D504" s="328"/>
      <c r="E504" s="345"/>
      <c r="F504" s="355"/>
      <c r="G504" s="371"/>
      <c r="H504" s="372"/>
    </row>
    <row r="505" spans="1:8" ht="12.75" customHeight="1">
      <c r="A505" s="286"/>
      <c r="B505" s="294"/>
      <c r="C505" s="53"/>
      <c r="D505" s="329"/>
      <c r="E505" s="86"/>
      <c r="F505" s="74"/>
      <c r="G505" s="70"/>
      <c r="H505" s="376"/>
    </row>
    <row r="506" spans="1:8" ht="12.75" customHeight="1">
      <c r="A506" s="285"/>
      <c r="B506" s="293"/>
      <c r="C506" s="52"/>
      <c r="D506" s="328"/>
      <c r="E506" s="345"/>
      <c r="F506" s="355"/>
      <c r="G506" s="371"/>
      <c r="H506" s="372"/>
    </row>
    <row r="507" spans="1:8" ht="12.75" customHeight="1">
      <c r="A507" s="286"/>
      <c r="B507" s="294" t="s">
        <v>4264</v>
      </c>
      <c r="C507" s="53"/>
      <c r="D507" s="329"/>
      <c r="E507" s="86"/>
      <c r="F507" s="74"/>
      <c r="G507" s="70"/>
      <c r="H507" s="376"/>
    </row>
    <row r="508" spans="1:8" ht="12.75" customHeight="1">
      <c r="A508" s="285"/>
      <c r="B508" s="293"/>
      <c r="C508" s="52"/>
      <c r="D508" s="328"/>
      <c r="E508" s="345"/>
      <c r="F508" s="355"/>
      <c r="G508" s="364"/>
      <c r="H508" s="377"/>
    </row>
    <row r="509" spans="1:8" ht="12.75" customHeight="1">
      <c r="A509" s="286"/>
      <c r="B509" s="294" t="s">
        <v>2104</v>
      </c>
      <c r="C509" s="53" t="s">
        <v>2229</v>
      </c>
      <c r="D509" s="329">
        <v>9</v>
      </c>
      <c r="E509" s="86" t="s">
        <v>866</v>
      </c>
      <c r="F509" s="358"/>
      <c r="G509" s="365"/>
      <c r="H509" s="378"/>
    </row>
    <row r="510" spans="1:8" ht="12.75" customHeight="1">
      <c r="A510" s="285"/>
      <c r="B510" s="293"/>
      <c r="C510" s="52"/>
      <c r="D510" s="328"/>
      <c r="E510" s="345"/>
      <c r="F510" s="355"/>
      <c r="G510" s="364"/>
      <c r="H510" s="377"/>
    </row>
    <row r="511" spans="1:8" ht="12.75" customHeight="1">
      <c r="A511" s="286"/>
      <c r="B511" s="294" t="s">
        <v>2104</v>
      </c>
      <c r="C511" s="53" t="s">
        <v>931</v>
      </c>
      <c r="D511" s="329">
        <v>30</v>
      </c>
      <c r="E511" s="86" t="s">
        <v>866</v>
      </c>
      <c r="F511" s="358"/>
      <c r="G511" s="365"/>
      <c r="H511" s="378"/>
    </row>
    <row r="512" spans="1:8" ht="12.75" customHeight="1">
      <c r="A512" s="285"/>
      <c r="B512" s="293"/>
      <c r="C512" s="52"/>
      <c r="D512" s="328"/>
      <c r="E512" s="345"/>
      <c r="F512" s="355"/>
      <c r="G512" s="364"/>
      <c r="H512" s="377"/>
    </row>
    <row r="513" spans="1:8" ht="12.75" customHeight="1">
      <c r="A513" s="286"/>
      <c r="B513" s="294" t="s">
        <v>2104</v>
      </c>
      <c r="C513" s="53" t="s">
        <v>2643</v>
      </c>
      <c r="D513" s="329">
        <v>36</v>
      </c>
      <c r="E513" s="86" t="s">
        <v>866</v>
      </c>
      <c r="F513" s="358"/>
      <c r="G513" s="365"/>
      <c r="H513" s="378"/>
    </row>
    <row r="514" spans="1:8" ht="12.75" customHeight="1">
      <c r="A514" s="285"/>
      <c r="B514" s="293"/>
      <c r="C514" s="52"/>
      <c r="D514" s="328"/>
      <c r="E514" s="345"/>
      <c r="F514" s="355"/>
      <c r="G514" s="371"/>
      <c r="H514" s="372"/>
    </row>
    <row r="515" spans="1:8" ht="12.75" customHeight="1">
      <c r="A515" s="286"/>
      <c r="B515" s="294"/>
      <c r="C515" s="53"/>
      <c r="D515" s="329"/>
      <c r="E515" s="86"/>
      <c r="F515" s="74"/>
      <c r="G515" s="70"/>
      <c r="H515" s="376"/>
    </row>
    <row r="516" spans="1:8" ht="12.75" customHeight="1">
      <c r="A516" s="285"/>
      <c r="B516" s="293"/>
      <c r="C516" s="52"/>
      <c r="D516" s="328"/>
      <c r="E516" s="345"/>
      <c r="F516" s="355"/>
      <c r="G516" s="371"/>
      <c r="H516" s="372"/>
    </row>
    <row r="517" spans="1:8" ht="12.75" customHeight="1">
      <c r="A517" s="286"/>
      <c r="B517" s="294"/>
      <c r="C517" s="53"/>
      <c r="D517" s="329"/>
      <c r="E517" s="86"/>
      <c r="F517" s="74"/>
      <c r="G517" s="70"/>
      <c r="H517" s="376"/>
    </row>
    <row r="518" spans="1:8" ht="12.75" customHeight="1">
      <c r="A518" s="285"/>
      <c r="B518" s="293"/>
      <c r="C518" s="52"/>
      <c r="D518" s="328"/>
      <c r="E518" s="345"/>
      <c r="F518" s="355"/>
      <c r="G518" s="371"/>
      <c r="H518" s="372"/>
    </row>
    <row r="519" spans="1:8" ht="12.75" customHeight="1">
      <c r="A519" s="286"/>
      <c r="B519" s="294"/>
      <c r="C519" s="53"/>
      <c r="D519" s="329"/>
      <c r="E519" s="86"/>
      <c r="F519" s="74"/>
      <c r="G519" s="70"/>
      <c r="H519" s="376"/>
    </row>
    <row r="520" spans="1:8" ht="12.75" customHeight="1">
      <c r="A520" s="288"/>
      <c r="B520" s="261"/>
      <c r="C520" s="55"/>
      <c r="D520" s="333"/>
      <c r="E520" s="85"/>
      <c r="F520" s="73"/>
      <c r="G520" s="73"/>
      <c r="H520" s="278"/>
    </row>
    <row r="521" spans="1:8" ht="12.75" customHeight="1">
      <c r="A521" s="283"/>
      <c r="B521" s="40" t="s">
        <v>165</v>
      </c>
      <c r="C521" s="53"/>
      <c r="D521" s="334"/>
      <c r="E521" s="272"/>
      <c r="F521" s="94"/>
      <c r="G521" s="102"/>
      <c r="H521" s="281"/>
    </row>
    <row r="522" spans="1:8" ht="12.75" customHeight="1">
      <c r="A522" s="80"/>
      <c r="B522" s="249"/>
      <c r="C522" s="249"/>
      <c r="D522" s="330"/>
      <c r="E522" s="80"/>
      <c r="F522" s="69"/>
      <c r="G522" s="69"/>
      <c r="H522" s="275"/>
    </row>
    <row r="523" spans="1:8" ht="12.75" customHeight="1">
      <c r="A523" s="81" t="s">
        <v>2554</v>
      </c>
      <c r="B523" s="49" t="s">
        <v>2180</v>
      </c>
      <c r="C523" s="311"/>
      <c r="D523" s="331"/>
      <c r="E523" s="81"/>
      <c r="F523" s="70"/>
      <c r="G523" s="70"/>
      <c r="H523" s="374"/>
    </row>
    <row r="524" spans="1:8" ht="12.75" customHeight="1">
      <c r="A524" s="285"/>
      <c r="B524" s="251"/>
      <c r="C524" s="264"/>
      <c r="D524" s="330"/>
      <c r="E524" s="80"/>
      <c r="F524" s="69"/>
      <c r="G524" s="69"/>
      <c r="H524" s="275"/>
    </row>
    <row r="525" spans="1:8" ht="12.75" customHeight="1">
      <c r="A525" s="283"/>
      <c r="B525" s="252"/>
      <c r="C525" s="265"/>
      <c r="D525" s="331"/>
      <c r="E525" s="81"/>
      <c r="F525" s="70"/>
      <c r="G525" s="70"/>
      <c r="H525" s="277"/>
    </row>
    <row r="526" spans="1:8" ht="12.75" customHeight="1">
      <c r="A526" s="285"/>
      <c r="B526" s="293"/>
      <c r="C526" s="52"/>
      <c r="D526" s="328"/>
      <c r="E526" s="345"/>
      <c r="F526" s="355"/>
      <c r="G526" s="69"/>
      <c r="H526" s="372"/>
    </row>
    <row r="527" spans="1:8" ht="12.75" customHeight="1">
      <c r="A527" s="286" t="s">
        <v>1958</v>
      </c>
      <c r="B527" s="294" t="s">
        <v>1401</v>
      </c>
      <c r="C527" s="53"/>
      <c r="D527" s="329">
        <v>1</v>
      </c>
      <c r="E527" s="86" t="s">
        <v>2108</v>
      </c>
      <c r="F527" s="74"/>
      <c r="G527" s="70"/>
      <c r="H527" s="376"/>
    </row>
    <row r="528" spans="1:8" ht="12.75" customHeight="1">
      <c r="A528" s="285"/>
      <c r="B528" s="293"/>
      <c r="C528" s="52"/>
      <c r="D528" s="328"/>
      <c r="E528" s="345"/>
      <c r="F528" s="355"/>
      <c r="G528" s="69"/>
      <c r="H528" s="372"/>
    </row>
    <row r="529" spans="1:8" ht="12.75" customHeight="1">
      <c r="A529" s="286" t="s">
        <v>2557</v>
      </c>
      <c r="B529" s="294" t="s">
        <v>2558</v>
      </c>
      <c r="C529" s="53" t="s">
        <v>2012</v>
      </c>
      <c r="D529" s="329">
        <v>1</v>
      </c>
      <c r="E529" s="86" t="s">
        <v>2108</v>
      </c>
      <c r="F529" s="74"/>
      <c r="G529" s="70"/>
      <c r="H529" s="376"/>
    </row>
    <row r="530" spans="1:8" ht="12.75" customHeight="1">
      <c r="A530" s="285"/>
      <c r="B530" s="293"/>
      <c r="C530" s="52"/>
      <c r="D530" s="328"/>
      <c r="E530" s="345"/>
      <c r="F530" s="355"/>
      <c r="G530" s="69"/>
      <c r="H530" s="372"/>
    </row>
    <row r="531" spans="1:8" ht="12.75" customHeight="1">
      <c r="A531" s="286" t="s">
        <v>2559</v>
      </c>
      <c r="B531" s="294" t="s">
        <v>1728</v>
      </c>
      <c r="C531" s="53" t="s">
        <v>1948</v>
      </c>
      <c r="D531" s="329">
        <v>1</v>
      </c>
      <c r="E531" s="86" t="s">
        <v>2108</v>
      </c>
      <c r="F531" s="74"/>
      <c r="G531" s="70"/>
      <c r="H531" s="376"/>
    </row>
    <row r="532" spans="1:8" ht="12.75" customHeight="1">
      <c r="A532" s="285"/>
      <c r="B532" s="293"/>
      <c r="C532" s="52"/>
      <c r="D532" s="328"/>
      <c r="E532" s="345"/>
      <c r="F532" s="355"/>
      <c r="G532" s="69"/>
      <c r="H532" s="372"/>
    </row>
    <row r="533" spans="1:8" ht="12.75" customHeight="1">
      <c r="A533" s="286" t="s">
        <v>3676</v>
      </c>
      <c r="B533" s="294" t="s">
        <v>421</v>
      </c>
      <c r="C533" s="53"/>
      <c r="D533" s="329">
        <v>1</v>
      </c>
      <c r="E533" s="86" t="s">
        <v>2108</v>
      </c>
      <c r="F533" s="74"/>
      <c r="G533" s="70"/>
      <c r="H533" s="376"/>
    </row>
    <row r="534" spans="1:8" ht="12.75" customHeight="1">
      <c r="A534" s="285"/>
      <c r="B534" s="293"/>
      <c r="C534" s="52"/>
      <c r="D534" s="328"/>
      <c r="E534" s="345"/>
      <c r="F534" s="355"/>
      <c r="G534" s="69"/>
      <c r="H534" s="372"/>
    </row>
    <row r="535" spans="1:8" ht="12.75" customHeight="1">
      <c r="A535" s="286"/>
      <c r="B535" s="294"/>
      <c r="C535" s="53"/>
      <c r="D535" s="329"/>
      <c r="E535" s="86"/>
      <c r="F535" s="74"/>
      <c r="G535" s="70"/>
      <c r="H535" s="376"/>
    </row>
    <row r="536" spans="1:8" ht="12.75" customHeight="1">
      <c r="A536" s="285"/>
      <c r="B536" s="293"/>
      <c r="C536" s="52"/>
      <c r="D536" s="328"/>
      <c r="E536" s="345"/>
      <c r="F536" s="355"/>
      <c r="G536" s="69"/>
      <c r="H536" s="372"/>
    </row>
    <row r="537" spans="1:8" ht="12.75" customHeight="1">
      <c r="A537" s="286"/>
      <c r="B537" s="294"/>
      <c r="C537" s="53"/>
      <c r="D537" s="329"/>
      <c r="E537" s="86"/>
      <c r="F537" s="74"/>
      <c r="G537" s="70"/>
      <c r="H537" s="376"/>
    </row>
    <row r="538" spans="1:8" ht="12.75" customHeight="1">
      <c r="A538" s="285"/>
      <c r="B538" s="293"/>
      <c r="C538" s="52"/>
      <c r="D538" s="328"/>
      <c r="E538" s="345"/>
      <c r="F538" s="355"/>
      <c r="G538" s="69"/>
      <c r="H538" s="372"/>
    </row>
    <row r="539" spans="1:8" ht="12.75" customHeight="1">
      <c r="A539" s="286"/>
      <c r="B539" s="294"/>
      <c r="C539" s="53"/>
      <c r="D539" s="329"/>
      <c r="E539" s="86"/>
      <c r="F539" s="74"/>
      <c r="G539" s="70"/>
      <c r="H539" s="376"/>
    </row>
    <row r="540" spans="1:8" ht="12.75" customHeight="1">
      <c r="A540" s="285"/>
      <c r="B540" s="293"/>
      <c r="C540" s="52"/>
      <c r="D540" s="328"/>
      <c r="E540" s="345"/>
      <c r="F540" s="355"/>
      <c r="G540" s="69"/>
      <c r="H540" s="372"/>
    </row>
    <row r="541" spans="1:8" ht="12.75" customHeight="1">
      <c r="A541" s="286"/>
      <c r="B541" s="294"/>
      <c r="C541" s="53"/>
      <c r="D541" s="329"/>
      <c r="E541" s="86"/>
      <c r="F541" s="74"/>
      <c r="G541" s="70"/>
      <c r="H541" s="376"/>
    </row>
    <row r="542" spans="1:8" ht="12.75" customHeight="1">
      <c r="A542" s="285"/>
      <c r="B542" s="293"/>
      <c r="C542" s="52"/>
      <c r="D542" s="328"/>
      <c r="E542" s="345"/>
      <c r="F542" s="355"/>
      <c r="G542" s="69"/>
      <c r="H542" s="372"/>
    </row>
    <row r="543" spans="1:8" ht="12.75" customHeight="1">
      <c r="A543" s="286"/>
      <c r="B543" s="294"/>
      <c r="C543" s="53"/>
      <c r="D543" s="329"/>
      <c r="E543" s="86"/>
      <c r="F543" s="74"/>
      <c r="G543" s="70"/>
      <c r="H543" s="376"/>
    </row>
    <row r="544" spans="1:8" ht="12.75" customHeight="1">
      <c r="A544" s="285"/>
      <c r="B544" s="293"/>
      <c r="C544" s="52"/>
      <c r="D544" s="328"/>
      <c r="E544" s="345"/>
      <c r="F544" s="355"/>
      <c r="G544" s="69"/>
      <c r="H544" s="372"/>
    </row>
    <row r="545" spans="1:8" ht="12.75" customHeight="1">
      <c r="A545" s="286"/>
      <c r="B545" s="294"/>
      <c r="C545" s="53"/>
      <c r="D545" s="329"/>
      <c r="E545" s="86"/>
      <c r="F545" s="74"/>
      <c r="G545" s="70"/>
      <c r="H545" s="376"/>
    </row>
    <row r="546" spans="1:8" ht="12.75" customHeight="1">
      <c r="A546" s="285"/>
      <c r="B546" s="293"/>
      <c r="C546" s="52"/>
      <c r="D546" s="328"/>
      <c r="E546" s="345"/>
      <c r="F546" s="355"/>
      <c r="G546" s="69"/>
      <c r="H546" s="372"/>
    </row>
    <row r="547" spans="1:8" ht="12.75" customHeight="1">
      <c r="A547" s="286"/>
      <c r="B547" s="294"/>
      <c r="C547" s="53"/>
      <c r="D547" s="329"/>
      <c r="E547" s="86"/>
      <c r="F547" s="74"/>
      <c r="G547" s="70"/>
      <c r="H547" s="376"/>
    </row>
    <row r="548" spans="1:8" ht="12.75" customHeight="1">
      <c r="A548" s="285"/>
      <c r="B548" s="293"/>
      <c r="C548" s="52"/>
      <c r="D548" s="328"/>
      <c r="E548" s="345"/>
      <c r="F548" s="355"/>
      <c r="G548" s="69"/>
      <c r="H548" s="372"/>
    </row>
    <row r="549" spans="1:8" ht="12.75" customHeight="1">
      <c r="A549" s="286"/>
      <c r="B549" s="294"/>
      <c r="C549" s="53"/>
      <c r="D549" s="329"/>
      <c r="E549" s="86"/>
      <c r="F549" s="74"/>
      <c r="G549" s="70"/>
      <c r="H549" s="376"/>
    </row>
    <row r="550" spans="1:8" ht="12.75" customHeight="1">
      <c r="A550" s="285"/>
      <c r="B550" s="293"/>
      <c r="C550" s="52"/>
      <c r="D550" s="328"/>
      <c r="E550" s="345"/>
      <c r="F550" s="355"/>
      <c r="G550" s="69"/>
      <c r="H550" s="372"/>
    </row>
    <row r="551" spans="1:8" ht="12.75" customHeight="1">
      <c r="A551" s="286"/>
      <c r="B551" s="294"/>
      <c r="C551" s="53"/>
      <c r="D551" s="329"/>
      <c r="E551" s="86"/>
      <c r="F551" s="74"/>
      <c r="G551" s="70"/>
      <c r="H551" s="376"/>
    </row>
    <row r="552" spans="1:8" ht="12.75" customHeight="1">
      <c r="A552" s="285"/>
      <c r="B552" s="293"/>
      <c r="C552" s="52"/>
      <c r="D552" s="328"/>
      <c r="E552" s="345"/>
      <c r="F552" s="355"/>
      <c r="G552" s="69"/>
      <c r="H552" s="372"/>
    </row>
    <row r="553" spans="1:8" ht="12.75" customHeight="1">
      <c r="A553" s="286"/>
      <c r="B553" s="294"/>
      <c r="C553" s="53"/>
      <c r="D553" s="329"/>
      <c r="E553" s="86"/>
      <c r="F553" s="74"/>
      <c r="G553" s="70"/>
      <c r="H553" s="376"/>
    </row>
    <row r="554" spans="1:8" ht="12.75" customHeight="1">
      <c r="A554" s="285"/>
      <c r="B554" s="293"/>
      <c r="C554" s="52"/>
      <c r="D554" s="328"/>
      <c r="E554" s="345"/>
      <c r="F554" s="355"/>
      <c r="G554" s="69"/>
      <c r="H554" s="372"/>
    </row>
    <row r="555" spans="1:8" ht="12.75" customHeight="1">
      <c r="A555" s="286"/>
      <c r="B555" s="294"/>
      <c r="C555" s="53"/>
      <c r="D555" s="329"/>
      <c r="E555" s="86"/>
      <c r="F555" s="74"/>
      <c r="G555" s="70"/>
      <c r="H555" s="376"/>
    </row>
    <row r="556" spans="1:8" ht="12.75" customHeight="1">
      <c r="A556" s="285"/>
      <c r="B556" s="293"/>
      <c r="C556" s="52"/>
      <c r="D556" s="328"/>
      <c r="E556" s="345"/>
      <c r="F556" s="355"/>
      <c r="G556" s="69"/>
      <c r="H556" s="372"/>
    </row>
    <row r="557" spans="1:8" ht="12.75" customHeight="1">
      <c r="A557" s="286"/>
      <c r="B557" s="294"/>
      <c r="C557" s="53"/>
      <c r="D557" s="329"/>
      <c r="E557" s="86"/>
      <c r="F557" s="74"/>
      <c r="G557" s="70"/>
      <c r="H557" s="376"/>
    </row>
    <row r="558" spans="1:8" ht="12.75" customHeight="1">
      <c r="A558" s="285"/>
      <c r="B558" s="293"/>
      <c r="C558" s="52"/>
      <c r="D558" s="328"/>
      <c r="E558" s="345"/>
      <c r="F558" s="355"/>
      <c r="G558" s="69"/>
      <c r="H558" s="372"/>
    </row>
    <row r="559" spans="1:8" ht="12.75" customHeight="1">
      <c r="A559" s="286"/>
      <c r="B559" s="294"/>
      <c r="C559" s="53"/>
      <c r="D559" s="329"/>
      <c r="E559" s="86"/>
      <c r="F559" s="74"/>
      <c r="G559" s="70"/>
      <c r="H559" s="376"/>
    </row>
    <row r="560" spans="1:8" ht="12.75" customHeight="1">
      <c r="A560" s="285"/>
      <c r="B560" s="293"/>
      <c r="C560" s="52"/>
      <c r="D560" s="328"/>
      <c r="E560" s="345"/>
      <c r="F560" s="355"/>
      <c r="G560" s="69"/>
      <c r="H560" s="372"/>
    </row>
    <row r="561" spans="1:8" ht="12.75" customHeight="1">
      <c r="A561" s="283"/>
      <c r="B561" s="40" t="s">
        <v>165</v>
      </c>
      <c r="C561" s="53"/>
      <c r="D561" s="334"/>
      <c r="E561" s="272"/>
      <c r="F561" s="94"/>
      <c r="G561" s="102"/>
      <c r="H561" s="281"/>
    </row>
    <row r="562" spans="1:8" ht="12.75" customHeight="1">
      <c r="A562" s="80"/>
      <c r="B562" s="249"/>
      <c r="C562" s="249"/>
      <c r="D562" s="330"/>
      <c r="E562" s="80"/>
      <c r="F562" s="69"/>
      <c r="G562" s="69"/>
      <c r="H562" s="275"/>
    </row>
    <row r="563" spans="1:8" ht="12.75" customHeight="1">
      <c r="A563" s="286" t="s">
        <v>1958</v>
      </c>
      <c r="B563" s="294" t="s">
        <v>1401</v>
      </c>
      <c r="C563" s="311"/>
      <c r="D563" s="331"/>
      <c r="E563" s="81"/>
      <c r="F563" s="70"/>
      <c r="G563" s="70"/>
      <c r="H563" s="374"/>
    </row>
    <row r="564" spans="1:8" ht="12.75" customHeight="1">
      <c r="A564" s="285"/>
      <c r="B564" s="251"/>
      <c r="C564" s="264"/>
      <c r="D564" s="330"/>
      <c r="E564" s="80"/>
      <c r="F564" s="69"/>
      <c r="G564" s="69"/>
      <c r="H564" s="275"/>
    </row>
    <row r="565" spans="1:8" ht="12.75" customHeight="1">
      <c r="A565" s="283"/>
      <c r="B565" s="252"/>
      <c r="C565" s="265"/>
      <c r="D565" s="331"/>
      <c r="E565" s="81"/>
      <c r="F565" s="70"/>
      <c r="G565" s="70"/>
      <c r="H565" s="277"/>
    </row>
    <row r="566" spans="1:8" ht="12.75" customHeight="1">
      <c r="A566" s="285"/>
      <c r="B566" s="293"/>
      <c r="C566" s="52" t="s">
        <v>2562</v>
      </c>
      <c r="D566" s="337"/>
      <c r="E566" s="345"/>
      <c r="F566" s="355"/>
      <c r="G566" s="69"/>
      <c r="H566" s="372"/>
    </row>
    <row r="567" spans="1:8" ht="12.75" customHeight="1">
      <c r="A567" s="286"/>
      <c r="B567" s="294" t="s">
        <v>2226</v>
      </c>
      <c r="C567" s="53" t="s">
        <v>1140</v>
      </c>
      <c r="D567" s="338">
        <v>0.26</v>
      </c>
      <c r="E567" s="86" t="s">
        <v>1022</v>
      </c>
      <c r="F567" s="74"/>
      <c r="G567" s="70"/>
      <c r="H567" s="376"/>
    </row>
    <row r="568" spans="1:8" ht="12.75" customHeight="1">
      <c r="A568" s="285"/>
      <c r="B568" s="293"/>
      <c r="C568" s="52" t="s">
        <v>2562</v>
      </c>
      <c r="D568" s="337"/>
      <c r="E568" s="345"/>
      <c r="F568" s="355"/>
      <c r="G568" s="69"/>
      <c r="H568" s="372"/>
    </row>
    <row r="569" spans="1:8" ht="12.75" customHeight="1">
      <c r="A569" s="286"/>
      <c r="B569" s="294" t="s">
        <v>2226</v>
      </c>
      <c r="C569" s="53" t="s">
        <v>404</v>
      </c>
      <c r="D569" s="338">
        <v>0.2</v>
      </c>
      <c r="E569" s="86" t="s">
        <v>1022</v>
      </c>
      <c r="F569" s="356"/>
      <c r="G569" s="70"/>
      <c r="H569" s="277"/>
    </row>
    <row r="570" spans="1:8" ht="12.75" customHeight="1">
      <c r="A570" s="285"/>
      <c r="B570" s="293"/>
      <c r="C570" s="52" t="s">
        <v>2562</v>
      </c>
      <c r="D570" s="337"/>
      <c r="E570" s="345"/>
      <c r="F570" s="355"/>
      <c r="G570" s="69"/>
      <c r="H570" s="372"/>
    </row>
    <row r="571" spans="1:8" ht="12.75" customHeight="1">
      <c r="A571" s="286"/>
      <c r="B571" s="294" t="s">
        <v>2226</v>
      </c>
      <c r="C571" s="53" t="s">
        <v>2301</v>
      </c>
      <c r="D571" s="338">
        <v>1.6</v>
      </c>
      <c r="E571" s="86" t="s">
        <v>1022</v>
      </c>
      <c r="F571" s="74"/>
      <c r="G571" s="70"/>
      <c r="H571" s="376"/>
    </row>
    <row r="572" spans="1:8" ht="12.75" customHeight="1">
      <c r="A572" s="285"/>
      <c r="B572" s="293"/>
      <c r="C572" s="52" t="s">
        <v>2017</v>
      </c>
      <c r="D572" s="337"/>
      <c r="E572" s="345"/>
      <c r="F572" s="355"/>
      <c r="G572" s="69"/>
      <c r="H572" s="372"/>
    </row>
    <row r="573" spans="1:8" ht="12.75" customHeight="1">
      <c r="A573" s="286"/>
      <c r="B573" s="294" t="s">
        <v>2226</v>
      </c>
      <c r="C573" s="53" t="s">
        <v>404</v>
      </c>
      <c r="D573" s="338">
        <v>0.27</v>
      </c>
      <c r="E573" s="86" t="s">
        <v>1022</v>
      </c>
      <c r="F573" s="74"/>
      <c r="G573" s="70"/>
      <c r="H573" s="376"/>
    </row>
    <row r="574" spans="1:8" ht="12.75" customHeight="1">
      <c r="A574" s="285"/>
      <c r="B574" s="293"/>
      <c r="C574" s="52" t="s">
        <v>1423</v>
      </c>
      <c r="D574" s="337"/>
      <c r="E574" s="345"/>
      <c r="F574" s="355"/>
      <c r="G574" s="69"/>
      <c r="H574" s="372"/>
    </row>
    <row r="575" spans="1:8" ht="12.75" customHeight="1">
      <c r="A575" s="286"/>
      <c r="B575" s="294" t="s">
        <v>2565</v>
      </c>
      <c r="C575" s="53" t="s">
        <v>2566</v>
      </c>
      <c r="D575" s="338">
        <v>0.44</v>
      </c>
      <c r="E575" s="86" t="s">
        <v>1022</v>
      </c>
      <c r="F575" s="74"/>
      <c r="G575" s="70"/>
      <c r="H575" s="376"/>
    </row>
    <row r="576" spans="1:8" ht="12.75" customHeight="1">
      <c r="A576" s="285"/>
      <c r="B576" s="293"/>
      <c r="C576" s="52" t="s">
        <v>2567</v>
      </c>
      <c r="D576" s="337"/>
      <c r="E576" s="345"/>
      <c r="F576" s="355"/>
      <c r="G576" s="69"/>
      <c r="H576" s="372"/>
    </row>
    <row r="577" spans="1:8" ht="12.75" customHeight="1">
      <c r="A577" s="286"/>
      <c r="B577" s="294" t="s">
        <v>1895</v>
      </c>
      <c r="C577" s="53" t="s">
        <v>89</v>
      </c>
      <c r="D577" s="338">
        <v>0.23</v>
      </c>
      <c r="E577" s="86" t="s">
        <v>1022</v>
      </c>
      <c r="F577" s="74"/>
      <c r="G577" s="70"/>
      <c r="H577" s="376"/>
    </row>
    <row r="578" spans="1:8" ht="12.75" customHeight="1">
      <c r="A578" s="285"/>
      <c r="B578" s="293"/>
      <c r="C578" s="52" t="s">
        <v>2567</v>
      </c>
      <c r="D578" s="337"/>
      <c r="E578" s="345"/>
      <c r="F578" s="355"/>
      <c r="G578" s="69"/>
      <c r="H578" s="372"/>
    </row>
    <row r="579" spans="1:8" ht="12.75" customHeight="1">
      <c r="A579" s="286"/>
      <c r="B579" s="294" t="s">
        <v>1895</v>
      </c>
      <c r="C579" s="53" t="s">
        <v>2570</v>
      </c>
      <c r="D579" s="338">
        <v>0.23</v>
      </c>
      <c r="E579" s="86" t="s">
        <v>1022</v>
      </c>
      <c r="F579" s="74"/>
      <c r="G579" s="70"/>
      <c r="H579" s="376"/>
    </row>
    <row r="580" spans="1:8" ht="12.75" customHeight="1">
      <c r="A580" s="285"/>
      <c r="B580" s="293"/>
      <c r="C580" s="52" t="s">
        <v>2573</v>
      </c>
      <c r="D580" s="337"/>
      <c r="E580" s="345"/>
      <c r="F580" s="355"/>
      <c r="G580" s="69"/>
      <c r="H580" s="372"/>
    </row>
    <row r="581" spans="1:8" ht="12.75" customHeight="1">
      <c r="A581" s="286"/>
      <c r="B581" s="294" t="s">
        <v>906</v>
      </c>
      <c r="C581" s="53" t="s">
        <v>2576</v>
      </c>
      <c r="D581" s="338">
        <v>7.0000000000000007e-002</v>
      </c>
      <c r="E581" s="86" t="s">
        <v>1022</v>
      </c>
      <c r="F581" s="74"/>
      <c r="G581" s="70"/>
      <c r="H581" s="376"/>
    </row>
    <row r="582" spans="1:8" ht="12.75" customHeight="1">
      <c r="A582" s="285"/>
      <c r="B582" s="293"/>
      <c r="C582" s="52" t="s">
        <v>2573</v>
      </c>
      <c r="D582" s="337"/>
      <c r="E582" s="345"/>
      <c r="F582" s="355"/>
      <c r="G582" s="69"/>
      <c r="H582" s="372"/>
    </row>
    <row r="583" spans="1:8" ht="12.75" customHeight="1">
      <c r="A583" s="286"/>
      <c r="B583" s="294" t="s">
        <v>906</v>
      </c>
      <c r="C583" s="53" t="s">
        <v>2577</v>
      </c>
      <c r="D583" s="338">
        <v>8.e-002</v>
      </c>
      <c r="E583" s="86" t="s">
        <v>1022</v>
      </c>
      <c r="F583" s="74"/>
      <c r="G583" s="70"/>
      <c r="H583" s="376"/>
    </row>
    <row r="584" spans="1:8" ht="12.75" customHeight="1">
      <c r="A584" s="285"/>
      <c r="B584" s="293"/>
      <c r="C584" s="52" t="s">
        <v>2562</v>
      </c>
      <c r="D584" s="337"/>
      <c r="E584" s="345"/>
      <c r="F584" s="355"/>
      <c r="G584" s="69"/>
      <c r="H584" s="372"/>
    </row>
    <row r="585" spans="1:8" ht="12.75" customHeight="1">
      <c r="A585" s="286"/>
      <c r="B585" s="294" t="s">
        <v>906</v>
      </c>
      <c r="C585" s="53" t="s">
        <v>2579</v>
      </c>
      <c r="D585" s="338">
        <v>2.e-002</v>
      </c>
      <c r="E585" s="86" t="s">
        <v>1022</v>
      </c>
      <c r="F585" s="74"/>
      <c r="G585" s="70"/>
      <c r="H585" s="376"/>
    </row>
    <row r="586" spans="1:8" ht="12.75" customHeight="1">
      <c r="A586" s="285"/>
      <c r="B586" s="293"/>
      <c r="C586" s="52" t="s">
        <v>2562</v>
      </c>
      <c r="D586" s="337"/>
      <c r="E586" s="345"/>
      <c r="F586" s="355"/>
      <c r="G586" s="69"/>
      <c r="H586" s="372"/>
    </row>
    <row r="587" spans="1:8" ht="12.75" customHeight="1">
      <c r="A587" s="286"/>
      <c r="B587" s="294" t="s">
        <v>906</v>
      </c>
      <c r="C587" s="53" t="s">
        <v>2582</v>
      </c>
      <c r="D587" s="338">
        <v>0.22</v>
      </c>
      <c r="E587" s="86" t="s">
        <v>1022</v>
      </c>
      <c r="F587" s="74"/>
      <c r="G587" s="70"/>
      <c r="H587" s="376"/>
    </row>
    <row r="588" spans="1:8" ht="12.75" customHeight="1">
      <c r="A588" s="285"/>
      <c r="B588" s="293"/>
      <c r="C588" s="52" t="s">
        <v>2562</v>
      </c>
      <c r="D588" s="337"/>
      <c r="E588" s="345"/>
      <c r="F588" s="355"/>
      <c r="G588" s="69"/>
      <c r="H588" s="372"/>
    </row>
    <row r="589" spans="1:8" ht="12.75" customHeight="1">
      <c r="A589" s="286"/>
      <c r="B589" s="294" t="s">
        <v>906</v>
      </c>
      <c r="C589" s="53" t="s">
        <v>2576</v>
      </c>
      <c r="D589" s="338">
        <v>0.1</v>
      </c>
      <c r="E589" s="86" t="s">
        <v>1022</v>
      </c>
      <c r="F589" s="74"/>
      <c r="G589" s="70"/>
      <c r="H589" s="376"/>
    </row>
    <row r="590" spans="1:8" ht="12.75" customHeight="1">
      <c r="A590" s="285"/>
      <c r="B590" s="293"/>
      <c r="C590" s="52" t="s">
        <v>2017</v>
      </c>
      <c r="D590" s="337"/>
      <c r="E590" s="345"/>
      <c r="F590" s="355"/>
      <c r="G590" s="69"/>
      <c r="H590" s="372"/>
    </row>
    <row r="591" spans="1:8" ht="12.75" customHeight="1">
      <c r="A591" s="286"/>
      <c r="B591" s="294" t="s">
        <v>906</v>
      </c>
      <c r="C591" s="53" t="s">
        <v>2582</v>
      </c>
      <c r="D591" s="338">
        <v>3.e-002</v>
      </c>
      <c r="E591" s="86" t="s">
        <v>1022</v>
      </c>
      <c r="F591" s="74"/>
      <c r="G591" s="70"/>
      <c r="H591" s="376"/>
    </row>
    <row r="592" spans="1:8" ht="12.75" customHeight="1">
      <c r="A592" s="285"/>
      <c r="B592" s="293"/>
      <c r="C592" s="52" t="s">
        <v>2583</v>
      </c>
      <c r="D592" s="337"/>
      <c r="E592" s="345"/>
      <c r="F592" s="355"/>
      <c r="G592" s="69"/>
      <c r="H592" s="372"/>
    </row>
    <row r="593" spans="1:8" ht="12.75" customHeight="1">
      <c r="A593" s="286"/>
      <c r="B593" s="294" t="s">
        <v>906</v>
      </c>
      <c r="C593" s="53" t="s">
        <v>1740</v>
      </c>
      <c r="D593" s="338">
        <v>4.e-002</v>
      </c>
      <c r="E593" s="86" t="s">
        <v>1022</v>
      </c>
      <c r="F593" s="74"/>
      <c r="G593" s="70"/>
      <c r="H593" s="376"/>
    </row>
    <row r="594" spans="1:8" ht="12.75" customHeight="1">
      <c r="A594" s="285"/>
      <c r="B594" s="293"/>
      <c r="C594" s="52" t="s">
        <v>2583</v>
      </c>
      <c r="D594" s="337"/>
      <c r="E594" s="345"/>
      <c r="F594" s="355"/>
      <c r="G594" s="69"/>
      <c r="H594" s="372"/>
    </row>
    <row r="595" spans="1:8" ht="12.75" customHeight="1">
      <c r="A595" s="286"/>
      <c r="B595" s="294" t="s">
        <v>906</v>
      </c>
      <c r="C595" s="53" t="s">
        <v>2579</v>
      </c>
      <c r="D595" s="338">
        <v>1.e-002</v>
      </c>
      <c r="E595" s="86" t="s">
        <v>1022</v>
      </c>
      <c r="F595" s="74"/>
      <c r="G595" s="70"/>
      <c r="H595" s="376"/>
    </row>
    <row r="596" spans="1:8" ht="12.75" customHeight="1">
      <c r="A596" s="285"/>
      <c r="B596" s="293"/>
      <c r="C596" s="52" t="s">
        <v>2583</v>
      </c>
      <c r="D596" s="328"/>
      <c r="E596" s="345"/>
      <c r="F596" s="355"/>
      <c r="G596" s="69"/>
      <c r="H596" s="372"/>
    </row>
    <row r="597" spans="1:8" ht="12.75" customHeight="1">
      <c r="A597" s="286"/>
      <c r="B597" s="294" t="s">
        <v>1012</v>
      </c>
      <c r="C597" s="53" t="s">
        <v>2582</v>
      </c>
      <c r="D597" s="339">
        <v>0.11</v>
      </c>
      <c r="E597" s="86" t="s">
        <v>1022</v>
      </c>
      <c r="F597" s="74"/>
      <c r="G597" s="70"/>
      <c r="H597" s="376"/>
    </row>
    <row r="598" spans="1:8" ht="12.75" customHeight="1">
      <c r="A598" s="285"/>
      <c r="B598" s="293"/>
      <c r="C598" s="52" t="s">
        <v>2584</v>
      </c>
      <c r="D598" s="328"/>
      <c r="E598" s="345"/>
      <c r="F598" s="355"/>
      <c r="G598" s="69"/>
      <c r="H598" s="372"/>
    </row>
    <row r="599" spans="1:8" ht="12.75" customHeight="1">
      <c r="A599" s="286"/>
      <c r="B599" s="294" t="s">
        <v>1457</v>
      </c>
      <c r="C599" s="53" t="s">
        <v>2588</v>
      </c>
      <c r="D599" s="329">
        <v>42</v>
      </c>
      <c r="E599" s="86" t="s">
        <v>2432</v>
      </c>
      <c r="F599" s="74"/>
      <c r="G599" s="70"/>
      <c r="H599" s="376"/>
    </row>
    <row r="600" spans="1:8" ht="12.75" customHeight="1">
      <c r="A600" s="285"/>
      <c r="B600" s="293"/>
      <c r="C600" s="52" t="s">
        <v>2584</v>
      </c>
      <c r="D600" s="328"/>
      <c r="E600" s="345"/>
      <c r="F600" s="355"/>
      <c r="G600" s="69"/>
      <c r="H600" s="372"/>
    </row>
    <row r="601" spans="1:8" ht="12.75" customHeight="1">
      <c r="A601" s="286"/>
      <c r="B601" s="294" t="s">
        <v>1457</v>
      </c>
      <c r="C601" s="53" t="s">
        <v>2589</v>
      </c>
      <c r="D601" s="329">
        <v>33</v>
      </c>
      <c r="E601" s="86" t="s">
        <v>2432</v>
      </c>
      <c r="F601" s="74"/>
      <c r="G601" s="70"/>
      <c r="H601" s="376"/>
    </row>
    <row r="602" spans="1:8" ht="12.75" customHeight="1">
      <c r="A602" s="285"/>
      <c r="B602" s="293"/>
      <c r="C602" s="52" t="s">
        <v>2584</v>
      </c>
      <c r="D602" s="328"/>
      <c r="E602" s="345"/>
      <c r="F602" s="355"/>
      <c r="G602" s="69"/>
      <c r="H602" s="372"/>
    </row>
    <row r="603" spans="1:8" ht="12.75" customHeight="1">
      <c r="A603" s="286"/>
      <c r="B603" s="294" t="s">
        <v>1457</v>
      </c>
      <c r="C603" s="53" t="s">
        <v>642</v>
      </c>
      <c r="D603" s="329">
        <v>200</v>
      </c>
      <c r="E603" s="86" t="s">
        <v>2432</v>
      </c>
      <c r="F603" s="74"/>
      <c r="G603" s="70"/>
      <c r="H603" s="376"/>
    </row>
    <row r="604" spans="1:8" ht="12.75" customHeight="1">
      <c r="A604" s="285"/>
      <c r="B604" s="293"/>
      <c r="C604" s="52" t="s">
        <v>2584</v>
      </c>
      <c r="D604" s="328"/>
      <c r="E604" s="345"/>
      <c r="F604" s="355"/>
      <c r="G604" s="69"/>
      <c r="H604" s="372"/>
    </row>
    <row r="605" spans="1:8" ht="12.75" customHeight="1">
      <c r="A605" s="286"/>
      <c r="B605" s="294" t="s">
        <v>1457</v>
      </c>
      <c r="C605" s="53" t="s">
        <v>2593</v>
      </c>
      <c r="D605" s="329">
        <v>12</v>
      </c>
      <c r="E605" s="86" t="s">
        <v>2432</v>
      </c>
      <c r="F605" s="74"/>
      <c r="G605" s="70"/>
      <c r="H605" s="376"/>
    </row>
    <row r="606" spans="1:8" ht="12.75" customHeight="1">
      <c r="A606" s="285"/>
      <c r="B606" s="293"/>
      <c r="C606" s="52" t="s">
        <v>2584</v>
      </c>
      <c r="D606" s="328"/>
      <c r="E606" s="345"/>
      <c r="F606" s="355"/>
      <c r="G606" s="69"/>
      <c r="H606" s="372"/>
    </row>
    <row r="607" spans="1:8" ht="12.75" customHeight="1">
      <c r="A607" s="286"/>
      <c r="B607" s="294" t="s">
        <v>1457</v>
      </c>
      <c r="C607" s="53" t="s">
        <v>255</v>
      </c>
      <c r="D607" s="329">
        <v>50</v>
      </c>
      <c r="E607" s="86" t="s">
        <v>2432</v>
      </c>
      <c r="F607" s="74"/>
      <c r="G607" s="70"/>
      <c r="H607" s="376"/>
    </row>
    <row r="608" spans="1:8" ht="12.75" customHeight="1">
      <c r="A608" s="285"/>
      <c r="B608" s="293"/>
      <c r="C608" s="52" t="s">
        <v>2584</v>
      </c>
      <c r="D608" s="328"/>
      <c r="E608" s="345"/>
      <c r="F608" s="355"/>
      <c r="G608" s="69"/>
      <c r="H608" s="372"/>
    </row>
    <row r="609" spans="1:8" ht="12.75" customHeight="1">
      <c r="A609" s="286"/>
      <c r="B609" s="294" t="s">
        <v>1457</v>
      </c>
      <c r="C609" s="53" t="s">
        <v>1197</v>
      </c>
      <c r="D609" s="329">
        <v>150</v>
      </c>
      <c r="E609" s="86" t="s">
        <v>2432</v>
      </c>
      <c r="F609" s="74"/>
      <c r="G609" s="70"/>
      <c r="H609" s="376"/>
    </row>
    <row r="610" spans="1:8" ht="12.75" customHeight="1">
      <c r="A610" s="285"/>
      <c r="B610" s="293" t="s">
        <v>3461</v>
      </c>
      <c r="C610" s="52"/>
      <c r="D610" s="328"/>
      <c r="E610" s="345"/>
      <c r="F610" s="355"/>
      <c r="G610" s="69"/>
      <c r="H610" s="372"/>
    </row>
    <row r="611" spans="1:8" ht="12.75" customHeight="1">
      <c r="A611" s="286"/>
      <c r="B611" s="294" t="s">
        <v>1420</v>
      </c>
      <c r="C611" s="53" t="s">
        <v>2594</v>
      </c>
      <c r="D611" s="329">
        <v>137</v>
      </c>
      <c r="E611" s="86" t="s">
        <v>2432</v>
      </c>
      <c r="F611" s="74"/>
      <c r="G611" s="70"/>
      <c r="H611" s="376"/>
    </row>
    <row r="612" spans="1:8" ht="12.75" customHeight="1">
      <c r="A612" s="285"/>
      <c r="B612" s="293"/>
      <c r="C612" s="52" t="s">
        <v>82</v>
      </c>
      <c r="D612" s="328"/>
      <c r="E612" s="345"/>
      <c r="F612" s="355"/>
      <c r="G612" s="69"/>
      <c r="H612" s="372"/>
    </row>
    <row r="613" spans="1:8" ht="12.75" customHeight="1">
      <c r="A613" s="286"/>
      <c r="B613" s="294" t="s">
        <v>830</v>
      </c>
      <c r="C613" s="53" t="s">
        <v>2596</v>
      </c>
      <c r="D613" s="329">
        <v>8</v>
      </c>
      <c r="E613" s="86" t="s">
        <v>2432</v>
      </c>
      <c r="F613" s="74"/>
      <c r="G613" s="70"/>
      <c r="H613" s="376"/>
    </row>
    <row r="614" spans="1:8" ht="12.75" customHeight="1">
      <c r="A614" s="285"/>
      <c r="B614" s="293"/>
      <c r="C614" s="52"/>
      <c r="D614" s="328"/>
      <c r="E614" s="345"/>
      <c r="F614" s="355"/>
      <c r="G614" s="69"/>
      <c r="H614" s="372"/>
    </row>
    <row r="615" spans="1:8" ht="12.75" customHeight="1">
      <c r="A615" s="286"/>
      <c r="B615" s="294" t="s">
        <v>357</v>
      </c>
      <c r="C615" s="53" t="s">
        <v>1252</v>
      </c>
      <c r="D615" s="339">
        <v>-0.12</v>
      </c>
      <c r="E615" s="86" t="s">
        <v>2620</v>
      </c>
      <c r="F615" s="74"/>
      <c r="G615" s="70"/>
      <c r="H615" s="376"/>
    </row>
    <row r="616" spans="1:8" ht="12.75" customHeight="1">
      <c r="A616" s="285"/>
      <c r="B616" s="293"/>
      <c r="C616" s="52"/>
      <c r="D616" s="328"/>
      <c r="E616" s="345"/>
      <c r="F616" s="355"/>
      <c r="G616" s="69"/>
      <c r="H616" s="372"/>
    </row>
    <row r="617" spans="1:8" ht="12.75" customHeight="1">
      <c r="A617" s="286"/>
      <c r="B617" s="294"/>
      <c r="C617" s="53"/>
      <c r="D617" s="329"/>
      <c r="E617" s="86"/>
      <c r="F617" s="74"/>
      <c r="G617" s="70"/>
      <c r="H617" s="376"/>
    </row>
    <row r="618" spans="1:8" ht="12.75" customHeight="1">
      <c r="A618" s="285"/>
      <c r="B618" s="293"/>
      <c r="C618" s="52"/>
      <c r="D618" s="328"/>
      <c r="E618" s="345"/>
      <c r="F618" s="355"/>
      <c r="G618" s="69"/>
      <c r="H618" s="372"/>
    </row>
    <row r="619" spans="1:8" ht="12.75" customHeight="1">
      <c r="A619" s="286"/>
      <c r="B619" s="294" t="s">
        <v>1746</v>
      </c>
      <c r="C619" s="53"/>
      <c r="D619" s="338">
        <v>3.28</v>
      </c>
      <c r="E619" s="86" t="s">
        <v>1022</v>
      </c>
      <c r="F619" s="74"/>
      <c r="G619" s="70"/>
      <c r="H619" s="376"/>
    </row>
    <row r="620" spans="1:8" ht="12.75" customHeight="1">
      <c r="A620" s="285"/>
      <c r="B620" s="293"/>
      <c r="C620" s="52"/>
      <c r="D620" s="328"/>
      <c r="E620" s="345"/>
      <c r="F620" s="355"/>
      <c r="G620" s="69"/>
      <c r="H620" s="372"/>
    </row>
    <row r="621" spans="1:8" ht="12.75" customHeight="1">
      <c r="A621" s="286"/>
      <c r="B621" s="294" t="s">
        <v>2599</v>
      </c>
      <c r="C621" s="53" t="s">
        <v>2388</v>
      </c>
      <c r="D621" s="329">
        <v>172</v>
      </c>
      <c r="E621" s="86" t="s">
        <v>161</v>
      </c>
      <c r="F621" s="74"/>
      <c r="G621" s="70"/>
      <c r="H621" s="376"/>
    </row>
    <row r="622" spans="1:8" ht="12.75" customHeight="1">
      <c r="A622" s="285"/>
      <c r="B622" s="293"/>
      <c r="C622" s="52"/>
      <c r="D622" s="328"/>
      <c r="E622" s="345"/>
      <c r="F622" s="355"/>
      <c r="G622" s="69"/>
      <c r="H622" s="372"/>
    </row>
    <row r="623" spans="1:8" ht="12.75" customHeight="1">
      <c r="A623" s="286"/>
      <c r="B623" s="294" t="s">
        <v>2248</v>
      </c>
      <c r="C623" s="53" t="s">
        <v>2602</v>
      </c>
      <c r="D623" s="338">
        <v>3.28</v>
      </c>
      <c r="E623" s="86" t="s">
        <v>1022</v>
      </c>
      <c r="F623" s="74"/>
      <c r="G623" s="70"/>
      <c r="H623" s="376"/>
    </row>
    <row r="624" spans="1:8" ht="12.75" customHeight="1">
      <c r="A624" s="285"/>
      <c r="B624" s="293"/>
      <c r="C624" s="52"/>
      <c r="D624" s="328"/>
      <c r="E624" s="345"/>
      <c r="F624" s="355"/>
      <c r="G624" s="69"/>
      <c r="H624" s="372"/>
    </row>
    <row r="625" spans="1:8" ht="12.75" customHeight="1">
      <c r="A625" s="286"/>
      <c r="B625" s="294" t="s">
        <v>2248</v>
      </c>
      <c r="C625" s="53" t="s">
        <v>2603</v>
      </c>
      <c r="D625" s="338">
        <v>0.44</v>
      </c>
      <c r="E625" s="86" t="s">
        <v>1022</v>
      </c>
      <c r="F625" s="74"/>
      <c r="G625" s="70"/>
      <c r="H625" s="376"/>
    </row>
    <row r="626" spans="1:8" ht="12.75" customHeight="1">
      <c r="A626" s="285"/>
      <c r="B626" s="293"/>
      <c r="C626" s="52"/>
      <c r="D626" s="328"/>
      <c r="E626" s="345"/>
      <c r="F626" s="355"/>
      <c r="G626" s="69"/>
      <c r="H626" s="372"/>
    </row>
    <row r="627" spans="1:8" ht="12.75" customHeight="1">
      <c r="A627" s="286"/>
      <c r="B627" s="294" t="s">
        <v>871</v>
      </c>
      <c r="C627" s="53"/>
      <c r="D627" s="338">
        <v>3.28</v>
      </c>
      <c r="E627" s="86" t="s">
        <v>1022</v>
      </c>
      <c r="F627" s="74"/>
      <c r="G627" s="70"/>
      <c r="H627" s="376"/>
    </row>
    <row r="628" spans="1:8" ht="12.75" customHeight="1">
      <c r="A628" s="285"/>
      <c r="B628" s="293"/>
      <c r="C628" s="52"/>
      <c r="D628" s="328"/>
      <c r="E628" s="345"/>
      <c r="F628" s="355"/>
      <c r="G628" s="69"/>
      <c r="H628" s="372"/>
    </row>
    <row r="629" spans="1:8" ht="12.75" customHeight="1">
      <c r="A629" s="286"/>
      <c r="B629" s="294" t="s">
        <v>2896</v>
      </c>
      <c r="C629" s="53" t="s">
        <v>2598</v>
      </c>
      <c r="D629" s="338">
        <v>3.28</v>
      </c>
      <c r="E629" s="86" t="s">
        <v>1022</v>
      </c>
      <c r="F629" s="74"/>
      <c r="G629" s="70"/>
      <c r="H629" s="376"/>
    </row>
    <row r="630" spans="1:8" ht="12.75" customHeight="1">
      <c r="A630" s="285"/>
      <c r="B630" s="293"/>
      <c r="C630" s="52"/>
      <c r="D630" s="328"/>
      <c r="E630" s="345"/>
      <c r="F630" s="355"/>
      <c r="G630" s="69"/>
      <c r="H630" s="372"/>
    </row>
    <row r="631" spans="1:8" ht="12.75" customHeight="1">
      <c r="A631" s="286"/>
      <c r="B631" s="294" t="s">
        <v>2605</v>
      </c>
      <c r="C631" s="53" t="s">
        <v>2388</v>
      </c>
      <c r="D631" s="338">
        <v>4.5999999999999996</v>
      </c>
      <c r="E631" s="86" t="s">
        <v>161</v>
      </c>
      <c r="F631" s="74"/>
      <c r="G631" s="70"/>
      <c r="H631" s="376"/>
    </row>
    <row r="632" spans="1:8" ht="12.75" customHeight="1">
      <c r="A632" s="285"/>
      <c r="B632" s="293"/>
      <c r="C632" s="52"/>
      <c r="D632" s="328"/>
      <c r="E632" s="345"/>
      <c r="F632" s="355"/>
      <c r="G632" s="69"/>
      <c r="H632" s="372"/>
    </row>
    <row r="633" spans="1:8" ht="12.75" customHeight="1">
      <c r="A633" s="286"/>
      <c r="B633" s="294" t="s">
        <v>2013</v>
      </c>
      <c r="C633" s="53"/>
      <c r="D633" s="329">
        <v>468</v>
      </c>
      <c r="E633" s="86" t="s">
        <v>2432</v>
      </c>
      <c r="F633" s="74"/>
      <c r="G633" s="70"/>
      <c r="H633" s="376"/>
    </row>
    <row r="634" spans="1:8" ht="12.75" customHeight="1">
      <c r="A634" s="285"/>
      <c r="B634" s="293"/>
      <c r="C634" s="52"/>
      <c r="D634" s="328"/>
      <c r="E634" s="345"/>
      <c r="F634" s="355"/>
      <c r="G634" s="69"/>
      <c r="H634" s="372"/>
    </row>
    <row r="635" spans="1:8" ht="12.75" customHeight="1">
      <c r="A635" s="286"/>
      <c r="B635" s="294" t="s">
        <v>2610</v>
      </c>
      <c r="C635" s="53" t="s">
        <v>2612</v>
      </c>
      <c r="D635" s="329">
        <v>8</v>
      </c>
      <c r="E635" s="86" t="s">
        <v>866</v>
      </c>
      <c r="F635" s="74"/>
      <c r="G635" s="70"/>
      <c r="H635" s="376"/>
    </row>
    <row r="636" spans="1:8" ht="12.75" customHeight="1">
      <c r="A636" s="285"/>
      <c r="B636" s="293"/>
      <c r="C636" s="52"/>
      <c r="D636" s="328"/>
      <c r="E636" s="345"/>
      <c r="F636" s="355"/>
      <c r="G636" s="69"/>
      <c r="H636" s="372"/>
    </row>
    <row r="637" spans="1:8" ht="12.75" customHeight="1">
      <c r="A637" s="286"/>
      <c r="B637" s="294" t="s">
        <v>2340</v>
      </c>
      <c r="C637" s="53" t="s">
        <v>3458</v>
      </c>
      <c r="D637" s="340">
        <v>0.44</v>
      </c>
      <c r="E637" s="86" t="s">
        <v>1022</v>
      </c>
      <c r="F637" s="74"/>
      <c r="G637" s="70"/>
      <c r="H637" s="376"/>
    </row>
    <row r="638" spans="1:8" ht="12.75" customHeight="1">
      <c r="A638" s="285"/>
      <c r="B638" s="293"/>
      <c r="C638" s="52"/>
      <c r="D638" s="328"/>
      <c r="E638" s="345"/>
      <c r="F638" s="355"/>
      <c r="G638" s="69"/>
      <c r="H638" s="372"/>
    </row>
    <row r="639" spans="1:8" ht="12.75" customHeight="1">
      <c r="A639" s="286"/>
      <c r="B639" s="294" t="s">
        <v>2639</v>
      </c>
      <c r="C639" s="53" t="s">
        <v>4672</v>
      </c>
      <c r="D639" s="329">
        <v>20.100000000000001</v>
      </c>
      <c r="E639" s="86" t="s">
        <v>117</v>
      </c>
      <c r="F639" s="74"/>
      <c r="G639" s="70"/>
      <c r="H639" s="376"/>
    </row>
    <row r="640" spans="1:8" ht="12.75" customHeight="1">
      <c r="A640" s="285"/>
      <c r="B640" s="293"/>
      <c r="C640" s="52"/>
      <c r="D640" s="328"/>
      <c r="E640" s="345"/>
      <c r="F640" s="355"/>
      <c r="G640" s="69"/>
      <c r="H640" s="372"/>
    </row>
    <row r="641" spans="1:8" ht="12.75" customHeight="1">
      <c r="A641" s="286"/>
      <c r="B641" s="294" t="s">
        <v>2939</v>
      </c>
      <c r="C641" s="53" t="s">
        <v>1641</v>
      </c>
      <c r="D641" s="329">
        <v>161</v>
      </c>
      <c r="E641" s="86" t="s">
        <v>2432</v>
      </c>
      <c r="F641" s="74"/>
      <c r="G641" s="70"/>
      <c r="H641" s="376"/>
    </row>
    <row r="642" spans="1:8" ht="12.75" customHeight="1">
      <c r="A642" s="285"/>
      <c r="B642" s="293"/>
      <c r="C642" s="52" t="s">
        <v>2613</v>
      </c>
      <c r="D642" s="328"/>
      <c r="E642" s="345"/>
      <c r="F642" s="355"/>
      <c r="G642" s="69"/>
      <c r="H642" s="372"/>
    </row>
    <row r="643" spans="1:8" ht="12.75" customHeight="1">
      <c r="A643" s="286"/>
      <c r="B643" s="294" t="s">
        <v>2992</v>
      </c>
      <c r="C643" s="53" t="s">
        <v>2614</v>
      </c>
      <c r="D643" s="329">
        <v>2</v>
      </c>
      <c r="E643" s="86" t="s">
        <v>2450</v>
      </c>
      <c r="F643" s="74"/>
      <c r="G643" s="70"/>
      <c r="H643" s="376"/>
    </row>
    <row r="644" spans="1:8" ht="12.75" customHeight="1">
      <c r="A644" s="285"/>
      <c r="B644" s="293"/>
      <c r="C644" s="52"/>
      <c r="D644" s="328"/>
      <c r="E644" s="345"/>
      <c r="F644" s="355"/>
      <c r="G644" s="69"/>
      <c r="H644" s="372"/>
    </row>
    <row r="645" spans="1:8" ht="12.75" customHeight="1">
      <c r="A645" s="286"/>
      <c r="B645" s="294" t="s">
        <v>1283</v>
      </c>
      <c r="C645" s="53" t="s">
        <v>1931</v>
      </c>
      <c r="D645" s="329">
        <v>6</v>
      </c>
      <c r="E645" s="86" t="s">
        <v>866</v>
      </c>
      <c r="F645" s="74"/>
      <c r="G645" s="70"/>
      <c r="H645" s="376"/>
    </row>
    <row r="646" spans="1:8" ht="12.75" customHeight="1">
      <c r="A646" s="285"/>
      <c r="B646" s="293" t="s">
        <v>1409</v>
      </c>
      <c r="C646" s="52"/>
      <c r="D646" s="328"/>
      <c r="E646" s="345"/>
      <c r="F646" s="355"/>
      <c r="G646" s="69"/>
      <c r="H646" s="372"/>
    </row>
    <row r="647" spans="1:8" ht="12.75" customHeight="1">
      <c r="A647" s="286"/>
      <c r="B647" s="294" t="s">
        <v>470</v>
      </c>
      <c r="C647" s="53" t="s">
        <v>1624</v>
      </c>
      <c r="D647" s="329">
        <v>2</v>
      </c>
      <c r="E647" s="86" t="s">
        <v>2432</v>
      </c>
      <c r="F647" s="74"/>
      <c r="G647" s="70"/>
      <c r="H647" s="376"/>
    </row>
    <row r="648" spans="1:8" ht="12.75" customHeight="1">
      <c r="A648" s="285"/>
      <c r="B648" s="293" t="s">
        <v>1409</v>
      </c>
      <c r="C648" s="52"/>
      <c r="D648" s="328"/>
      <c r="E648" s="345"/>
      <c r="F648" s="355"/>
      <c r="G648" s="69"/>
      <c r="H648" s="372"/>
    </row>
    <row r="649" spans="1:8" ht="12.75" customHeight="1">
      <c r="A649" s="286"/>
      <c r="B649" s="294" t="s">
        <v>3448</v>
      </c>
      <c r="C649" s="53" t="s">
        <v>2597</v>
      </c>
      <c r="D649" s="329">
        <v>4</v>
      </c>
      <c r="E649" s="86" t="s">
        <v>2432</v>
      </c>
      <c r="F649" s="74"/>
      <c r="G649" s="70"/>
      <c r="H649" s="376"/>
    </row>
    <row r="650" spans="1:8" ht="12.75" customHeight="1">
      <c r="A650" s="285"/>
      <c r="B650" s="293"/>
      <c r="C650" s="52"/>
      <c r="D650" s="328"/>
      <c r="E650" s="345"/>
      <c r="F650" s="355"/>
      <c r="G650" s="69"/>
      <c r="H650" s="372"/>
    </row>
    <row r="651" spans="1:8" ht="12.75" customHeight="1">
      <c r="A651" s="286"/>
      <c r="B651" s="294" t="s">
        <v>678</v>
      </c>
      <c r="C651" s="53" t="s">
        <v>444</v>
      </c>
      <c r="D651" s="329">
        <v>1</v>
      </c>
      <c r="E651" s="86" t="s">
        <v>2108</v>
      </c>
      <c r="F651" s="74"/>
      <c r="G651" s="70"/>
      <c r="H651" s="376"/>
    </row>
    <row r="652" spans="1:8" ht="12.75" customHeight="1">
      <c r="A652" s="285"/>
      <c r="B652" s="293"/>
      <c r="C652" s="52"/>
      <c r="D652" s="328"/>
      <c r="E652" s="345"/>
      <c r="F652" s="355"/>
      <c r="G652" s="69"/>
      <c r="H652" s="372"/>
    </row>
    <row r="653" spans="1:8" ht="12.75" customHeight="1">
      <c r="A653" s="286"/>
      <c r="B653" s="294" t="s">
        <v>678</v>
      </c>
      <c r="C653" s="53" t="s">
        <v>2615</v>
      </c>
      <c r="D653" s="329">
        <v>8</v>
      </c>
      <c r="E653" s="86" t="s">
        <v>866</v>
      </c>
      <c r="F653" s="74"/>
      <c r="G653" s="70"/>
      <c r="H653" s="376"/>
    </row>
    <row r="654" spans="1:8" ht="12.75" customHeight="1">
      <c r="A654" s="285"/>
      <c r="B654" s="293"/>
      <c r="C654" s="52"/>
      <c r="D654" s="328"/>
      <c r="E654" s="345"/>
      <c r="F654" s="355"/>
      <c r="G654" s="69"/>
      <c r="H654" s="372"/>
    </row>
    <row r="655" spans="1:8" ht="12.75" customHeight="1">
      <c r="A655" s="286"/>
      <c r="B655" s="294"/>
      <c r="C655" s="53"/>
      <c r="D655" s="329"/>
      <c r="E655" s="86"/>
      <c r="F655" s="74"/>
      <c r="G655" s="70"/>
      <c r="H655" s="376"/>
    </row>
    <row r="656" spans="1:8" ht="12.75" customHeight="1">
      <c r="A656" s="285"/>
      <c r="B656" s="293"/>
      <c r="C656" s="52" t="s">
        <v>1056</v>
      </c>
      <c r="D656" s="341"/>
      <c r="E656" s="345"/>
      <c r="F656" s="355"/>
      <c r="G656" s="69"/>
      <c r="H656" s="372"/>
    </row>
    <row r="657" spans="1:8" ht="12.75" customHeight="1">
      <c r="A657" s="286"/>
      <c r="B657" s="294" t="s">
        <v>2118</v>
      </c>
      <c r="C657" s="53" t="s">
        <v>2622</v>
      </c>
      <c r="D657" s="329">
        <v>2</v>
      </c>
      <c r="E657" s="86" t="s">
        <v>866</v>
      </c>
      <c r="F657" s="74"/>
      <c r="G657" s="70"/>
      <c r="H657" s="376"/>
    </row>
    <row r="658" spans="1:8" ht="12.75" customHeight="1">
      <c r="A658" s="285"/>
      <c r="B658" s="293"/>
      <c r="C658" s="52" t="s">
        <v>1056</v>
      </c>
      <c r="D658" s="328"/>
      <c r="E658" s="345"/>
      <c r="F658" s="355"/>
      <c r="G658" s="69"/>
      <c r="H658" s="372"/>
    </row>
    <row r="659" spans="1:8" ht="12.75" customHeight="1">
      <c r="A659" s="286"/>
      <c r="B659" s="294" t="s">
        <v>2118</v>
      </c>
      <c r="C659" s="53" t="s">
        <v>2498</v>
      </c>
      <c r="D659" s="329">
        <v>2</v>
      </c>
      <c r="E659" s="86" t="s">
        <v>866</v>
      </c>
      <c r="F659" s="74"/>
      <c r="G659" s="70"/>
      <c r="H659" s="376"/>
    </row>
    <row r="660" spans="1:8" ht="12.75" customHeight="1">
      <c r="A660" s="285"/>
      <c r="B660" s="293"/>
      <c r="C660" s="52"/>
      <c r="D660" s="328"/>
      <c r="E660" s="345"/>
      <c r="F660" s="355"/>
      <c r="G660" s="69"/>
      <c r="H660" s="372"/>
    </row>
    <row r="661" spans="1:8" ht="12.75" customHeight="1">
      <c r="A661" s="286"/>
      <c r="B661" s="294"/>
      <c r="C661" s="314"/>
      <c r="D661" s="329"/>
      <c r="E661" s="86"/>
      <c r="F661" s="74"/>
      <c r="G661" s="70"/>
      <c r="H661" s="376"/>
    </row>
    <row r="662" spans="1:8" ht="12.75" customHeight="1">
      <c r="A662" s="285"/>
      <c r="B662" s="293"/>
      <c r="C662" s="52"/>
      <c r="D662" s="328"/>
      <c r="E662" s="345"/>
      <c r="F662" s="355"/>
      <c r="G662" s="69"/>
      <c r="H662" s="372"/>
    </row>
    <row r="663" spans="1:8" ht="12.75" customHeight="1">
      <c r="A663" s="286"/>
      <c r="B663" s="294"/>
      <c r="C663" s="53"/>
      <c r="D663" s="329"/>
      <c r="E663" s="86"/>
      <c r="F663" s="74"/>
      <c r="G663" s="70"/>
      <c r="H663" s="376"/>
    </row>
    <row r="664" spans="1:8" ht="12.75" customHeight="1">
      <c r="A664" s="285"/>
      <c r="B664" s="293"/>
      <c r="C664" s="52"/>
      <c r="D664" s="328"/>
      <c r="E664" s="345"/>
      <c r="F664" s="355"/>
      <c r="G664" s="69"/>
      <c r="H664" s="372"/>
    </row>
    <row r="665" spans="1:8" ht="12.75" customHeight="1">
      <c r="A665" s="286"/>
      <c r="B665" s="294"/>
      <c r="C665" s="53"/>
      <c r="D665" s="329"/>
      <c r="E665" s="86"/>
      <c r="F665" s="74"/>
      <c r="G665" s="70"/>
      <c r="H665" s="376"/>
    </row>
    <row r="666" spans="1:8" ht="12.75" customHeight="1">
      <c r="A666" s="285"/>
      <c r="B666" s="293"/>
      <c r="C666" s="52"/>
      <c r="D666" s="328"/>
      <c r="E666" s="345"/>
      <c r="F666" s="355"/>
      <c r="G666" s="69"/>
      <c r="H666" s="372"/>
    </row>
    <row r="667" spans="1:8" ht="12.75" customHeight="1">
      <c r="A667" s="286"/>
      <c r="B667" s="294"/>
      <c r="C667" s="53"/>
      <c r="D667" s="329"/>
      <c r="E667" s="86"/>
      <c r="F667" s="74"/>
      <c r="G667" s="70"/>
      <c r="H667" s="376"/>
    </row>
    <row r="668" spans="1:8" ht="12.75" customHeight="1">
      <c r="A668" s="285"/>
      <c r="B668" s="293"/>
      <c r="C668" s="52"/>
      <c r="D668" s="328"/>
      <c r="E668" s="345"/>
      <c r="F668" s="355"/>
      <c r="G668" s="69"/>
      <c r="H668" s="372"/>
    </row>
    <row r="669" spans="1:8" ht="12.75" customHeight="1">
      <c r="A669" s="286"/>
      <c r="B669" s="294"/>
      <c r="C669" s="53"/>
      <c r="D669" s="329"/>
      <c r="E669" s="86"/>
      <c r="F669" s="74"/>
      <c r="G669" s="70"/>
      <c r="H669" s="376"/>
    </row>
    <row r="670" spans="1:8" ht="12.75" customHeight="1">
      <c r="A670" s="285"/>
      <c r="B670" s="293"/>
      <c r="C670" s="52"/>
      <c r="D670" s="328"/>
      <c r="E670" s="345"/>
      <c r="F670" s="355"/>
      <c r="G670" s="69"/>
      <c r="H670" s="372"/>
    </row>
    <row r="671" spans="1:8" ht="12.75" customHeight="1">
      <c r="A671" s="286"/>
      <c r="B671" s="294"/>
      <c r="C671" s="53"/>
      <c r="D671" s="329"/>
      <c r="E671" s="86"/>
      <c r="F671" s="74"/>
      <c r="G671" s="70"/>
      <c r="H671" s="376"/>
    </row>
    <row r="672" spans="1:8" ht="12.75" customHeight="1">
      <c r="A672" s="285"/>
      <c r="B672" s="293"/>
      <c r="C672" s="52"/>
      <c r="D672" s="328"/>
      <c r="E672" s="345"/>
      <c r="F672" s="355"/>
      <c r="G672" s="69"/>
      <c r="H672" s="372"/>
    </row>
    <row r="673" spans="1:8" ht="12.75" customHeight="1">
      <c r="A673" s="286"/>
      <c r="B673" s="294"/>
      <c r="C673" s="53"/>
      <c r="D673" s="329"/>
      <c r="E673" s="86"/>
      <c r="F673" s="74"/>
      <c r="G673" s="70"/>
      <c r="H673" s="376"/>
    </row>
    <row r="674" spans="1:8" ht="12.75" customHeight="1">
      <c r="A674" s="285"/>
      <c r="B674" s="293"/>
      <c r="C674" s="52"/>
      <c r="D674" s="328"/>
      <c r="E674" s="345"/>
      <c r="F674" s="355"/>
      <c r="G674" s="69"/>
      <c r="H674" s="372"/>
    </row>
    <row r="675" spans="1:8" ht="12.75" customHeight="1">
      <c r="A675" s="286"/>
      <c r="B675" s="294"/>
      <c r="C675" s="53"/>
      <c r="D675" s="329"/>
      <c r="E675" s="86"/>
      <c r="F675" s="74"/>
      <c r="G675" s="70"/>
      <c r="H675" s="376"/>
    </row>
    <row r="676" spans="1:8" ht="12.75" customHeight="1">
      <c r="A676" s="285"/>
      <c r="B676" s="293"/>
      <c r="C676" s="52"/>
      <c r="D676" s="328"/>
      <c r="E676" s="345"/>
      <c r="F676" s="355"/>
      <c r="G676" s="69"/>
      <c r="H676" s="372"/>
    </row>
    <row r="677" spans="1:8" ht="12.75" customHeight="1">
      <c r="A677" s="286"/>
      <c r="B677" s="294"/>
      <c r="C677" s="53"/>
      <c r="D677" s="329"/>
      <c r="E677" s="86"/>
      <c r="F677" s="74"/>
      <c r="G677" s="70"/>
      <c r="H677" s="376"/>
    </row>
    <row r="678" spans="1:8" ht="12.75" customHeight="1">
      <c r="A678" s="285"/>
      <c r="B678" s="293"/>
      <c r="C678" s="52"/>
      <c r="D678" s="328"/>
      <c r="E678" s="345"/>
      <c r="F678" s="355"/>
      <c r="G678" s="69"/>
      <c r="H678" s="372"/>
    </row>
    <row r="679" spans="1:8" ht="12.75" customHeight="1">
      <c r="A679" s="286"/>
      <c r="B679" s="294"/>
      <c r="C679" s="53"/>
      <c r="D679" s="329"/>
      <c r="E679" s="86"/>
      <c r="F679" s="74"/>
      <c r="G679" s="70"/>
      <c r="H679" s="376"/>
    </row>
    <row r="680" spans="1:8" ht="12.75" customHeight="1">
      <c r="A680" s="285"/>
      <c r="B680" s="293"/>
      <c r="C680" s="52"/>
      <c r="D680" s="328"/>
      <c r="E680" s="345"/>
      <c r="F680" s="355"/>
      <c r="G680" s="69"/>
      <c r="H680" s="372"/>
    </row>
    <row r="681" spans="1:8" ht="12.75" customHeight="1">
      <c r="A681" s="283"/>
      <c r="B681" s="40" t="s">
        <v>165</v>
      </c>
      <c r="C681" s="53"/>
      <c r="D681" s="334"/>
      <c r="E681" s="272"/>
      <c r="F681" s="94"/>
      <c r="G681" s="102"/>
      <c r="H681" s="281"/>
    </row>
    <row r="682" spans="1:8" ht="12.75" customHeight="1">
      <c r="A682" s="80"/>
      <c r="B682" s="249"/>
      <c r="C682" s="249"/>
      <c r="D682" s="330"/>
      <c r="E682" s="80"/>
      <c r="F682" s="69"/>
      <c r="G682" s="69"/>
      <c r="H682" s="275"/>
    </row>
    <row r="683" spans="1:8" ht="12.75" customHeight="1">
      <c r="A683" s="286" t="s">
        <v>2557</v>
      </c>
      <c r="B683" s="294" t="s">
        <v>2558</v>
      </c>
      <c r="C683" s="311" t="s">
        <v>1792</v>
      </c>
      <c r="D683" s="331"/>
      <c r="E683" s="81"/>
      <c r="F683" s="70"/>
      <c r="G683" s="70"/>
      <c r="H683" s="374"/>
    </row>
    <row r="684" spans="1:8" ht="12.75" customHeight="1">
      <c r="A684" s="285"/>
      <c r="B684" s="251"/>
      <c r="C684" s="264"/>
      <c r="D684" s="330"/>
      <c r="E684" s="80"/>
      <c r="F684" s="69"/>
      <c r="G684" s="69"/>
      <c r="H684" s="275"/>
    </row>
    <row r="685" spans="1:8" ht="12.75" customHeight="1">
      <c r="A685" s="283"/>
      <c r="B685" s="252"/>
      <c r="C685" s="265"/>
      <c r="D685" s="331"/>
      <c r="E685" s="81"/>
      <c r="F685" s="70"/>
      <c r="G685" s="70"/>
      <c r="H685" s="277"/>
    </row>
    <row r="686" spans="1:8" ht="12.75" customHeight="1">
      <c r="A686" s="285"/>
      <c r="B686" s="293"/>
      <c r="C686" s="52" t="s">
        <v>2562</v>
      </c>
      <c r="D686" s="328"/>
      <c r="E686" s="345"/>
      <c r="F686" s="355"/>
      <c r="G686" s="69"/>
      <c r="H686" s="372"/>
    </row>
    <row r="687" spans="1:8" ht="12.75" customHeight="1">
      <c r="A687" s="286"/>
      <c r="B687" s="294" t="s">
        <v>2226</v>
      </c>
      <c r="C687" s="53" t="s">
        <v>1140</v>
      </c>
      <c r="D687" s="338">
        <v>0.55000000000000004</v>
      </c>
      <c r="E687" s="86" t="s">
        <v>1022</v>
      </c>
      <c r="F687" s="74"/>
      <c r="G687" s="70"/>
      <c r="H687" s="376"/>
    </row>
    <row r="688" spans="1:8" ht="12.75" customHeight="1">
      <c r="A688" s="285"/>
      <c r="B688" s="293"/>
      <c r="C688" s="52" t="s">
        <v>2017</v>
      </c>
      <c r="D688" s="328"/>
      <c r="E688" s="345"/>
      <c r="F688" s="355"/>
      <c r="G688" s="69"/>
      <c r="H688" s="372"/>
    </row>
    <row r="689" spans="1:8" ht="12.75" customHeight="1">
      <c r="A689" s="286"/>
      <c r="B689" s="294" t="s">
        <v>2226</v>
      </c>
      <c r="C689" s="53" t="s">
        <v>404</v>
      </c>
      <c r="D689" s="338">
        <v>0.85</v>
      </c>
      <c r="E689" s="86" t="s">
        <v>1022</v>
      </c>
      <c r="F689" s="356"/>
      <c r="G689" s="70"/>
      <c r="H689" s="277"/>
    </row>
    <row r="690" spans="1:8" ht="12.75" customHeight="1">
      <c r="A690" s="285"/>
      <c r="B690" s="293"/>
      <c r="C690" s="52" t="s">
        <v>2583</v>
      </c>
      <c r="D690" s="328"/>
      <c r="E690" s="345"/>
      <c r="F690" s="355"/>
      <c r="G690" s="69"/>
      <c r="H690" s="372"/>
    </row>
    <row r="691" spans="1:8" ht="12.75" customHeight="1">
      <c r="A691" s="286"/>
      <c r="B691" s="294" t="s">
        <v>2226</v>
      </c>
      <c r="C691" s="53" t="s">
        <v>1140</v>
      </c>
      <c r="D691" s="338">
        <v>3.28</v>
      </c>
      <c r="E691" s="86" t="s">
        <v>1022</v>
      </c>
      <c r="F691" s="74"/>
      <c r="G691" s="70"/>
      <c r="H691" s="376"/>
    </row>
    <row r="692" spans="1:8" ht="12.75" customHeight="1">
      <c r="A692" s="285"/>
      <c r="B692" s="293"/>
      <c r="C692" s="52" t="s">
        <v>2583</v>
      </c>
      <c r="D692" s="328"/>
      <c r="E692" s="345"/>
      <c r="F692" s="355"/>
      <c r="G692" s="69"/>
      <c r="H692" s="372"/>
    </row>
    <row r="693" spans="1:8" ht="12.75" customHeight="1">
      <c r="A693" s="286"/>
      <c r="B693" s="294" t="s">
        <v>3459</v>
      </c>
      <c r="C693" s="53" t="s">
        <v>2623</v>
      </c>
      <c r="D693" s="338">
        <v>5.e-002</v>
      </c>
      <c r="E693" s="86" t="s">
        <v>1022</v>
      </c>
      <c r="F693" s="74"/>
      <c r="G693" s="70"/>
      <c r="H693" s="376"/>
    </row>
    <row r="694" spans="1:8" ht="12.75" customHeight="1">
      <c r="A694" s="285"/>
      <c r="B694" s="293"/>
      <c r="C694" s="52" t="s">
        <v>2567</v>
      </c>
      <c r="D694" s="328"/>
      <c r="E694" s="345"/>
      <c r="F694" s="355"/>
      <c r="G694" s="69"/>
      <c r="H694" s="372"/>
    </row>
    <row r="695" spans="1:8" ht="12.75" customHeight="1">
      <c r="A695" s="286"/>
      <c r="B695" s="294" t="s">
        <v>1895</v>
      </c>
      <c r="C695" s="53" t="s">
        <v>2570</v>
      </c>
      <c r="D695" s="338">
        <v>0.45</v>
      </c>
      <c r="E695" s="86" t="s">
        <v>1022</v>
      </c>
      <c r="F695" s="74"/>
      <c r="G695" s="70"/>
      <c r="H695" s="376"/>
    </row>
    <row r="696" spans="1:8" ht="12.75" customHeight="1">
      <c r="A696" s="285"/>
      <c r="B696" s="293"/>
      <c r="C696" s="52" t="s">
        <v>2562</v>
      </c>
      <c r="D696" s="328"/>
      <c r="E696" s="345"/>
      <c r="F696" s="355"/>
      <c r="G696" s="69"/>
      <c r="H696" s="372"/>
    </row>
    <row r="697" spans="1:8" ht="12.75" customHeight="1">
      <c r="A697" s="286"/>
      <c r="B697" s="294" t="s">
        <v>1012</v>
      </c>
      <c r="C697" s="53" t="s">
        <v>2582</v>
      </c>
      <c r="D697" s="338">
        <v>5.e-002</v>
      </c>
      <c r="E697" s="86" t="s">
        <v>1022</v>
      </c>
      <c r="F697" s="74"/>
      <c r="G697" s="70"/>
      <c r="H697" s="376"/>
    </row>
    <row r="698" spans="1:8" ht="12.75" customHeight="1">
      <c r="A698" s="285"/>
      <c r="B698" s="293"/>
      <c r="C698" s="52" t="s">
        <v>2562</v>
      </c>
      <c r="D698" s="328"/>
      <c r="E698" s="345"/>
      <c r="F698" s="355"/>
      <c r="G698" s="69"/>
      <c r="H698" s="372"/>
    </row>
    <row r="699" spans="1:8" ht="12.75" customHeight="1">
      <c r="A699" s="286"/>
      <c r="B699" s="294" t="s">
        <v>1012</v>
      </c>
      <c r="C699" s="53" t="s">
        <v>2576</v>
      </c>
      <c r="D699" s="338">
        <v>8.e-002</v>
      </c>
      <c r="E699" s="86" t="s">
        <v>1022</v>
      </c>
      <c r="F699" s="74"/>
      <c r="G699" s="70"/>
      <c r="H699" s="376"/>
    </row>
    <row r="700" spans="1:8" ht="12.75" customHeight="1">
      <c r="A700" s="285"/>
      <c r="B700" s="293"/>
      <c r="C700" s="52" t="s">
        <v>2017</v>
      </c>
      <c r="D700" s="328"/>
      <c r="E700" s="345"/>
      <c r="F700" s="355"/>
      <c r="G700" s="69"/>
      <c r="H700" s="372"/>
    </row>
    <row r="701" spans="1:8" ht="12.75" customHeight="1">
      <c r="A701" s="286"/>
      <c r="B701" s="294" t="s">
        <v>1012</v>
      </c>
      <c r="C701" s="53" t="s">
        <v>2582</v>
      </c>
      <c r="D701" s="338">
        <v>8.e-002</v>
      </c>
      <c r="E701" s="86" t="s">
        <v>1022</v>
      </c>
      <c r="F701" s="74"/>
      <c r="G701" s="70"/>
      <c r="H701" s="376"/>
    </row>
    <row r="702" spans="1:8" ht="12.75" customHeight="1">
      <c r="A702" s="285"/>
      <c r="B702" s="293"/>
      <c r="C702" s="52" t="s">
        <v>2584</v>
      </c>
      <c r="D702" s="328"/>
      <c r="E702" s="345"/>
      <c r="F702" s="355"/>
      <c r="G702" s="364"/>
      <c r="H702" s="377"/>
    </row>
    <row r="703" spans="1:8" ht="12.75" customHeight="1">
      <c r="A703" s="286"/>
      <c r="B703" s="294" t="s">
        <v>1457</v>
      </c>
      <c r="C703" s="53" t="s">
        <v>2588</v>
      </c>
      <c r="D703" s="329">
        <v>67</v>
      </c>
      <c r="E703" s="86" t="s">
        <v>2432</v>
      </c>
      <c r="F703" s="358"/>
      <c r="G703" s="365"/>
      <c r="H703" s="378"/>
    </row>
    <row r="704" spans="1:8" ht="12.75" customHeight="1">
      <c r="A704" s="285"/>
      <c r="B704" s="293"/>
      <c r="C704" s="52" t="s">
        <v>2584</v>
      </c>
      <c r="D704" s="328"/>
      <c r="E704" s="345"/>
      <c r="F704" s="355"/>
      <c r="G704" s="364"/>
      <c r="H704" s="377"/>
    </row>
    <row r="705" spans="1:8" ht="12.75" customHeight="1">
      <c r="A705" s="286"/>
      <c r="B705" s="294" t="s">
        <v>1457</v>
      </c>
      <c r="C705" s="53" t="s">
        <v>2593</v>
      </c>
      <c r="D705" s="329">
        <v>33</v>
      </c>
      <c r="E705" s="86" t="s">
        <v>2432</v>
      </c>
      <c r="F705" s="358"/>
      <c r="G705" s="365"/>
      <c r="H705" s="378"/>
    </row>
    <row r="706" spans="1:8" ht="12.75" customHeight="1">
      <c r="A706" s="285"/>
      <c r="B706" s="293" t="s">
        <v>3461</v>
      </c>
      <c r="C706" s="52"/>
      <c r="D706" s="328"/>
      <c r="E706" s="345"/>
      <c r="F706" s="355"/>
      <c r="G706" s="364"/>
      <c r="H706" s="377"/>
    </row>
    <row r="707" spans="1:8" ht="12.75" customHeight="1">
      <c r="A707" s="286"/>
      <c r="B707" s="294" t="s">
        <v>1420</v>
      </c>
      <c r="C707" s="53" t="s">
        <v>2594</v>
      </c>
      <c r="D707" s="329">
        <v>50</v>
      </c>
      <c r="E707" s="86" t="s">
        <v>2432</v>
      </c>
      <c r="F707" s="358"/>
      <c r="G707" s="365"/>
      <c r="H707" s="378"/>
    </row>
    <row r="708" spans="1:8" ht="12.75" customHeight="1">
      <c r="A708" s="285"/>
      <c r="B708" s="293"/>
      <c r="C708" s="52" t="s">
        <v>1090</v>
      </c>
      <c r="D708" s="328"/>
      <c r="E708" s="345"/>
      <c r="F708" s="355"/>
      <c r="G708" s="69"/>
      <c r="H708" s="372"/>
    </row>
    <row r="709" spans="1:8" ht="12.75" customHeight="1">
      <c r="A709" s="286"/>
      <c r="B709" s="294" t="s">
        <v>2595</v>
      </c>
      <c r="C709" s="53" t="s">
        <v>2626</v>
      </c>
      <c r="D709" s="329">
        <v>36</v>
      </c>
      <c r="E709" s="86" t="s">
        <v>2432</v>
      </c>
      <c r="F709" s="74"/>
      <c r="G709" s="70"/>
      <c r="H709" s="376"/>
    </row>
    <row r="710" spans="1:8" ht="12.75" customHeight="1">
      <c r="A710" s="285"/>
      <c r="B710" s="293"/>
      <c r="C710" s="52" t="s">
        <v>1090</v>
      </c>
      <c r="D710" s="328"/>
      <c r="E710" s="345"/>
      <c r="F710" s="355"/>
      <c r="G710" s="69"/>
      <c r="H710" s="372"/>
    </row>
    <row r="711" spans="1:8" ht="12.75" customHeight="1">
      <c r="A711" s="286"/>
      <c r="B711" s="294" t="s">
        <v>2595</v>
      </c>
      <c r="C711" s="53" t="s">
        <v>2399</v>
      </c>
      <c r="D711" s="329">
        <v>192</v>
      </c>
      <c r="E711" s="86" t="s">
        <v>2432</v>
      </c>
      <c r="F711" s="74"/>
      <c r="G711" s="70"/>
      <c r="H711" s="376"/>
    </row>
    <row r="712" spans="1:8" ht="12.75" customHeight="1">
      <c r="A712" s="285"/>
      <c r="B712" s="293"/>
      <c r="C712" s="52"/>
      <c r="D712" s="328"/>
      <c r="E712" s="345"/>
      <c r="F712" s="355"/>
      <c r="G712" s="69"/>
      <c r="H712" s="372"/>
    </row>
    <row r="713" spans="1:8" ht="12.75" customHeight="1">
      <c r="A713" s="286"/>
      <c r="B713" s="294" t="s">
        <v>357</v>
      </c>
      <c r="C713" s="53" t="s">
        <v>3585</v>
      </c>
      <c r="D713" s="339">
        <v>-0.18</v>
      </c>
      <c r="E713" s="86" t="s">
        <v>2620</v>
      </c>
      <c r="F713" s="74"/>
      <c r="G713" s="70"/>
      <c r="H713" s="376"/>
    </row>
    <row r="714" spans="1:8" ht="12.75" customHeight="1">
      <c r="A714" s="285"/>
      <c r="B714" s="293"/>
      <c r="C714" s="52"/>
      <c r="D714" s="328"/>
      <c r="E714" s="345"/>
      <c r="F714" s="355"/>
      <c r="G714" s="69"/>
      <c r="H714" s="372"/>
    </row>
    <row r="715" spans="1:8" ht="12.75" customHeight="1">
      <c r="A715" s="286"/>
      <c r="B715" s="294"/>
      <c r="C715" s="53"/>
      <c r="D715" s="329"/>
      <c r="E715" s="86"/>
      <c r="F715" s="74"/>
      <c r="G715" s="70"/>
      <c r="H715" s="376"/>
    </row>
    <row r="716" spans="1:8" ht="12.75" customHeight="1">
      <c r="A716" s="285"/>
      <c r="B716" s="293"/>
      <c r="C716" s="52"/>
      <c r="D716" s="328"/>
      <c r="E716" s="345"/>
      <c r="F716" s="355"/>
      <c r="G716" s="364"/>
      <c r="H716" s="377"/>
    </row>
    <row r="717" spans="1:8" ht="12.75" customHeight="1">
      <c r="A717" s="286"/>
      <c r="B717" s="294" t="s">
        <v>1746</v>
      </c>
      <c r="C717" s="53"/>
      <c r="D717" s="338">
        <v>4.71</v>
      </c>
      <c r="E717" s="86" t="s">
        <v>1022</v>
      </c>
      <c r="F717" s="358"/>
      <c r="G717" s="365"/>
      <c r="H717" s="378"/>
    </row>
    <row r="718" spans="1:8" ht="12.75" customHeight="1">
      <c r="A718" s="285"/>
      <c r="B718" s="293"/>
      <c r="C718" s="52"/>
      <c r="D718" s="328"/>
      <c r="E718" s="345"/>
      <c r="F718" s="355"/>
      <c r="G718" s="364"/>
      <c r="H718" s="377"/>
    </row>
    <row r="719" spans="1:8" ht="12.75" customHeight="1">
      <c r="A719" s="286"/>
      <c r="B719" s="294" t="s">
        <v>2599</v>
      </c>
      <c r="C719" s="53" t="s">
        <v>2388</v>
      </c>
      <c r="D719" s="329">
        <v>74.2</v>
      </c>
      <c r="E719" s="86" t="s">
        <v>161</v>
      </c>
      <c r="F719" s="358"/>
      <c r="G719" s="365"/>
      <c r="H719" s="378"/>
    </row>
    <row r="720" spans="1:8" ht="12.75" customHeight="1">
      <c r="A720" s="285"/>
      <c r="B720" s="293"/>
      <c r="C720" s="52"/>
      <c r="D720" s="328"/>
      <c r="E720" s="345"/>
      <c r="F720" s="355"/>
      <c r="G720" s="69"/>
      <c r="H720" s="372"/>
    </row>
    <row r="721" spans="1:8" ht="12.75" customHeight="1">
      <c r="A721" s="286"/>
      <c r="B721" s="294" t="s">
        <v>2248</v>
      </c>
      <c r="C721" s="53" t="s">
        <v>2602</v>
      </c>
      <c r="D721" s="338">
        <v>4.71</v>
      </c>
      <c r="E721" s="86" t="s">
        <v>1022</v>
      </c>
      <c r="F721" s="74"/>
      <c r="G721" s="70"/>
      <c r="H721" s="376"/>
    </row>
    <row r="722" spans="1:8" ht="12.75" customHeight="1">
      <c r="A722" s="285"/>
      <c r="B722" s="293"/>
      <c r="C722" s="52"/>
      <c r="D722" s="328"/>
      <c r="E722" s="345"/>
      <c r="F722" s="355"/>
      <c r="G722" s="69"/>
      <c r="H722" s="372"/>
    </row>
    <row r="723" spans="1:8" ht="12.75" customHeight="1">
      <c r="A723" s="286"/>
      <c r="B723" s="294" t="s">
        <v>2248</v>
      </c>
      <c r="C723" s="53" t="s">
        <v>2603</v>
      </c>
      <c r="D723" s="338">
        <v>0.43</v>
      </c>
      <c r="E723" s="86" t="s">
        <v>1022</v>
      </c>
      <c r="F723" s="74"/>
      <c r="G723" s="70"/>
      <c r="H723" s="376"/>
    </row>
    <row r="724" spans="1:8" ht="12.75" customHeight="1">
      <c r="A724" s="285"/>
      <c r="B724" s="293"/>
      <c r="C724" s="52"/>
      <c r="D724" s="328"/>
      <c r="E724" s="345"/>
      <c r="F724" s="355"/>
      <c r="G724" s="364"/>
      <c r="H724" s="377"/>
    </row>
    <row r="725" spans="1:8" ht="12.75" customHeight="1">
      <c r="A725" s="286"/>
      <c r="B725" s="294" t="s">
        <v>871</v>
      </c>
      <c r="C725" s="53"/>
      <c r="D725" s="338">
        <v>4.71</v>
      </c>
      <c r="E725" s="86" t="s">
        <v>1022</v>
      </c>
      <c r="F725" s="358"/>
      <c r="G725" s="365"/>
      <c r="H725" s="378"/>
    </row>
    <row r="726" spans="1:8" ht="12.75" customHeight="1">
      <c r="A726" s="285"/>
      <c r="B726" s="293"/>
      <c r="C726" s="52"/>
      <c r="D726" s="328"/>
      <c r="E726" s="345"/>
      <c r="F726" s="355"/>
      <c r="G726" s="364"/>
      <c r="H726" s="377"/>
    </row>
    <row r="727" spans="1:8" ht="12.75" customHeight="1">
      <c r="A727" s="286"/>
      <c r="B727" s="294" t="s">
        <v>2896</v>
      </c>
      <c r="C727" s="53" t="s">
        <v>1492</v>
      </c>
      <c r="D727" s="338">
        <v>4.71</v>
      </c>
      <c r="E727" s="86" t="s">
        <v>1022</v>
      </c>
      <c r="F727" s="358"/>
      <c r="G727" s="365"/>
      <c r="H727" s="378"/>
    </row>
    <row r="728" spans="1:8" ht="12.75" customHeight="1">
      <c r="A728" s="285"/>
      <c r="B728" s="293"/>
      <c r="C728" s="52"/>
      <c r="D728" s="328"/>
      <c r="E728" s="345"/>
      <c r="F728" s="355"/>
      <c r="G728" s="364"/>
      <c r="H728" s="377"/>
    </row>
    <row r="729" spans="1:8" ht="12.75" customHeight="1">
      <c r="A729" s="286"/>
      <c r="B729" s="294" t="s">
        <v>2013</v>
      </c>
      <c r="C729" s="53"/>
      <c r="D729" s="329">
        <v>96</v>
      </c>
      <c r="E729" s="86" t="s">
        <v>2432</v>
      </c>
      <c r="F729" s="358"/>
      <c r="G729" s="365"/>
      <c r="H729" s="378"/>
    </row>
    <row r="730" spans="1:8" ht="12.75" customHeight="1">
      <c r="A730" s="285"/>
      <c r="B730" s="293"/>
      <c r="C730" s="52"/>
      <c r="D730" s="328"/>
      <c r="E730" s="345"/>
      <c r="F730" s="355"/>
      <c r="G730" s="69"/>
      <c r="H730" s="372"/>
    </row>
    <row r="731" spans="1:8" ht="12.75" customHeight="1">
      <c r="A731" s="286"/>
      <c r="B731" s="294" t="s">
        <v>2610</v>
      </c>
      <c r="C731" s="53" t="s">
        <v>2612</v>
      </c>
      <c r="D731" s="329">
        <v>228</v>
      </c>
      <c r="E731" s="86" t="s">
        <v>866</v>
      </c>
      <c r="F731" s="74"/>
      <c r="G731" s="70"/>
      <c r="H731" s="376"/>
    </row>
    <row r="732" spans="1:8" ht="12.75" customHeight="1">
      <c r="A732" s="285"/>
      <c r="B732" s="293"/>
      <c r="C732" s="52"/>
      <c r="D732" s="328"/>
      <c r="E732" s="345"/>
      <c r="F732" s="355"/>
      <c r="G732" s="69"/>
      <c r="H732" s="372"/>
    </row>
    <row r="733" spans="1:8" ht="12.75" customHeight="1">
      <c r="A733" s="286"/>
      <c r="B733" s="294" t="s">
        <v>2340</v>
      </c>
      <c r="C733" s="53" t="s">
        <v>4673</v>
      </c>
      <c r="D733" s="338">
        <v>0.43</v>
      </c>
      <c r="E733" s="86" t="s">
        <v>1022</v>
      </c>
      <c r="F733" s="74"/>
      <c r="G733" s="70"/>
      <c r="H733" s="376"/>
    </row>
    <row r="734" spans="1:8" ht="12.75" customHeight="1">
      <c r="A734" s="285"/>
      <c r="B734" s="293"/>
      <c r="C734" s="52" t="s">
        <v>1486</v>
      </c>
      <c r="D734" s="328"/>
      <c r="E734" s="345"/>
      <c r="F734" s="355"/>
      <c r="G734" s="69"/>
      <c r="H734" s="372"/>
    </row>
    <row r="735" spans="1:8" ht="12.75" customHeight="1">
      <c r="A735" s="286"/>
      <c r="B735" s="294" t="s">
        <v>2628</v>
      </c>
      <c r="C735" s="53" t="s">
        <v>2630</v>
      </c>
      <c r="D735" s="329">
        <v>6</v>
      </c>
      <c r="E735" s="86" t="s">
        <v>2432</v>
      </c>
      <c r="F735" s="74"/>
      <c r="G735" s="70"/>
      <c r="H735" s="376"/>
    </row>
    <row r="736" spans="1:8" ht="12.75" customHeight="1">
      <c r="A736" s="285"/>
      <c r="B736" s="293" t="s">
        <v>3461</v>
      </c>
      <c r="C736" s="52"/>
      <c r="D736" s="328"/>
      <c r="E736" s="345"/>
      <c r="F736" s="355"/>
      <c r="G736" s="364"/>
      <c r="H736" s="377"/>
    </row>
    <row r="737" spans="1:8" ht="12.75" customHeight="1">
      <c r="A737" s="286"/>
      <c r="B737" s="294" t="s">
        <v>470</v>
      </c>
      <c r="C737" s="53" t="s">
        <v>867</v>
      </c>
      <c r="D737" s="329">
        <v>2</v>
      </c>
      <c r="E737" s="86" t="s">
        <v>2432</v>
      </c>
      <c r="F737" s="358"/>
      <c r="G737" s="365"/>
      <c r="H737" s="378"/>
    </row>
    <row r="738" spans="1:8" ht="12.75" customHeight="1">
      <c r="A738" s="285"/>
      <c r="B738" s="293" t="s">
        <v>3461</v>
      </c>
      <c r="C738" s="52"/>
      <c r="D738" s="328"/>
      <c r="E738" s="345"/>
      <c r="F738" s="355"/>
      <c r="G738" s="364"/>
      <c r="H738" s="377"/>
    </row>
    <row r="739" spans="1:8" ht="12.75" customHeight="1">
      <c r="A739" s="286"/>
      <c r="B739" s="294" t="s">
        <v>470</v>
      </c>
      <c r="C739" s="53" t="s">
        <v>2633</v>
      </c>
      <c r="D739" s="329">
        <v>2</v>
      </c>
      <c r="E739" s="86" t="s">
        <v>2432</v>
      </c>
      <c r="F739" s="358"/>
      <c r="G739" s="365"/>
      <c r="H739" s="378"/>
    </row>
    <row r="740" spans="1:8" ht="12.75" customHeight="1">
      <c r="A740" s="285"/>
      <c r="B740" s="293" t="s">
        <v>3461</v>
      </c>
      <c r="C740" s="52"/>
      <c r="D740" s="328"/>
      <c r="E740" s="345"/>
      <c r="F740" s="355"/>
      <c r="G740" s="364"/>
      <c r="H740" s="377"/>
    </row>
    <row r="741" spans="1:8" ht="12.75" customHeight="1">
      <c r="A741" s="286"/>
      <c r="B741" s="294" t="s">
        <v>470</v>
      </c>
      <c r="C741" s="53" t="s">
        <v>2635</v>
      </c>
      <c r="D741" s="329">
        <v>8</v>
      </c>
      <c r="E741" s="86" t="s">
        <v>2432</v>
      </c>
      <c r="F741" s="358"/>
      <c r="G741" s="365"/>
      <c r="H741" s="378"/>
    </row>
    <row r="742" spans="1:8" ht="12.75" customHeight="1">
      <c r="A742" s="285"/>
      <c r="B742" s="293" t="s">
        <v>3461</v>
      </c>
      <c r="C742" s="52"/>
      <c r="D742" s="328"/>
      <c r="E742" s="345"/>
      <c r="F742" s="355"/>
      <c r="G742" s="364"/>
      <c r="H742" s="377"/>
    </row>
    <row r="743" spans="1:8" ht="12.75" customHeight="1">
      <c r="A743" s="286"/>
      <c r="B743" s="294" t="s">
        <v>470</v>
      </c>
      <c r="C743" s="53" t="s">
        <v>548</v>
      </c>
      <c r="D743" s="329">
        <v>2</v>
      </c>
      <c r="E743" s="86" t="s">
        <v>2432</v>
      </c>
      <c r="F743" s="358"/>
      <c r="G743" s="365"/>
      <c r="H743" s="378"/>
    </row>
    <row r="744" spans="1:8" ht="12.75" customHeight="1">
      <c r="A744" s="285"/>
      <c r="B744" s="293" t="s">
        <v>3461</v>
      </c>
      <c r="C744" s="52"/>
      <c r="D744" s="328"/>
      <c r="E744" s="345"/>
      <c r="F744" s="355"/>
      <c r="G744" s="364"/>
      <c r="H744" s="377"/>
    </row>
    <row r="745" spans="1:8" ht="12.75" customHeight="1">
      <c r="A745" s="286"/>
      <c r="B745" s="294" t="s">
        <v>470</v>
      </c>
      <c r="C745" s="53" t="s">
        <v>2637</v>
      </c>
      <c r="D745" s="329">
        <v>2</v>
      </c>
      <c r="E745" s="86" t="s">
        <v>2432</v>
      </c>
      <c r="F745" s="358"/>
      <c r="G745" s="365"/>
      <c r="H745" s="378"/>
    </row>
    <row r="746" spans="1:8" ht="12.75" customHeight="1">
      <c r="A746" s="285"/>
      <c r="B746" s="293"/>
      <c r="C746" s="52"/>
      <c r="D746" s="328"/>
      <c r="E746" s="345"/>
      <c r="F746" s="355"/>
      <c r="G746" s="364"/>
      <c r="H746" s="377"/>
    </row>
    <row r="747" spans="1:8" ht="12.75" customHeight="1">
      <c r="A747" s="286"/>
      <c r="B747" s="294" t="s">
        <v>678</v>
      </c>
      <c r="C747" s="53" t="s">
        <v>2641</v>
      </c>
      <c r="D747" s="329">
        <v>1</v>
      </c>
      <c r="E747" s="86" t="s">
        <v>2108</v>
      </c>
      <c r="F747" s="359"/>
      <c r="G747" s="365"/>
      <c r="H747" s="378"/>
    </row>
    <row r="748" spans="1:8" ht="12.75" customHeight="1">
      <c r="A748" s="285"/>
      <c r="B748" s="293"/>
      <c r="C748" s="52"/>
      <c r="D748" s="328"/>
      <c r="E748" s="345"/>
      <c r="F748" s="355"/>
      <c r="G748" s="371"/>
      <c r="H748" s="372"/>
    </row>
    <row r="749" spans="1:8" ht="12.75" customHeight="1">
      <c r="A749" s="286"/>
      <c r="B749" s="294"/>
      <c r="C749" s="53"/>
      <c r="D749" s="329"/>
      <c r="E749" s="86"/>
      <c r="F749" s="74"/>
      <c r="G749" s="70"/>
      <c r="H749" s="376"/>
    </row>
    <row r="750" spans="1:8" ht="12.75" customHeight="1">
      <c r="A750" s="285"/>
      <c r="B750" s="293"/>
      <c r="C750" s="52"/>
      <c r="D750" s="328"/>
      <c r="E750" s="345"/>
      <c r="F750" s="355"/>
      <c r="G750" s="371"/>
      <c r="H750" s="372"/>
    </row>
    <row r="751" spans="1:8" ht="12.75" customHeight="1">
      <c r="A751" s="286"/>
      <c r="B751" s="294"/>
      <c r="C751" s="53"/>
      <c r="D751" s="329"/>
      <c r="E751" s="86"/>
      <c r="F751" s="74"/>
      <c r="G751" s="70"/>
      <c r="H751" s="376"/>
    </row>
    <row r="752" spans="1:8" ht="12.75" customHeight="1">
      <c r="A752" s="285"/>
      <c r="B752" s="293"/>
      <c r="C752" s="52"/>
      <c r="D752" s="328"/>
      <c r="E752" s="345"/>
      <c r="F752" s="355"/>
      <c r="G752" s="371"/>
      <c r="H752" s="372"/>
    </row>
    <row r="753" spans="1:8" ht="12.75" customHeight="1">
      <c r="A753" s="286"/>
      <c r="B753" s="294"/>
      <c r="C753" s="53"/>
      <c r="D753" s="329"/>
      <c r="E753" s="86"/>
      <c r="F753" s="74"/>
      <c r="G753" s="70"/>
      <c r="H753" s="376"/>
    </row>
    <row r="754" spans="1:8" ht="12.75" customHeight="1">
      <c r="A754" s="285"/>
      <c r="B754" s="293"/>
      <c r="C754" s="52"/>
      <c r="D754" s="328"/>
      <c r="E754" s="345"/>
      <c r="F754" s="355"/>
      <c r="G754" s="69"/>
      <c r="H754" s="372"/>
    </row>
    <row r="755" spans="1:8" ht="12.75" customHeight="1">
      <c r="A755" s="286"/>
      <c r="B755" s="294"/>
      <c r="C755" s="53"/>
      <c r="D755" s="329"/>
      <c r="E755" s="86"/>
      <c r="F755" s="74"/>
      <c r="G755" s="70"/>
      <c r="H755" s="376"/>
    </row>
    <row r="756" spans="1:8" ht="12.75" customHeight="1">
      <c r="A756" s="285"/>
      <c r="B756" s="293"/>
      <c r="C756" s="52"/>
      <c r="D756" s="328"/>
      <c r="E756" s="345"/>
      <c r="F756" s="355"/>
      <c r="G756" s="69"/>
      <c r="H756" s="372"/>
    </row>
    <row r="757" spans="1:8" ht="12.75" customHeight="1">
      <c r="A757" s="286"/>
      <c r="B757" s="294"/>
      <c r="C757" s="53"/>
      <c r="D757" s="329"/>
      <c r="E757" s="86"/>
      <c r="F757" s="74"/>
      <c r="G757" s="70"/>
      <c r="H757" s="376"/>
    </row>
    <row r="758" spans="1:8" ht="12.75" customHeight="1">
      <c r="A758" s="285"/>
      <c r="B758" s="293"/>
      <c r="C758" s="52"/>
      <c r="D758" s="328"/>
      <c r="E758" s="345"/>
      <c r="F758" s="355"/>
      <c r="G758" s="69"/>
      <c r="H758" s="372"/>
    </row>
    <row r="759" spans="1:8" ht="12.75" customHeight="1">
      <c r="A759" s="286"/>
      <c r="B759" s="294"/>
      <c r="C759" s="53"/>
      <c r="D759" s="329"/>
      <c r="E759" s="86"/>
      <c r="F759" s="74"/>
      <c r="G759" s="70"/>
      <c r="H759" s="376"/>
    </row>
    <row r="760" spans="1:8" ht="12.75" customHeight="1">
      <c r="A760" s="285"/>
      <c r="B760" s="293"/>
      <c r="C760" s="52"/>
      <c r="D760" s="328"/>
      <c r="E760" s="345"/>
      <c r="F760" s="355"/>
      <c r="G760" s="69"/>
      <c r="H760" s="372"/>
    </row>
    <row r="761" spans="1:8" ht="12.75" customHeight="1">
      <c r="A761" s="283"/>
      <c r="B761" s="40" t="s">
        <v>165</v>
      </c>
      <c r="C761" s="53"/>
      <c r="D761" s="334"/>
      <c r="E761" s="272"/>
      <c r="F761" s="94"/>
      <c r="G761" s="102"/>
      <c r="H761" s="281"/>
    </row>
    <row r="762" spans="1:8" ht="12.75" customHeight="1">
      <c r="A762" s="80"/>
      <c r="B762" s="249"/>
      <c r="C762" s="249"/>
      <c r="D762" s="330"/>
      <c r="E762" s="80"/>
      <c r="F762" s="69"/>
      <c r="G762" s="69"/>
      <c r="H762" s="275"/>
    </row>
    <row r="763" spans="1:8" ht="12.75" customHeight="1">
      <c r="A763" s="286" t="s">
        <v>2559</v>
      </c>
      <c r="B763" s="294" t="s">
        <v>1728</v>
      </c>
      <c r="C763" s="53" t="s">
        <v>1948</v>
      </c>
      <c r="D763" s="331"/>
      <c r="E763" s="81"/>
      <c r="F763" s="70"/>
      <c r="G763" s="70"/>
      <c r="H763" s="374"/>
    </row>
    <row r="764" spans="1:8" ht="12.75" customHeight="1">
      <c r="A764" s="285"/>
      <c r="B764" s="251"/>
      <c r="C764" s="264"/>
      <c r="D764" s="330"/>
      <c r="E764" s="80"/>
      <c r="F764" s="69"/>
      <c r="G764" s="69"/>
      <c r="H764" s="275"/>
    </row>
    <row r="765" spans="1:8" ht="12.75" customHeight="1">
      <c r="A765" s="283"/>
      <c r="B765" s="252"/>
      <c r="C765" s="265"/>
      <c r="D765" s="331"/>
      <c r="E765" s="81"/>
      <c r="F765" s="70"/>
      <c r="G765" s="70"/>
      <c r="H765" s="277"/>
    </row>
    <row r="766" spans="1:8" ht="12.75" customHeight="1">
      <c r="A766" s="285"/>
      <c r="B766" s="293"/>
      <c r="C766" s="52" t="s">
        <v>2562</v>
      </c>
      <c r="D766" s="337"/>
      <c r="E766" s="345"/>
      <c r="F766" s="355"/>
      <c r="G766" s="69"/>
      <c r="H766" s="372"/>
    </row>
    <row r="767" spans="1:8" ht="12.75" customHeight="1">
      <c r="A767" s="286"/>
      <c r="B767" s="294" t="s">
        <v>2226</v>
      </c>
      <c r="C767" s="53" t="s">
        <v>3474</v>
      </c>
      <c r="D767" s="338">
        <v>0.87</v>
      </c>
      <c r="E767" s="86" t="s">
        <v>1022</v>
      </c>
      <c r="F767" s="356"/>
      <c r="G767" s="70"/>
      <c r="H767" s="277"/>
    </row>
    <row r="768" spans="1:8" ht="12.75" customHeight="1">
      <c r="A768" s="285"/>
      <c r="B768" s="293"/>
      <c r="C768" s="52" t="s">
        <v>2017</v>
      </c>
      <c r="D768" s="337"/>
      <c r="E768" s="345"/>
      <c r="F768" s="355"/>
      <c r="G768" s="69"/>
      <c r="H768" s="372"/>
    </row>
    <row r="769" spans="1:8" ht="12.75" customHeight="1">
      <c r="A769" s="286"/>
      <c r="B769" s="294" t="s">
        <v>2226</v>
      </c>
      <c r="C769" s="53" t="s">
        <v>2646</v>
      </c>
      <c r="D769" s="338">
        <v>1.05</v>
      </c>
      <c r="E769" s="86" t="s">
        <v>1022</v>
      </c>
      <c r="F769" s="74"/>
      <c r="G769" s="70"/>
      <c r="H769" s="376"/>
    </row>
    <row r="770" spans="1:8" ht="12.75" customHeight="1">
      <c r="A770" s="285"/>
      <c r="B770" s="293"/>
      <c r="C770" s="52" t="s">
        <v>2583</v>
      </c>
      <c r="D770" s="337"/>
      <c r="E770" s="345"/>
      <c r="F770" s="355"/>
      <c r="G770" s="69"/>
      <c r="H770" s="372"/>
    </row>
    <row r="771" spans="1:8" ht="12.75" customHeight="1">
      <c r="A771" s="286"/>
      <c r="B771" s="294" t="s">
        <v>2647</v>
      </c>
      <c r="C771" s="53" t="s">
        <v>2648</v>
      </c>
      <c r="D771" s="338">
        <v>0.17</v>
      </c>
      <c r="E771" s="86" t="s">
        <v>1022</v>
      </c>
      <c r="F771" s="74"/>
      <c r="G771" s="70"/>
      <c r="H771" s="376"/>
    </row>
    <row r="772" spans="1:8" ht="12.75" customHeight="1">
      <c r="A772" s="285"/>
      <c r="B772" s="293"/>
      <c r="C772" s="52" t="s">
        <v>2649</v>
      </c>
      <c r="D772" s="337"/>
      <c r="E772" s="345"/>
      <c r="F772" s="355"/>
      <c r="G772" s="69"/>
      <c r="H772" s="372"/>
    </row>
    <row r="773" spans="1:8" ht="12.75" customHeight="1">
      <c r="A773" s="286"/>
      <c r="B773" s="294" t="s">
        <v>790</v>
      </c>
      <c r="C773" s="53" t="s">
        <v>1626</v>
      </c>
      <c r="D773" s="338">
        <v>0.25</v>
      </c>
      <c r="E773" s="86" t="s">
        <v>1022</v>
      </c>
      <c r="F773" s="74"/>
      <c r="G773" s="70"/>
      <c r="H773" s="376"/>
    </row>
    <row r="774" spans="1:8" ht="12.75" customHeight="1">
      <c r="A774" s="285"/>
      <c r="B774" s="293"/>
      <c r="C774" s="52" t="s">
        <v>2649</v>
      </c>
      <c r="D774" s="337"/>
      <c r="E774" s="345"/>
      <c r="F774" s="355"/>
      <c r="G774" s="69"/>
      <c r="H774" s="372"/>
    </row>
    <row r="775" spans="1:8" ht="12.75" customHeight="1">
      <c r="A775" s="286"/>
      <c r="B775" s="294" t="s">
        <v>790</v>
      </c>
      <c r="C775" s="53" t="s">
        <v>26</v>
      </c>
      <c r="D775" s="338">
        <v>0.16</v>
      </c>
      <c r="E775" s="86" t="s">
        <v>1022</v>
      </c>
      <c r="F775" s="74"/>
      <c r="G775" s="70"/>
      <c r="H775" s="376"/>
    </row>
    <row r="776" spans="1:8" ht="12.75" customHeight="1">
      <c r="A776" s="285"/>
      <c r="B776" s="293"/>
      <c r="C776" s="52" t="s">
        <v>1423</v>
      </c>
      <c r="D776" s="337"/>
      <c r="E776" s="345"/>
      <c r="F776" s="355"/>
      <c r="G776" s="69"/>
      <c r="H776" s="372"/>
    </row>
    <row r="777" spans="1:8" ht="12.75" customHeight="1">
      <c r="A777" s="286"/>
      <c r="B777" s="294" t="s">
        <v>2565</v>
      </c>
      <c r="C777" s="53" t="s">
        <v>2650</v>
      </c>
      <c r="D777" s="338">
        <v>2.76</v>
      </c>
      <c r="E777" s="86" t="s">
        <v>1022</v>
      </c>
      <c r="F777" s="74"/>
      <c r="G777" s="70"/>
      <c r="H777" s="376"/>
    </row>
    <row r="778" spans="1:8" ht="12.75" customHeight="1">
      <c r="A778" s="285"/>
      <c r="B778" s="293"/>
      <c r="C778" s="52" t="s">
        <v>2567</v>
      </c>
      <c r="D778" s="337"/>
      <c r="E778" s="345"/>
      <c r="F778" s="355"/>
      <c r="G778" s="69"/>
      <c r="H778" s="372"/>
    </row>
    <row r="779" spans="1:8" ht="12.75" customHeight="1">
      <c r="A779" s="286"/>
      <c r="B779" s="294" t="s">
        <v>1895</v>
      </c>
      <c r="C779" s="53" t="s">
        <v>89</v>
      </c>
      <c r="D779" s="338">
        <v>1.77</v>
      </c>
      <c r="E779" s="86" t="s">
        <v>1022</v>
      </c>
      <c r="F779" s="74"/>
      <c r="G779" s="70"/>
      <c r="H779" s="376"/>
    </row>
    <row r="780" spans="1:8" ht="12.75" customHeight="1">
      <c r="A780" s="285"/>
      <c r="B780" s="293"/>
      <c r="C780" s="52" t="s">
        <v>2567</v>
      </c>
      <c r="D780" s="337"/>
      <c r="E780" s="345"/>
      <c r="F780" s="355"/>
      <c r="G780" s="69"/>
      <c r="H780" s="372"/>
    </row>
    <row r="781" spans="1:8" ht="12.75" customHeight="1">
      <c r="A781" s="286"/>
      <c r="B781" s="294" t="s">
        <v>1895</v>
      </c>
      <c r="C781" s="53" t="s">
        <v>2570</v>
      </c>
      <c r="D781" s="338">
        <v>0.46</v>
      </c>
      <c r="E781" s="86" t="s">
        <v>1022</v>
      </c>
      <c r="F781" s="74"/>
      <c r="G781" s="70"/>
      <c r="H781" s="376"/>
    </row>
    <row r="782" spans="1:8" ht="12.75" customHeight="1">
      <c r="A782" s="285"/>
      <c r="B782" s="293"/>
      <c r="C782" s="52" t="s">
        <v>2562</v>
      </c>
      <c r="D782" s="337"/>
      <c r="E782" s="345"/>
      <c r="F782" s="355"/>
      <c r="G782" s="69"/>
      <c r="H782" s="372"/>
    </row>
    <row r="783" spans="1:8" ht="12.75" customHeight="1">
      <c r="A783" s="286"/>
      <c r="B783" s="294" t="s">
        <v>1012</v>
      </c>
      <c r="C783" s="53" t="s">
        <v>2582</v>
      </c>
      <c r="D783" s="338">
        <v>3.e-002</v>
      </c>
      <c r="E783" s="86" t="s">
        <v>1022</v>
      </c>
      <c r="F783" s="74"/>
      <c r="G783" s="70"/>
      <c r="H783" s="376"/>
    </row>
    <row r="784" spans="1:8" ht="12.75" customHeight="1">
      <c r="A784" s="285"/>
      <c r="B784" s="293"/>
      <c r="C784" s="52" t="s">
        <v>2562</v>
      </c>
      <c r="D784" s="337"/>
      <c r="E784" s="345"/>
      <c r="F784" s="355"/>
      <c r="G784" s="69"/>
      <c r="H784" s="372"/>
    </row>
    <row r="785" spans="1:8" ht="12.75" customHeight="1">
      <c r="A785" s="286"/>
      <c r="B785" s="294" t="s">
        <v>1012</v>
      </c>
      <c r="C785" s="53" t="s">
        <v>2576</v>
      </c>
      <c r="D785" s="338">
        <v>0.17</v>
      </c>
      <c r="E785" s="86" t="s">
        <v>1022</v>
      </c>
      <c r="F785" s="74"/>
      <c r="G785" s="70"/>
      <c r="H785" s="376"/>
    </row>
    <row r="786" spans="1:8" ht="12.75" customHeight="1">
      <c r="A786" s="285"/>
      <c r="B786" s="293"/>
      <c r="C786" s="52" t="s">
        <v>2017</v>
      </c>
      <c r="D786" s="337"/>
      <c r="E786" s="345"/>
      <c r="F786" s="355"/>
      <c r="G786" s="69"/>
      <c r="H786" s="372"/>
    </row>
    <row r="787" spans="1:8" ht="12.75" customHeight="1">
      <c r="A787" s="286"/>
      <c r="B787" s="294" t="s">
        <v>906</v>
      </c>
      <c r="C787" s="53" t="s">
        <v>1232</v>
      </c>
      <c r="D787" s="338">
        <v>0.14000000000000001</v>
      </c>
      <c r="E787" s="86" t="s">
        <v>1022</v>
      </c>
      <c r="F787" s="74"/>
      <c r="G787" s="70"/>
      <c r="H787" s="376"/>
    </row>
    <row r="788" spans="1:8" ht="12.75" customHeight="1">
      <c r="A788" s="285"/>
      <c r="B788" s="293"/>
      <c r="C788" s="52" t="s">
        <v>2583</v>
      </c>
      <c r="D788" s="337"/>
      <c r="E788" s="345"/>
      <c r="F788" s="355"/>
      <c r="G788" s="69"/>
      <c r="H788" s="372"/>
    </row>
    <row r="789" spans="1:8" ht="12.75" customHeight="1">
      <c r="A789" s="286"/>
      <c r="B789" s="294" t="s">
        <v>1012</v>
      </c>
      <c r="C789" s="53" t="s">
        <v>1740</v>
      </c>
      <c r="D789" s="338">
        <v>8.e-002</v>
      </c>
      <c r="E789" s="86" t="s">
        <v>1022</v>
      </c>
      <c r="F789" s="74"/>
      <c r="G789" s="70"/>
      <c r="H789" s="376"/>
    </row>
    <row r="790" spans="1:8" ht="12.75" customHeight="1">
      <c r="A790" s="285"/>
      <c r="B790" s="293"/>
      <c r="C790" s="52" t="s">
        <v>2583</v>
      </c>
      <c r="D790" s="337"/>
      <c r="E790" s="345"/>
      <c r="F790" s="355"/>
      <c r="G790" s="69"/>
      <c r="H790" s="372"/>
    </row>
    <row r="791" spans="1:8" ht="12.75" customHeight="1">
      <c r="A791" s="286"/>
      <c r="B791" s="294" t="s">
        <v>1012</v>
      </c>
      <c r="C791" s="53" t="s">
        <v>2579</v>
      </c>
      <c r="D791" s="338">
        <v>8.e-002</v>
      </c>
      <c r="E791" s="86" t="s">
        <v>1022</v>
      </c>
      <c r="F791" s="74"/>
      <c r="G791" s="70"/>
      <c r="H791" s="376"/>
    </row>
    <row r="792" spans="1:8" ht="12.75" customHeight="1">
      <c r="A792" s="285"/>
      <c r="B792" s="293"/>
      <c r="C792" s="52" t="s">
        <v>2583</v>
      </c>
      <c r="D792" s="337"/>
      <c r="E792" s="345"/>
      <c r="F792" s="355"/>
      <c r="G792" s="69"/>
      <c r="H792" s="372"/>
    </row>
    <row r="793" spans="1:8" ht="12.75" customHeight="1">
      <c r="A793" s="286"/>
      <c r="B793" s="294" t="s">
        <v>1012</v>
      </c>
      <c r="C793" s="53" t="s">
        <v>2582</v>
      </c>
      <c r="D793" s="338">
        <v>3.e-002</v>
      </c>
      <c r="E793" s="86" t="s">
        <v>1022</v>
      </c>
      <c r="F793" s="74"/>
      <c r="G793" s="70"/>
      <c r="H793" s="376"/>
    </row>
    <row r="794" spans="1:8" ht="12.75" customHeight="1">
      <c r="A794" s="285"/>
      <c r="B794" s="293"/>
      <c r="C794" s="52" t="s">
        <v>2652</v>
      </c>
      <c r="D794" s="328"/>
      <c r="E794" s="345"/>
      <c r="F794" s="355"/>
      <c r="G794" s="69"/>
      <c r="H794" s="372"/>
    </row>
    <row r="795" spans="1:8" ht="12.75" customHeight="1">
      <c r="A795" s="286"/>
      <c r="B795" s="294" t="s">
        <v>2657</v>
      </c>
      <c r="C795" s="53" t="s">
        <v>2077</v>
      </c>
      <c r="D795" s="329">
        <v>21</v>
      </c>
      <c r="E795" s="86" t="s">
        <v>2432</v>
      </c>
      <c r="F795" s="74"/>
      <c r="G795" s="70"/>
      <c r="H795" s="376"/>
    </row>
    <row r="796" spans="1:8" ht="12.75" customHeight="1">
      <c r="A796" s="285"/>
      <c r="B796" s="293"/>
      <c r="C796" s="52" t="s">
        <v>2652</v>
      </c>
      <c r="D796" s="328"/>
      <c r="E796" s="345"/>
      <c r="F796" s="355"/>
      <c r="G796" s="69"/>
      <c r="H796" s="372"/>
    </row>
    <row r="797" spans="1:8" ht="12.75" customHeight="1">
      <c r="A797" s="286"/>
      <c r="B797" s="294" t="s">
        <v>2657</v>
      </c>
      <c r="C797" s="53" t="s">
        <v>2624</v>
      </c>
      <c r="D797" s="329">
        <v>33</v>
      </c>
      <c r="E797" s="86" t="s">
        <v>2432</v>
      </c>
      <c r="F797" s="74"/>
      <c r="G797" s="70"/>
      <c r="H797" s="376"/>
    </row>
    <row r="798" spans="1:8" ht="12.75" customHeight="1">
      <c r="A798" s="285"/>
      <c r="B798" s="293"/>
      <c r="C798" s="52" t="s">
        <v>2652</v>
      </c>
      <c r="D798" s="328"/>
      <c r="E798" s="345"/>
      <c r="F798" s="355"/>
      <c r="G798" s="69"/>
      <c r="H798" s="372"/>
    </row>
    <row r="799" spans="1:8" ht="12.75" customHeight="1">
      <c r="A799" s="286"/>
      <c r="B799" s="294" t="s">
        <v>2657</v>
      </c>
      <c r="C799" s="53" t="s">
        <v>2588</v>
      </c>
      <c r="D799" s="329">
        <v>75</v>
      </c>
      <c r="E799" s="86" t="s">
        <v>2432</v>
      </c>
      <c r="F799" s="74"/>
      <c r="G799" s="70"/>
      <c r="H799" s="376"/>
    </row>
    <row r="800" spans="1:8" ht="12.75" customHeight="1">
      <c r="A800" s="285"/>
      <c r="B800" s="293"/>
      <c r="C800" s="52" t="s">
        <v>2652</v>
      </c>
      <c r="D800" s="328"/>
      <c r="E800" s="345"/>
      <c r="F800" s="355"/>
      <c r="G800" s="69"/>
      <c r="H800" s="372"/>
    </row>
    <row r="801" spans="1:8" ht="12.75" customHeight="1">
      <c r="A801" s="286"/>
      <c r="B801" s="294" t="s">
        <v>2657</v>
      </c>
      <c r="C801" s="53" t="s">
        <v>1259</v>
      </c>
      <c r="D801" s="329">
        <v>12</v>
      </c>
      <c r="E801" s="86" t="s">
        <v>2432</v>
      </c>
      <c r="F801" s="74"/>
      <c r="G801" s="70"/>
      <c r="H801" s="376"/>
    </row>
    <row r="802" spans="1:8" ht="12.75" customHeight="1">
      <c r="A802" s="285"/>
      <c r="B802" s="293"/>
      <c r="C802" s="52"/>
      <c r="D802" s="328"/>
      <c r="E802" s="345"/>
      <c r="F802" s="355"/>
      <c r="G802" s="69"/>
      <c r="H802" s="372"/>
    </row>
    <row r="803" spans="1:8" ht="12.75" customHeight="1">
      <c r="A803" s="286"/>
      <c r="B803" s="294" t="s">
        <v>1420</v>
      </c>
      <c r="C803" s="53" t="s">
        <v>2594</v>
      </c>
      <c r="D803" s="329">
        <v>508</v>
      </c>
      <c r="E803" s="86" t="s">
        <v>2432</v>
      </c>
      <c r="F803" s="74"/>
      <c r="G803" s="70"/>
      <c r="H803" s="376"/>
    </row>
    <row r="804" spans="1:8" ht="12.75" customHeight="1">
      <c r="A804" s="285"/>
      <c r="B804" s="293"/>
      <c r="C804" s="52"/>
      <c r="D804" s="328"/>
      <c r="E804" s="345"/>
      <c r="F804" s="355"/>
      <c r="G804" s="69"/>
      <c r="H804" s="372"/>
    </row>
    <row r="805" spans="1:8" ht="12.75" customHeight="1">
      <c r="A805" s="286"/>
      <c r="B805" s="294" t="s">
        <v>1420</v>
      </c>
      <c r="C805" s="53" t="s">
        <v>1205</v>
      </c>
      <c r="D805" s="329">
        <v>112</v>
      </c>
      <c r="E805" s="86" t="s">
        <v>2432</v>
      </c>
      <c r="F805" s="74"/>
      <c r="G805" s="70"/>
      <c r="H805" s="376"/>
    </row>
    <row r="806" spans="1:8" ht="12.75" customHeight="1">
      <c r="A806" s="285"/>
      <c r="B806" s="293" t="s">
        <v>3479</v>
      </c>
      <c r="C806" s="52" t="s">
        <v>2583</v>
      </c>
      <c r="D806" s="328"/>
      <c r="E806" s="345"/>
      <c r="F806" s="355"/>
      <c r="G806" s="69"/>
      <c r="H806" s="372"/>
    </row>
    <row r="807" spans="1:8" ht="12.75" customHeight="1">
      <c r="A807" s="286"/>
      <c r="B807" s="294" t="s">
        <v>2595</v>
      </c>
      <c r="C807" s="53" t="s">
        <v>1897</v>
      </c>
      <c r="D807" s="329">
        <v>216</v>
      </c>
      <c r="E807" s="86" t="s">
        <v>2432</v>
      </c>
      <c r="F807" s="74"/>
      <c r="G807" s="70"/>
      <c r="H807" s="376"/>
    </row>
    <row r="808" spans="1:8" ht="12.75" customHeight="1">
      <c r="A808" s="285"/>
      <c r="B808" s="293" t="s">
        <v>3481</v>
      </c>
      <c r="C808" s="52" t="s">
        <v>2583</v>
      </c>
      <c r="D808" s="328"/>
      <c r="E808" s="345"/>
      <c r="F808" s="355"/>
      <c r="G808" s="69"/>
      <c r="H808" s="372"/>
    </row>
    <row r="809" spans="1:8" ht="12.75" customHeight="1">
      <c r="A809" s="286"/>
      <c r="B809" s="294" t="s">
        <v>2595</v>
      </c>
      <c r="C809" s="53" t="s">
        <v>2658</v>
      </c>
      <c r="D809" s="329">
        <v>16</v>
      </c>
      <c r="E809" s="86" t="s">
        <v>2432</v>
      </c>
      <c r="F809" s="74"/>
      <c r="G809" s="70"/>
      <c r="H809" s="376"/>
    </row>
    <row r="810" spans="1:8" ht="12.75" customHeight="1">
      <c r="A810" s="285"/>
      <c r="B810" s="293" t="s">
        <v>3482</v>
      </c>
      <c r="C810" s="52" t="s">
        <v>2583</v>
      </c>
      <c r="D810" s="328"/>
      <c r="E810" s="345"/>
      <c r="F810" s="355"/>
      <c r="G810" s="69"/>
      <c r="H810" s="372"/>
    </row>
    <row r="811" spans="1:8" ht="12.75" customHeight="1">
      <c r="A811" s="286"/>
      <c r="B811" s="294" t="s">
        <v>2595</v>
      </c>
      <c r="C811" s="53" t="s">
        <v>2596</v>
      </c>
      <c r="D811" s="329">
        <v>12</v>
      </c>
      <c r="E811" s="86" t="s">
        <v>2432</v>
      </c>
      <c r="F811" s="74"/>
      <c r="G811" s="70"/>
      <c r="H811" s="376"/>
    </row>
    <row r="812" spans="1:8" ht="12.75" customHeight="1">
      <c r="A812" s="285"/>
      <c r="B812" s="293"/>
      <c r="C812" s="52" t="s">
        <v>1090</v>
      </c>
      <c r="D812" s="328"/>
      <c r="E812" s="345"/>
      <c r="F812" s="355"/>
      <c r="G812" s="69"/>
      <c r="H812" s="372"/>
    </row>
    <row r="813" spans="1:8" ht="12.75" customHeight="1">
      <c r="A813" s="286"/>
      <c r="B813" s="294" t="s">
        <v>2595</v>
      </c>
      <c r="C813" s="53" t="s">
        <v>2660</v>
      </c>
      <c r="D813" s="329">
        <v>40</v>
      </c>
      <c r="E813" s="86" t="s">
        <v>2432</v>
      </c>
      <c r="F813" s="74"/>
      <c r="G813" s="70"/>
      <c r="H813" s="376"/>
    </row>
    <row r="814" spans="1:8" ht="12.75" customHeight="1">
      <c r="A814" s="285"/>
      <c r="B814" s="293"/>
      <c r="C814" s="52" t="s">
        <v>1090</v>
      </c>
      <c r="D814" s="328"/>
      <c r="E814" s="345"/>
      <c r="F814" s="355"/>
      <c r="G814" s="69"/>
      <c r="H814" s="372"/>
    </row>
    <row r="815" spans="1:8" ht="12.75" customHeight="1">
      <c r="A815" s="286"/>
      <c r="B815" s="294" t="s">
        <v>2595</v>
      </c>
      <c r="C815" s="53" t="s">
        <v>1577</v>
      </c>
      <c r="D815" s="329">
        <v>24</v>
      </c>
      <c r="E815" s="86" t="s">
        <v>2432</v>
      </c>
      <c r="F815" s="74"/>
      <c r="G815" s="70"/>
      <c r="H815" s="376"/>
    </row>
    <row r="816" spans="1:8" ht="12.75" customHeight="1">
      <c r="A816" s="285"/>
      <c r="B816" s="293"/>
      <c r="C816" s="52"/>
      <c r="D816" s="328"/>
      <c r="E816" s="345"/>
      <c r="F816" s="355"/>
      <c r="G816" s="69"/>
      <c r="H816" s="372"/>
    </row>
    <row r="817" spans="1:8" ht="12.75" customHeight="1">
      <c r="A817" s="286"/>
      <c r="B817" s="294" t="s">
        <v>357</v>
      </c>
      <c r="C817" s="53" t="s">
        <v>1252</v>
      </c>
      <c r="D817" s="338">
        <v>-0.26</v>
      </c>
      <c r="E817" s="86" t="s">
        <v>1022</v>
      </c>
      <c r="F817" s="74"/>
      <c r="G817" s="70"/>
      <c r="H817" s="376"/>
    </row>
    <row r="818" spans="1:8" ht="12.75" customHeight="1">
      <c r="A818" s="285"/>
      <c r="B818" s="293"/>
      <c r="C818" s="52"/>
      <c r="D818" s="328"/>
      <c r="E818" s="345"/>
      <c r="F818" s="355"/>
      <c r="G818" s="69"/>
      <c r="H818" s="372"/>
    </row>
    <row r="819" spans="1:8" ht="12.75" customHeight="1">
      <c r="A819" s="286"/>
      <c r="B819" s="294"/>
      <c r="C819" s="53"/>
      <c r="D819" s="329"/>
      <c r="E819" s="86"/>
      <c r="F819" s="74"/>
      <c r="G819" s="70"/>
      <c r="H819" s="376"/>
    </row>
    <row r="820" spans="1:8" ht="12.75" customHeight="1">
      <c r="A820" s="285"/>
      <c r="B820" s="293"/>
      <c r="C820" s="52"/>
      <c r="D820" s="328"/>
      <c r="E820" s="345"/>
      <c r="F820" s="355"/>
      <c r="G820" s="364"/>
      <c r="H820" s="377"/>
    </row>
    <row r="821" spans="1:8" ht="12.75" customHeight="1">
      <c r="A821" s="286"/>
      <c r="B821" s="294" t="s">
        <v>1746</v>
      </c>
      <c r="C821" s="53"/>
      <c r="D821" s="338">
        <v>5.52</v>
      </c>
      <c r="E821" s="86" t="s">
        <v>1022</v>
      </c>
      <c r="F821" s="358"/>
      <c r="G821" s="365"/>
      <c r="H821" s="378"/>
    </row>
    <row r="822" spans="1:8" ht="12.75" customHeight="1">
      <c r="A822" s="285"/>
      <c r="B822" s="293"/>
      <c r="C822" s="52"/>
      <c r="D822" s="328"/>
      <c r="E822" s="345"/>
      <c r="F822" s="355"/>
      <c r="G822" s="364"/>
      <c r="H822" s="377"/>
    </row>
    <row r="823" spans="1:8" ht="12.75" customHeight="1">
      <c r="A823" s="286"/>
      <c r="B823" s="294" t="s">
        <v>2599</v>
      </c>
      <c r="C823" s="53" t="s">
        <v>2388</v>
      </c>
      <c r="D823" s="329">
        <v>134</v>
      </c>
      <c r="E823" s="86" t="s">
        <v>161</v>
      </c>
      <c r="F823" s="358"/>
      <c r="G823" s="365"/>
      <c r="H823" s="378"/>
    </row>
    <row r="824" spans="1:8" ht="12.75" customHeight="1">
      <c r="A824" s="285"/>
      <c r="B824" s="293"/>
      <c r="C824" s="52" t="s">
        <v>51</v>
      </c>
      <c r="D824" s="328"/>
      <c r="E824" s="345"/>
      <c r="F824" s="355"/>
      <c r="G824" s="69"/>
      <c r="H824" s="372"/>
    </row>
    <row r="825" spans="1:8" ht="12.75" customHeight="1">
      <c r="A825" s="286"/>
      <c r="B825" s="294" t="s">
        <v>4674</v>
      </c>
      <c r="C825" s="53" t="s">
        <v>2084</v>
      </c>
      <c r="D825" s="329">
        <v>91.5</v>
      </c>
      <c r="E825" s="86" t="s">
        <v>117</v>
      </c>
      <c r="F825" s="74"/>
      <c r="G825" s="70"/>
      <c r="H825" s="376"/>
    </row>
    <row r="826" spans="1:8" ht="12.75" customHeight="1">
      <c r="A826" s="285"/>
      <c r="B826" s="293"/>
      <c r="C826" s="52"/>
      <c r="D826" s="328"/>
      <c r="E826" s="345"/>
      <c r="F826" s="355"/>
      <c r="G826" s="69"/>
      <c r="H826" s="372"/>
    </row>
    <row r="827" spans="1:8" ht="12.75" customHeight="1">
      <c r="A827" s="286"/>
      <c r="B827" s="294" t="s">
        <v>2248</v>
      </c>
      <c r="C827" s="53" t="s">
        <v>2602</v>
      </c>
      <c r="D827" s="338">
        <v>2.78</v>
      </c>
      <c r="E827" s="86" t="s">
        <v>1022</v>
      </c>
      <c r="F827" s="74"/>
      <c r="G827" s="70"/>
      <c r="H827" s="376"/>
    </row>
    <row r="828" spans="1:8" ht="12.75" customHeight="1">
      <c r="A828" s="285"/>
      <c r="B828" s="293"/>
      <c r="C828" s="52"/>
      <c r="D828" s="328"/>
      <c r="E828" s="345"/>
      <c r="F828" s="355"/>
      <c r="G828" s="69"/>
      <c r="H828" s="372"/>
    </row>
    <row r="829" spans="1:8" ht="12.75" customHeight="1">
      <c r="A829" s="286"/>
      <c r="B829" s="294" t="s">
        <v>2248</v>
      </c>
      <c r="C829" s="53" t="s">
        <v>3358</v>
      </c>
      <c r="D829" s="338">
        <v>1.38</v>
      </c>
      <c r="E829" s="86" t="s">
        <v>1022</v>
      </c>
      <c r="F829" s="74"/>
      <c r="G829" s="70"/>
      <c r="H829" s="376"/>
    </row>
    <row r="830" spans="1:8" ht="12.75" customHeight="1">
      <c r="A830" s="285"/>
      <c r="B830" s="293"/>
      <c r="C830" s="52"/>
      <c r="D830" s="328"/>
      <c r="E830" s="345"/>
      <c r="F830" s="355"/>
      <c r="G830" s="364"/>
      <c r="H830" s="377"/>
    </row>
    <row r="831" spans="1:8" ht="12.75" customHeight="1">
      <c r="A831" s="286"/>
      <c r="B831" s="294" t="s">
        <v>871</v>
      </c>
      <c r="C831" s="53"/>
      <c r="D831" s="338">
        <v>5.52</v>
      </c>
      <c r="E831" s="86" t="s">
        <v>1022</v>
      </c>
      <c r="F831" s="358"/>
      <c r="G831" s="365"/>
      <c r="H831" s="378"/>
    </row>
    <row r="832" spans="1:8" ht="12.75" customHeight="1">
      <c r="A832" s="285"/>
      <c r="B832" s="293"/>
      <c r="C832" s="52"/>
      <c r="D832" s="328"/>
      <c r="E832" s="345"/>
      <c r="F832" s="355"/>
      <c r="G832" s="364"/>
      <c r="H832" s="377"/>
    </row>
    <row r="833" spans="1:8" ht="12.75" customHeight="1">
      <c r="A833" s="286"/>
      <c r="B833" s="294" t="s">
        <v>2896</v>
      </c>
      <c r="C833" s="53" t="s">
        <v>3464</v>
      </c>
      <c r="D833" s="338">
        <v>5.52</v>
      </c>
      <c r="E833" s="86" t="s">
        <v>1022</v>
      </c>
      <c r="F833" s="358"/>
      <c r="G833" s="365"/>
      <c r="H833" s="378"/>
    </row>
    <row r="834" spans="1:8" ht="12.75" customHeight="1">
      <c r="A834" s="285"/>
      <c r="B834" s="293"/>
      <c r="C834" s="52"/>
      <c r="D834" s="328"/>
      <c r="E834" s="345"/>
      <c r="F834" s="355"/>
      <c r="G834" s="364"/>
      <c r="H834" s="377"/>
    </row>
    <row r="835" spans="1:8" ht="12.75" customHeight="1">
      <c r="A835" s="286"/>
      <c r="B835" s="294" t="s">
        <v>2666</v>
      </c>
      <c r="C835" s="53"/>
      <c r="D835" s="329">
        <v>136</v>
      </c>
      <c r="E835" s="86" t="s">
        <v>2432</v>
      </c>
      <c r="F835" s="358"/>
      <c r="G835" s="365"/>
      <c r="H835" s="378"/>
    </row>
    <row r="836" spans="1:8" ht="12.75" customHeight="1">
      <c r="A836" s="285"/>
      <c r="B836" s="293"/>
      <c r="C836" s="52"/>
      <c r="D836" s="328"/>
      <c r="E836" s="345"/>
      <c r="F836" s="355"/>
      <c r="G836" s="69"/>
      <c r="H836" s="372"/>
    </row>
    <row r="837" spans="1:8" ht="12.75" customHeight="1">
      <c r="A837" s="286"/>
      <c r="B837" s="294" t="s">
        <v>2610</v>
      </c>
      <c r="C837" s="53" t="s">
        <v>2669</v>
      </c>
      <c r="D837" s="329">
        <v>216</v>
      </c>
      <c r="E837" s="86" t="s">
        <v>866</v>
      </c>
      <c r="F837" s="74"/>
      <c r="G837" s="70"/>
      <c r="H837" s="376"/>
    </row>
    <row r="838" spans="1:8" ht="12.75" customHeight="1">
      <c r="A838" s="285"/>
      <c r="B838" s="293"/>
      <c r="C838" s="52"/>
      <c r="D838" s="328"/>
      <c r="E838" s="345"/>
      <c r="F838" s="355"/>
      <c r="G838" s="69"/>
      <c r="H838" s="372"/>
    </row>
    <row r="839" spans="1:8" ht="12.75" customHeight="1">
      <c r="A839" s="286"/>
      <c r="B839" s="294" t="s">
        <v>2610</v>
      </c>
      <c r="C839" s="53" t="s">
        <v>2671</v>
      </c>
      <c r="D839" s="329">
        <v>16</v>
      </c>
      <c r="E839" s="86" t="s">
        <v>866</v>
      </c>
      <c r="F839" s="74"/>
      <c r="G839" s="70"/>
      <c r="H839" s="376"/>
    </row>
    <row r="840" spans="1:8" ht="12.75" customHeight="1">
      <c r="A840" s="285"/>
      <c r="B840" s="293"/>
      <c r="C840" s="52"/>
      <c r="D840" s="328"/>
      <c r="E840" s="345"/>
      <c r="F840" s="355"/>
      <c r="G840" s="69"/>
      <c r="H840" s="372"/>
    </row>
    <row r="841" spans="1:8" ht="12.75" customHeight="1">
      <c r="A841" s="286"/>
      <c r="B841" s="294" t="s">
        <v>2610</v>
      </c>
      <c r="C841" s="53" t="s">
        <v>2612</v>
      </c>
      <c r="D841" s="329">
        <v>12</v>
      </c>
      <c r="E841" s="86" t="s">
        <v>866</v>
      </c>
      <c r="F841" s="74"/>
      <c r="G841" s="70"/>
      <c r="H841" s="376"/>
    </row>
    <row r="842" spans="1:8" ht="12.75" customHeight="1">
      <c r="A842" s="285"/>
      <c r="B842" s="293"/>
      <c r="C842" s="52"/>
      <c r="D842" s="328"/>
      <c r="E842" s="345"/>
      <c r="F842" s="355"/>
      <c r="G842" s="69"/>
      <c r="H842" s="372"/>
    </row>
    <row r="843" spans="1:8" ht="12.75" customHeight="1">
      <c r="A843" s="286"/>
      <c r="B843" s="294" t="s">
        <v>2610</v>
      </c>
      <c r="C843" s="53" t="s">
        <v>1014</v>
      </c>
      <c r="D843" s="329">
        <v>40</v>
      </c>
      <c r="E843" s="86" t="s">
        <v>866</v>
      </c>
      <c r="F843" s="74"/>
      <c r="G843" s="70"/>
      <c r="H843" s="376"/>
    </row>
    <row r="844" spans="1:8" ht="12.75" customHeight="1">
      <c r="A844" s="285"/>
      <c r="B844" s="293"/>
      <c r="C844" s="52"/>
      <c r="D844" s="328"/>
      <c r="E844" s="345"/>
      <c r="F844" s="355"/>
      <c r="G844" s="69"/>
      <c r="H844" s="372"/>
    </row>
    <row r="845" spans="1:8" ht="12.75" customHeight="1">
      <c r="A845" s="286"/>
      <c r="B845" s="294" t="s">
        <v>2610</v>
      </c>
      <c r="C845" s="53" t="s">
        <v>1796</v>
      </c>
      <c r="D845" s="329">
        <v>24</v>
      </c>
      <c r="E845" s="86" t="s">
        <v>866</v>
      </c>
      <c r="F845" s="74"/>
      <c r="G845" s="70"/>
      <c r="H845" s="376"/>
    </row>
    <row r="846" spans="1:8" ht="12.75" customHeight="1">
      <c r="A846" s="285"/>
      <c r="B846" s="293"/>
      <c r="C846" s="52"/>
      <c r="D846" s="328"/>
      <c r="E846" s="345"/>
      <c r="F846" s="355"/>
      <c r="G846" s="69"/>
      <c r="H846" s="372"/>
    </row>
    <row r="847" spans="1:8" ht="12.75" customHeight="1">
      <c r="A847" s="286"/>
      <c r="B847" s="294" t="s">
        <v>2340</v>
      </c>
      <c r="C847" s="53" t="s">
        <v>3010</v>
      </c>
      <c r="D847" s="338">
        <v>2.12</v>
      </c>
      <c r="E847" s="86" t="s">
        <v>1022</v>
      </c>
      <c r="F847" s="74"/>
      <c r="G847" s="70"/>
      <c r="H847" s="376"/>
    </row>
    <row r="848" spans="1:8" ht="12.75" customHeight="1">
      <c r="A848" s="285"/>
      <c r="B848" s="293"/>
      <c r="C848" s="52"/>
      <c r="D848" s="328"/>
      <c r="E848" s="345"/>
      <c r="F848" s="355"/>
      <c r="G848" s="364"/>
      <c r="H848" s="377"/>
    </row>
    <row r="849" spans="1:8" ht="12.75" customHeight="1">
      <c r="A849" s="286"/>
      <c r="B849" s="294" t="s">
        <v>3799</v>
      </c>
      <c r="C849" s="53" t="s">
        <v>2672</v>
      </c>
      <c r="D849" s="329">
        <v>6</v>
      </c>
      <c r="E849" s="86" t="s">
        <v>2450</v>
      </c>
      <c r="F849" s="358"/>
      <c r="G849" s="365"/>
      <c r="H849" s="378"/>
    </row>
    <row r="850" spans="1:8" ht="12.75" customHeight="1">
      <c r="A850" s="285"/>
      <c r="B850" s="293"/>
      <c r="C850" s="52"/>
      <c r="D850" s="328"/>
      <c r="E850" s="345"/>
      <c r="F850" s="355"/>
      <c r="G850" s="69"/>
      <c r="H850" s="372"/>
    </row>
    <row r="851" spans="1:8" ht="12.75" customHeight="1">
      <c r="A851" s="286"/>
      <c r="B851" s="294" t="s">
        <v>470</v>
      </c>
      <c r="C851" s="53" t="s">
        <v>2664</v>
      </c>
      <c r="D851" s="329">
        <v>4</v>
      </c>
      <c r="E851" s="86" t="s">
        <v>2432</v>
      </c>
      <c r="F851" s="74"/>
      <c r="G851" s="70"/>
      <c r="H851" s="376"/>
    </row>
    <row r="852" spans="1:8" ht="12.75" customHeight="1">
      <c r="A852" s="285"/>
      <c r="B852" s="293"/>
      <c r="C852" s="52"/>
      <c r="D852" s="328"/>
      <c r="E852" s="345"/>
      <c r="F852" s="355"/>
      <c r="G852" s="69"/>
      <c r="H852" s="372"/>
    </row>
    <row r="853" spans="1:8" ht="12.75" customHeight="1">
      <c r="A853" s="286"/>
      <c r="B853" s="294" t="s">
        <v>470</v>
      </c>
      <c r="C853" s="53" t="s">
        <v>2665</v>
      </c>
      <c r="D853" s="329">
        <v>12</v>
      </c>
      <c r="E853" s="86" t="s">
        <v>2432</v>
      </c>
      <c r="F853" s="74"/>
      <c r="G853" s="70"/>
      <c r="H853" s="376"/>
    </row>
    <row r="854" spans="1:8" ht="12.75" customHeight="1">
      <c r="A854" s="285"/>
      <c r="B854" s="293"/>
      <c r="C854" s="52"/>
      <c r="D854" s="328"/>
      <c r="E854" s="345"/>
      <c r="F854" s="355"/>
      <c r="G854" s="364"/>
      <c r="H854" s="377"/>
    </row>
    <row r="855" spans="1:8" ht="12.75" customHeight="1">
      <c r="A855" s="286"/>
      <c r="B855" s="294" t="s">
        <v>678</v>
      </c>
      <c r="C855" s="53" t="s">
        <v>444</v>
      </c>
      <c r="D855" s="329">
        <v>1</v>
      </c>
      <c r="E855" s="86" t="s">
        <v>2108</v>
      </c>
      <c r="F855" s="359"/>
      <c r="G855" s="365"/>
      <c r="H855" s="378"/>
    </row>
    <row r="856" spans="1:8" ht="12.75" customHeight="1">
      <c r="A856" s="285"/>
      <c r="B856" s="293"/>
      <c r="C856" s="52"/>
      <c r="D856" s="328"/>
      <c r="E856" s="345"/>
      <c r="F856" s="355"/>
      <c r="G856" s="69"/>
      <c r="H856" s="372"/>
    </row>
    <row r="857" spans="1:8" ht="12.75" customHeight="1">
      <c r="A857" s="286"/>
      <c r="B857" s="294"/>
      <c r="C857" s="53"/>
      <c r="D857" s="329"/>
      <c r="E857" s="86"/>
      <c r="F857" s="74"/>
      <c r="G857" s="70"/>
      <c r="H857" s="376"/>
    </row>
    <row r="858" spans="1:8" ht="12.75" customHeight="1">
      <c r="A858" s="285"/>
      <c r="B858" s="293"/>
      <c r="C858" s="52"/>
      <c r="D858" s="328"/>
      <c r="E858" s="345"/>
      <c r="F858" s="355"/>
      <c r="G858" s="69"/>
      <c r="H858" s="372"/>
    </row>
    <row r="859" spans="1:8" ht="12.75" customHeight="1">
      <c r="A859" s="286"/>
      <c r="B859" s="294"/>
      <c r="C859" s="53"/>
      <c r="D859" s="329"/>
      <c r="E859" s="86"/>
      <c r="F859" s="74"/>
      <c r="G859" s="70"/>
      <c r="H859" s="376"/>
    </row>
    <row r="860" spans="1:8" ht="12.75" customHeight="1">
      <c r="A860" s="285"/>
      <c r="B860" s="293"/>
      <c r="C860" s="52" t="s">
        <v>1056</v>
      </c>
      <c r="D860" s="328"/>
      <c r="E860" s="345"/>
      <c r="F860" s="355"/>
      <c r="G860" s="69"/>
      <c r="H860" s="372"/>
    </row>
    <row r="861" spans="1:8" ht="12.75" customHeight="1">
      <c r="A861" s="286"/>
      <c r="B861" s="294" t="s">
        <v>2118</v>
      </c>
      <c r="C861" s="53" t="s">
        <v>1781</v>
      </c>
      <c r="D861" s="329">
        <v>4</v>
      </c>
      <c r="E861" s="86" t="s">
        <v>866</v>
      </c>
      <c r="F861" s="74"/>
      <c r="G861" s="70"/>
      <c r="H861" s="376"/>
    </row>
    <row r="862" spans="1:8" ht="12.75" customHeight="1">
      <c r="A862" s="285"/>
      <c r="B862" s="293"/>
      <c r="C862" s="52" t="s">
        <v>1056</v>
      </c>
      <c r="D862" s="328"/>
      <c r="E862" s="345"/>
      <c r="F862" s="355"/>
      <c r="G862" s="69"/>
      <c r="H862" s="372"/>
    </row>
    <row r="863" spans="1:8" ht="12.75" customHeight="1">
      <c r="A863" s="286"/>
      <c r="B863" s="294" t="s">
        <v>2118</v>
      </c>
      <c r="C863" s="53" t="s">
        <v>2674</v>
      </c>
      <c r="D863" s="329">
        <v>10</v>
      </c>
      <c r="E863" s="86" t="s">
        <v>866</v>
      </c>
      <c r="F863" s="74"/>
      <c r="G863" s="70"/>
      <c r="H863" s="376"/>
    </row>
    <row r="864" spans="1:8" ht="12.75" customHeight="1">
      <c r="A864" s="285"/>
      <c r="B864" s="293"/>
      <c r="C864" s="52"/>
      <c r="D864" s="328"/>
      <c r="E864" s="345"/>
      <c r="F864" s="355"/>
      <c r="G864" s="69"/>
      <c r="H864" s="372"/>
    </row>
    <row r="865" spans="1:8" ht="12.75" customHeight="1">
      <c r="A865" s="286"/>
      <c r="B865" s="294"/>
      <c r="C865" s="53"/>
      <c r="D865" s="329"/>
      <c r="E865" s="86"/>
      <c r="F865" s="74"/>
      <c r="G865" s="70"/>
      <c r="H865" s="376"/>
    </row>
    <row r="866" spans="1:8" ht="12.75" customHeight="1">
      <c r="A866" s="282"/>
      <c r="B866" s="255" t="s">
        <v>46</v>
      </c>
      <c r="C866" s="55"/>
      <c r="D866" s="326"/>
      <c r="E866" s="82"/>
      <c r="F866" s="90"/>
      <c r="G866" s="73"/>
      <c r="H866" s="278"/>
    </row>
    <row r="867" spans="1:8" ht="12.75" customHeight="1">
      <c r="A867" s="245" t="s">
        <v>46</v>
      </c>
      <c r="B867" s="256" t="s">
        <v>46</v>
      </c>
      <c r="C867" s="54"/>
      <c r="D867" s="327"/>
      <c r="E867" s="83" t="s">
        <v>46</v>
      </c>
      <c r="F867" s="93"/>
      <c r="G867" s="101"/>
      <c r="H867" s="279"/>
    </row>
    <row r="868" spans="1:8" ht="12.75" customHeight="1">
      <c r="A868" s="285"/>
      <c r="B868" s="293"/>
      <c r="C868" s="52"/>
      <c r="D868" s="328"/>
      <c r="E868" s="345"/>
      <c r="F868" s="355"/>
      <c r="G868" s="69"/>
      <c r="H868" s="372"/>
    </row>
    <row r="869" spans="1:8" ht="12.75" customHeight="1">
      <c r="A869" s="286"/>
      <c r="B869" s="294"/>
      <c r="C869" s="53"/>
      <c r="D869" s="329"/>
      <c r="E869" s="86"/>
      <c r="F869" s="74"/>
      <c r="G869" s="70"/>
      <c r="H869" s="376"/>
    </row>
    <row r="870" spans="1:8" ht="12.75" customHeight="1">
      <c r="A870" s="285"/>
      <c r="B870" s="293"/>
      <c r="C870" s="52"/>
      <c r="D870" s="328"/>
      <c r="E870" s="345"/>
      <c r="F870" s="355"/>
      <c r="G870" s="69"/>
      <c r="H870" s="372"/>
    </row>
    <row r="871" spans="1:8" ht="12.75" customHeight="1">
      <c r="A871" s="286"/>
      <c r="B871" s="294"/>
      <c r="C871" s="53"/>
      <c r="D871" s="329"/>
      <c r="E871" s="86"/>
      <c r="F871" s="74"/>
      <c r="G871" s="70"/>
      <c r="H871" s="376"/>
    </row>
    <row r="872" spans="1:8" ht="12.75" customHeight="1">
      <c r="A872" s="285"/>
      <c r="B872" s="293"/>
      <c r="C872" s="52"/>
      <c r="D872" s="328"/>
      <c r="E872" s="345"/>
      <c r="F872" s="355"/>
      <c r="G872" s="69"/>
      <c r="H872" s="372"/>
    </row>
    <row r="873" spans="1:8" ht="12.75" customHeight="1">
      <c r="A873" s="286"/>
      <c r="B873" s="294"/>
      <c r="C873" s="53"/>
      <c r="D873" s="329"/>
      <c r="E873" s="86"/>
      <c r="F873" s="74"/>
      <c r="G873" s="70"/>
      <c r="H873" s="376"/>
    </row>
    <row r="874" spans="1:8" ht="12.75" customHeight="1">
      <c r="A874" s="285"/>
      <c r="B874" s="293"/>
      <c r="C874" s="52"/>
      <c r="D874" s="328"/>
      <c r="E874" s="345"/>
      <c r="F874" s="355"/>
      <c r="G874" s="69"/>
      <c r="H874" s="372"/>
    </row>
    <row r="875" spans="1:8" ht="12.75" customHeight="1">
      <c r="A875" s="286"/>
      <c r="B875" s="294"/>
      <c r="C875" s="53"/>
      <c r="D875" s="329"/>
      <c r="E875" s="86"/>
      <c r="F875" s="74"/>
      <c r="G875" s="70"/>
      <c r="H875" s="376"/>
    </row>
    <row r="876" spans="1:8" ht="12.75" customHeight="1">
      <c r="A876" s="285"/>
      <c r="B876" s="293"/>
      <c r="C876" s="52"/>
      <c r="D876" s="328"/>
      <c r="E876" s="345"/>
      <c r="F876" s="355"/>
      <c r="G876" s="69"/>
      <c r="H876" s="372"/>
    </row>
    <row r="877" spans="1:8" ht="12.75" customHeight="1">
      <c r="A877" s="286"/>
      <c r="B877" s="294"/>
      <c r="C877" s="53"/>
      <c r="D877" s="329"/>
      <c r="E877" s="86"/>
      <c r="F877" s="74"/>
      <c r="G877" s="70"/>
      <c r="H877" s="376"/>
    </row>
    <row r="878" spans="1:8" ht="12.75" customHeight="1">
      <c r="A878" s="285"/>
      <c r="B878" s="293"/>
      <c r="C878" s="52"/>
      <c r="D878" s="328"/>
      <c r="E878" s="345"/>
      <c r="F878" s="355"/>
      <c r="G878" s="69"/>
      <c r="H878" s="372"/>
    </row>
    <row r="879" spans="1:8" ht="12.75" customHeight="1">
      <c r="A879" s="286"/>
      <c r="B879" s="294"/>
      <c r="C879" s="53"/>
      <c r="D879" s="329"/>
      <c r="E879" s="86"/>
      <c r="F879" s="74"/>
      <c r="G879" s="70"/>
      <c r="H879" s="376"/>
    </row>
    <row r="880" spans="1:8" ht="12.75" customHeight="1">
      <c r="A880" s="285"/>
      <c r="B880" s="293"/>
      <c r="C880" s="52"/>
      <c r="D880" s="328"/>
      <c r="E880" s="345"/>
      <c r="F880" s="355"/>
      <c r="G880" s="69"/>
      <c r="H880" s="372"/>
    </row>
    <row r="881" spans="1:8" ht="12.75" customHeight="1">
      <c r="A881" s="283"/>
      <c r="B881" s="40" t="s">
        <v>165</v>
      </c>
      <c r="C881" s="53"/>
      <c r="D881" s="334"/>
      <c r="E881" s="272"/>
      <c r="F881" s="94"/>
      <c r="G881" s="102"/>
      <c r="H881" s="281"/>
    </row>
    <row r="882" spans="1:8" ht="12.75" customHeight="1">
      <c r="A882" s="80"/>
      <c r="B882" s="249"/>
      <c r="C882" s="249"/>
      <c r="D882" s="330"/>
      <c r="E882" s="80"/>
      <c r="F882" s="69"/>
      <c r="G882" s="69"/>
      <c r="H882" s="275"/>
    </row>
    <row r="883" spans="1:8" ht="12.75" customHeight="1">
      <c r="A883" s="286" t="s">
        <v>3676</v>
      </c>
      <c r="B883" s="294" t="s">
        <v>421</v>
      </c>
      <c r="C883" s="311"/>
      <c r="D883" s="331"/>
      <c r="E883" s="81"/>
      <c r="F883" s="70"/>
      <c r="G883" s="70"/>
      <c r="H883" s="374"/>
    </row>
    <row r="884" spans="1:8" ht="12.75" customHeight="1">
      <c r="A884" s="285"/>
      <c r="B884" s="251"/>
      <c r="C884" s="264"/>
      <c r="D884" s="330"/>
      <c r="E884" s="80"/>
      <c r="F884" s="69"/>
      <c r="G884" s="69"/>
      <c r="H884" s="275"/>
    </row>
    <row r="885" spans="1:8" ht="12.75" customHeight="1">
      <c r="A885" s="283"/>
      <c r="B885" s="252"/>
      <c r="C885" s="265"/>
      <c r="D885" s="331"/>
      <c r="E885" s="81"/>
      <c r="F885" s="70"/>
      <c r="G885" s="70"/>
      <c r="H885" s="277"/>
    </row>
    <row r="886" spans="1:8" ht="12.75" customHeight="1">
      <c r="A886" s="282"/>
      <c r="B886" s="255" t="s">
        <v>139</v>
      </c>
      <c r="C886" s="55" t="s">
        <v>52</v>
      </c>
      <c r="D886" s="326"/>
      <c r="E886" s="82"/>
      <c r="F886" s="90"/>
      <c r="G886" s="73"/>
      <c r="H886" s="278"/>
    </row>
    <row r="887" spans="1:8" ht="12.75" customHeight="1">
      <c r="A887" s="245" t="s">
        <v>46</v>
      </c>
      <c r="B887" s="256" t="s">
        <v>3245</v>
      </c>
      <c r="C887" s="54" t="s">
        <v>79</v>
      </c>
      <c r="D887" s="327">
        <v>52.8</v>
      </c>
      <c r="E887" s="83" t="s">
        <v>117</v>
      </c>
      <c r="F887" s="93"/>
      <c r="G887" s="101"/>
      <c r="H887" s="279"/>
    </row>
    <row r="888" spans="1:8" ht="12.75" customHeight="1">
      <c r="A888" s="282"/>
      <c r="B888" s="255" t="s">
        <v>4484</v>
      </c>
      <c r="C888" s="55" t="s">
        <v>3339</v>
      </c>
      <c r="D888" s="326"/>
      <c r="E888" s="82"/>
      <c r="F888" s="90"/>
      <c r="G888" s="73"/>
      <c r="H888" s="278"/>
    </row>
    <row r="889" spans="1:8" ht="12.75" customHeight="1">
      <c r="A889" s="245" t="s">
        <v>46</v>
      </c>
      <c r="B889" s="256" t="s">
        <v>3245</v>
      </c>
      <c r="C889" s="54" t="s">
        <v>79</v>
      </c>
      <c r="D889" s="327">
        <v>7</v>
      </c>
      <c r="E889" s="83" t="s">
        <v>117</v>
      </c>
      <c r="F889" s="93"/>
      <c r="G889" s="101"/>
      <c r="H889" s="279"/>
    </row>
    <row r="890" spans="1:8" ht="12.75" customHeight="1">
      <c r="A890" s="282"/>
      <c r="B890" s="255" t="s">
        <v>4485</v>
      </c>
      <c r="C890" s="55" t="s">
        <v>3677</v>
      </c>
      <c r="D890" s="326"/>
      <c r="E890" s="82"/>
      <c r="F890" s="90"/>
      <c r="G890" s="73"/>
      <c r="H890" s="278"/>
    </row>
    <row r="891" spans="1:8" ht="12.75" customHeight="1">
      <c r="A891" s="245" t="s">
        <v>46</v>
      </c>
      <c r="B891" s="256" t="s">
        <v>4675</v>
      </c>
      <c r="C891" s="54" t="s">
        <v>655</v>
      </c>
      <c r="D891" s="327">
        <v>55.8</v>
      </c>
      <c r="E891" s="83" t="s">
        <v>117</v>
      </c>
      <c r="F891" s="93"/>
      <c r="G891" s="101"/>
      <c r="H891" s="279"/>
    </row>
    <row r="892" spans="1:8" ht="12.75" customHeight="1">
      <c r="A892" s="285"/>
      <c r="B892" s="293"/>
      <c r="C892" s="52"/>
      <c r="D892" s="328"/>
      <c r="E892" s="345"/>
      <c r="F892" s="355"/>
      <c r="G892" s="69"/>
      <c r="H892" s="372"/>
    </row>
    <row r="893" spans="1:8" ht="12.75" customHeight="1">
      <c r="A893" s="286"/>
      <c r="B893" s="294"/>
      <c r="C893" s="53"/>
      <c r="D893" s="329"/>
      <c r="E893" s="86"/>
      <c r="F893" s="74"/>
      <c r="G893" s="70"/>
      <c r="H893" s="376"/>
    </row>
    <row r="894" spans="1:8" ht="12.75" customHeight="1">
      <c r="A894" s="285"/>
      <c r="B894" s="293"/>
      <c r="C894" s="52"/>
      <c r="D894" s="328"/>
      <c r="E894" s="345"/>
      <c r="F894" s="355"/>
      <c r="G894" s="69"/>
      <c r="H894" s="372"/>
    </row>
    <row r="895" spans="1:8" ht="12.75" customHeight="1">
      <c r="A895" s="286"/>
      <c r="B895" s="294"/>
      <c r="C895" s="53"/>
      <c r="D895" s="329"/>
      <c r="E895" s="86"/>
      <c r="F895" s="74"/>
      <c r="G895" s="70"/>
      <c r="H895" s="376"/>
    </row>
    <row r="896" spans="1:8" ht="12.75" customHeight="1">
      <c r="A896" s="285"/>
      <c r="B896" s="293"/>
      <c r="C896" s="52"/>
      <c r="D896" s="328"/>
      <c r="E896" s="345"/>
      <c r="F896" s="355"/>
      <c r="G896" s="69"/>
      <c r="H896" s="372"/>
    </row>
    <row r="897" spans="1:8" ht="12.75" customHeight="1">
      <c r="A897" s="286"/>
      <c r="B897" s="294"/>
      <c r="C897" s="53"/>
      <c r="D897" s="329"/>
      <c r="E897" s="86"/>
      <c r="F897" s="74"/>
      <c r="G897" s="70"/>
      <c r="H897" s="376"/>
    </row>
    <row r="898" spans="1:8" ht="12.75" customHeight="1">
      <c r="A898" s="285"/>
      <c r="B898" s="293"/>
      <c r="C898" s="52"/>
      <c r="D898" s="328"/>
      <c r="E898" s="345"/>
      <c r="F898" s="355"/>
      <c r="G898" s="69"/>
      <c r="H898" s="372"/>
    </row>
    <row r="899" spans="1:8" ht="12.75" customHeight="1">
      <c r="A899" s="286"/>
      <c r="B899" s="294"/>
      <c r="C899" s="53"/>
      <c r="D899" s="329"/>
      <c r="E899" s="86"/>
      <c r="F899" s="74"/>
      <c r="G899" s="70"/>
      <c r="H899" s="376"/>
    </row>
    <row r="900" spans="1:8" ht="12.75" customHeight="1">
      <c r="A900" s="285"/>
      <c r="B900" s="293"/>
      <c r="C900" s="52"/>
      <c r="D900" s="328"/>
      <c r="E900" s="345"/>
      <c r="F900" s="355"/>
      <c r="G900" s="69"/>
      <c r="H900" s="372"/>
    </row>
    <row r="901" spans="1:8" ht="12.75" customHeight="1">
      <c r="A901" s="286"/>
      <c r="B901" s="294"/>
      <c r="C901" s="53"/>
      <c r="D901" s="329"/>
      <c r="E901" s="86"/>
      <c r="F901" s="74"/>
      <c r="G901" s="70"/>
      <c r="H901" s="376"/>
    </row>
    <row r="902" spans="1:8" ht="12.75" customHeight="1">
      <c r="A902" s="285"/>
      <c r="B902" s="293"/>
      <c r="C902" s="52"/>
      <c r="D902" s="328"/>
      <c r="E902" s="345"/>
      <c r="F902" s="355"/>
      <c r="G902" s="69"/>
      <c r="H902" s="372"/>
    </row>
    <row r="903" spans="1:8" ht="12.75" customHeight="1">
      <c r="A903" s="286"/>
      <c r="B903" s="294"/>
      <c r="C903" s="53"/>
      <c r="D903" s="329"/>
      <c r="E903" s="86"/>
      <c r="F903" s="74"/>
      <c r="G903" s="70"/>
      <c r="H903" s="376"/>
    </row>
    <row r="904" spans="1:8" ht="12.75" customHeight="1">
      <c r="A904" s="285"/>
      <c r="B904" s="293"/>
      <c r="C904" s="52"/>
      <c r="D904" s="328"/>
      <c r="E904" s="345"/>
      <c r="F904" s="355"/>
      <c r="G904" s="69"/>
      <c r="H904" s="372"/>
    </row>
    <row r="905" spans="1:8" ht="12.75" customHeight="1">
      <c r="A905" s="286"/>
      <c r="B905" s="294"/>
      <c r="C905" s="53"/>
      <c r="D905" s="329"/>
      <c r="E905" s="86"/>
      <c r="F905" s="74"/>
      <c r="G905" s="70"/>
      <c r="H905" s="376"/>
    </row>
    <row r="906" spans="1:8" ht="12.75" customHeight="1">
      <c r="A906" s="285"/>
      <c r="B906" s="293"/>
      <c r="C906" s="52"/>
      <c r="D906" s="328"/>
      <c r="E906" s="345"/>
      <c r="F906" s="355"/>
      <c r="G906" s="69"/>
      <c r="H906" s="372"/>
    </row>
    <row r="907" spans="1:8" ht="12.75" customHeight="1">
      <c r="A907" s="286"/>
      <c r="B907" s="294"/>
      <c r="C907" s="53"/>
      <c r="D907" s="329"/>
      <c r="E907" s="86"/>
      <c r="F907" s="74"/>
      <c r="G907" s="70"/>
      <c r="H907" s="376"/>
    </row>
    <row r="908" spans="1:8" ht="12.75" customHeight="1">
      <c r="A908" s="285"/>
      <c r="B908" s="293"/>
      <c r="C908" s="52"/>
      <c r="D908" s="328"/>
      <c r="E908" s="345"/>
      <c r="F908" s="355"/>
      <c r="G908" s="69"/>
      <c r="H908" s="372"/>
    </row>
    <row r="909" spans="1:8" ht="12.75" customHeight="1">
      <c r="A909" s="286"/>
      <c r="B909" s="294"/>
      <c r="C909" s="53"/>
      <c r="D909" s="329"/>
      <c r="E909" s="86"/>
      <c r="F909" s="74"/>
      <c r="G909" s="70"/>
      <c r="H909" s="376"/>
    </row>
    <row r="910" spans="1:8" ht="12.75" customHeight="1">
      <c r="A910" s="285"/>
      <c r="B910" s="293"/>
      <c r="C910" s="52"/>
      <c r="D910" s="328"/>
      <c r="E910" s="345"/>
      <c r="F910" s="355"/>
      <c r="G910" s="69"/>
      <c r="H910" s="372"/>
    </row>
    <row r="911" spans="1:8" ht="12.75" customHeight="1">
      <c r="A911" s="286"/>
      <c r="B911" s="294"/>
      <c r="C911" s="53"/>
      <c r="D911" s="329"/>
      <c r="E911" s="86"/>
      <c r="F911" s="74"/>
      <c r="G911" s="70"/>
      <c r="H911" s="376"/>
    </row>
    <row r="912" spans="1:8" ht="12.75" customHeight="1">
      <c r="A912" s="285"/>
      <c r="B912" s="293"/>
      <c r="C912" s="52"/>
      <c r="D912" s="328"/>
      <c r="E912" s="345"/>
      <c r="F912" s="355"/>
      <c r="G912" s="69"/>
      <c r="H912" s="372"/>
    </row>
    <row r="913" spans="1:8" ht="12.75" customHeight="1">
      <c r="A913" s="286"/>
      <c r="B913" s="294"/>
      <c r="C913" s="53"/>
      <c r="D913" s="329"/>
      <c r="E913" s="86"/>
      <c r="F913" s="74"/>
      <c r="G913" s="70"/>
      <c r="H913" s="376"/>
    </row>
    <row r="914" spans="1:8" ht="12.75" customHeight="1">
      <c r="A914" s="285"/>
      <c r="B914" s="293"/>
      <c r="C914" s="52"/>
      <c r="D914" s="328"/>
      <c r="E914" s="345"/>
      <c r="F914" s="355"/>
      <c r="G914" s="69"/>
      <c r="H914" s="372"/>
    </row>
    <row r="915" spans="1:8" ht="12.75" customHeight="1">
      <c r="A915" s="286"/>
      <c r="B915" s="294"/>
      <c r="C915" s="53"/>
      <c r="D915" s="329"/>
      <c r="E915" s="86"/>
      <c r="F915" s="74"/>
      <c r="G915" s="70"/>
      <c r="H915" s="376"/>
    </row>
    <row r="916" spans="1:8" ht="12.75" customHeight="1">
      <c r="A916" s="285"/>
      <c r="B916" s="293"/>
      <c r="C916" s="52"/>
      <c r="D916" s="328"/>
      <c r="E916" s="345"/>
      <c r="F916" s="355"/>
      <c r="G916" s="69"/>
      <c r="H916" s="372"/>
    </row>
    <row r="917" spans="1:8" ht="12.75" customHeight="1">
      <c r="A917" s="286"/>
      <c r="B917" s="294"/>
      <c r="C917" s="53"/>
      <c r="D917" s="329"/>
      <c r="E917" s="86"/>
      <c r="F917" s="74"/>
      <c r="G917" s="70"/>
      <c r="H917" s="376"/>
    </row>
    <row r="918" spans="1:8" ht="12.75" customHeight="1">
      <c r="A918" s="285"/>
      <c r="B918" s="293"/>
      <c r="C918" s="52"/>
      <c r="D918" s="328"/>
      <c r="E918" s="345"/>
      <c r="F918" s="355"/>
      <c r="G918" s="69"/>
      <c r="H918" s="372"/>
    </row>
    <row r="919" spans="1:8" ht="12.75" customHeight="1">
      <c r="A919" s="286"/>
      <c r="B919" s="294"/>
      <c r="C919" s="53"/>
      <c r="D919" s="329"/>
      <c r="E919" s="86"/>
      <c r="F919" s="74"/>
      <c r="G919" s="70"/>
      <c r="H919" s="376"/>
    </row>
    <row r="920" spans="1:8" ht="12.75" customHeight="1">
      <c r="A920" s="285"/>
      <c r="B920" s="293"/>
      <c r="C920" s="52"/>
      <c r="D920" s="328"/>
      <c r="E920" s="345"/>
      <c r="F920" s="355"/>
      <c r="G920" s="69"/>
      <c r="H920" s="372"/>
    </row>
    <row r="921" spans="1:8" ht="12.75" customHeight="1">
      <c r="A921" s="283"/>
      <c r="B921" s="40" t="s">
        <v>165</v>
      </c>
      <c r="C921" s="53"/>
      <c r="D921" s="334"/>
      <c r="E921" s="272"/>
      <c r="F921" s="94"/>
      <c r="G921" s="102"/>
      <c r="H921" s="281"/>
    </row>
    <row r="922" spans="1:8" ht="12.75" customHeight="1">
      <c r="A922" s="282"/>
      <c r="B922" s="255" t="s">
        <v>46</v>
      </c>
      <c r="C922" s="55" t="s">
        <v>46</v>
      </c>
      <c r="D922" s="326"/>
      <c r="E922" s="82"/>
      <c r="F922" s="90"/>
      <c r="G922" s="69"/>
      <c r="H922" s="278"/>
    </row>
    <row r="923" spans="1:8" ht="12.75" customHeight="1">
      <c r="A923" s="245" t="s">
        <v>54</v>
      </c>
      <c r="B923" s="256" t="s">
        <v>8</v>
      </c>
      <c r="C923" s="54" t="s">
        <v>46</v>
      </c>
      <c r="D923" s="327"/>
      <c r="E923" s="83" t="s">
        <v>46</v>
      </c>
      <c r="F923" s="93"/>
      <c r="G923" s="70"/>
      <c r="H923" s="279"/>
    </row>
    <row r="924" spans="1:8" ht="12.75" customHeight="1">
      <c r="A924" s="282"/>
      <c r="B924" s="255"/>
      <c r="C924" s="55"/>
      <c r="D924" s="326"/>
      <c r="E924" s="82"/>
      <c r="F924" s="90"/>
      <c r="G924" s="69"/>
      <c r="H924" s="278"/>
    </row>
    <row r="925" spans="1:8" ht="12.75" customHeight="1">
      <c r="A925" s="245"/>
      <c r="B925" s="256"/>
      <c r="C925" s="54"/>
      <c r="D925" s="327"/>
      <c r="E925" s="83"/>
      <c r="F925" s="93"/>
      <c r="G925" s="70"/>
      <c r="H925" s="279"/>
    </row>
    <row r="926" spans="1:8" ht="12.75" customHeight="1">
      <c r="A926" s="282"/>
      <c r="B926" s="255" t="s">
        <v>46</v>
      </c>
      <c r="C926" s="55" t="s">
        <v>46</v>
      </c>
      <c r="D926" s="326"/>
      <c r="E926" s="82"/>
      <c r="F926" s="90"/>
      <c r="G926" s="69"/>
      <c r="H926" s="278"/>
    </row>
    <row r="927" spans="1:8" ht="12.75" customHeight="1">
      <c r="A927" s="245" t="s">
        <v>46</v>
      </c>
      <c r="B927" s="256" t="s">
        <v>0</v>
      </c>
      <c r="C927" s="54" t="s">
        <v>46</v>
      </c>
      <c r="D927" s="327"/>
      <c r="E927" s="83" t="s">
        <v>46</v>
      </c>
      <c r="F927" s="93"/>
      <c r="G927" s="70"/>
      <c r="H927" s="279"/>
    </row>
    <row r="928" spans="1:8" ht="12.75" customHeight="1">
      <c r="A928" s="282"/>
      <c r="B928" s="255" t="s">
        <v>46</v>
      </c>
      <c r="C928" s="55"/>
      <c r="D928" s="326"/>
      <c r="E928" s="82"/>
      <c r="F928" s="90"/>
      <c r="G928" s="69"/>
      <c r="H928" s="278"/>
    </row>
    <row r="929" spans="1:8" ht="12.75" customHeight="1">
      <c r="A929" s="245" t="s">
        <v>46</v>
      </c>
      <c r="B929" s="256" t="s">
        <v>3465</v>
      </c>
      <c r="C929" s="54" t="s">
        <v>4170</v>
      </c>
      <c r="D929" s="327"/>
      <c r="E929" s="83" t="s">
        <v>46</v>
      </c>
      <c r="F929" s="93"/>
      <c r="G929" s="70"/>
      <c r="H929" s="279"/>
    </row>
    <row r="930" spans="1:8" ht="12.75" customHeight="1">
      <c r="A930" s="282"/>
      <c r="B930" s="255" t="s">
        <v>129</v>
      </c>
      <c r="C930" s="55" t="s">
        <v>37</v>
      </c>
      <c r="D930" s="326"/>
      <c r="E930" s="82"/>
      <c r="F930" s="90"/>
      <c r="G930" s="69"/>
      <c r="H930" s="278"/>
    </row>
    <row r="931" spans="1:8" ht="12.75" customHeight="1">
      <c r="A931" s="245" t="s">
        <v>46</v>
      </c>
      <c r="B931" s="256" t="s">
        <v>114</v>
      </c>
      <c r="C931" s="54" t="s">
        <v>917</v>
      </c>
      <c r="D931" s="327">
        <v>4235</v>
      </c>
      <c r="E931" s="83" t="s">
        <v>117</v>
      </c>
      <c r="F931" s="93"/>
      <c r="G931" s="70"/>
      <c r="H931" s="279"/>
    </row>
    <row r="932" spans="1:8" ht="12.75" customHeight="1">
      <c r="A932" s="282"/>
      <c r="B932" s="255" t="s">
        <v>136</v>
      </c>
      <c r="C932" s="55" t="s">
        <v>46</v>
      </c>
      <c r="D932" s="326"/>
      <c r="E932" s="82"/>
      <c r="F932" s="90"/>
      <c r="G932" s="69"/>
      <c r="H932" s="278"/>
    </row>
    <row r="933" spans="1:8" ht="12.75" customHeight="1">
      <c r="A933" s="245" t="s">
        <v>46</v>
      </c>
      <c r="B933" s="256" t="s">
        <v>114</v>
      </c>
      <c r="C933" s="54" t="s">
        <v>130</v>
      </c>
      <c r="D933" s="327">
        <v>359</v>
      </c>
      <c r="E933" s="83" t="s">
        <v>117</v>
      </c>
      <c r="F933" s="93"/>
      <c r="G933" s="70"/>
      <c r="H933" s="279"/>
    </row>
    <row r="934" spans="1:8" ht="12.75" customHeight="1">
      <c r="A934" s="282"/>
      <c r="B934" s="255" t="s">
        <v>142</v>
      </c>
      <c r="C934" s="55" t="s">
        <v>46</v>
      </c>
      <c r="D934" s="326"/>
      <c r="E934" s="82"/>
      <c r="F934" s="90"/>
      <c r="G934" s="69"/>
      <c r="H934" s="278"/>
    </row>
    <row r="935" spans="1:8" ht="12.75" customHeight="1">
      <c r="A935" s="245" t="s">
        <v>46</v>
      </c>
      <c r="B935" s="256" t="s">
        <v>114</v>
      </c>
      <c r="C935" s="54" t="s">
        <v>130</v>
      </c>
      <c r="D935" s="327">
        <v>40.6</v>
      </c>
      <c r="E935" s="83" t="s">
        <v>117</v>
      </c>
      <c r="F935" s="93"/>
      <c r="G935" s="70"/>
      <c r="H935" s="279"/>
    </row>
    <row r="936" spans="1:8" ht="12.75" customHeight="1">
      <c r="A936" s="282"/>
      <c r="B936" s="255" t="s">
        <v>148</v>
      </c>
      <c r="C936" s="55" t="s">
        <v>46</v>
      </c>
      <c r="D936" s="326"/>
      <c r="E936" s="82"/>
      <c r="F936" s="90"/>
      <c r="G936" s="69"/>
      <c r="H936" s="278"/>
    </row>
    <row r="937" spans="1:8" ht="12.75" customHeight="1">
      <c r="A937" s="245" t="s">
        <v>46</v>
      </c>
      <c r="B937" s="256" t="s">
        <v>114</v>
      </c>
      <c r="C937" s="54" t="s">
        <v>130</v>
      </c>
      <c r="D937" s="327">
        <v>25.5</v>
      </c>
      <c r="E937" s="83" t="s">
        <v>117</v>
      </c>
      <c r="F937" s="93"/>
      <c r="G937" s="70"/>
      <c r="H937" s="279"/>
    </row>
    <row r="938" spans="1:8" ht="12.75" customHeight="1">
      <c r="A938" s="282"/>
      <c r="B938" s="255" t="s">
        <v>24</v>
      </c>
      <c r="C938" s="55" t="s">
        <v>46</v>
      </c>
      <c r="D938" s="326"/>
      <c r="E938" s="82"/>
      <c r="F938" s="90"/>
      <c r="G938" s="69"/>
      <c r="H938" s="278"/>
    </row>
    <row r="939" spans="1:8" ht="12.75" customHeight="1">
      <c r="A939" s="245" t="s">
        <v>46</v>
      </c>
      <c r="B939" s="256" t="s">
        <v>114</v>
      </c>
      <c r="C939" s="54" t="s">
        <v>130</v>
      </c>
      <c r="D939" s="327">
        <v>25.2</v>
      </c>
      <c r="E939" s="83" t="s">
        <v>117</v>
      </c>
      <c r="F939" s="93"/>
      <c r="G939" s="70"/>
      <c r="H939" s="279"/>
    </row>
    <row r="940" spans="1:8" ht="12.75" customHeight="1">
      <c r="A940" s="282"/>
      <c r="B940" s="255" t="s">
        <v>157</v>
      </c>
      <c r="C940" s="55" t="s">
        <v>46</v>
      </c>
      <c r="D940" s="326"/>
      <c r="E940" s="82"/>
      <c r="F940" s="90"/>
      <c r="G940" s="69"/>
      <c r="H940" s="278"/>
    </row>
    <row r="941" spans="1:8" ht="12.75" customHeight="1">
      <c r="A941" s="245" t="s">
        <v>46</v>
      </c>
      <c r="B941" s="256" t="s">
        <v>114</v>
      </c>
      <c r="C941" s="54" t="s">
        <v>130</v>
      </c>
      <c r="D941" s="327">
        <v>53.7</v>
      </c>
      <c r="E941" s="83" t="s">
        <v>117</v>
      </c>
      <c r="F941" s="93"/>
      <c r="G941" s="70"/>
      <c r="H941" s="279"/>
    </row>
    <row r="942" spans="1:8" ht="12.75" customHeight="1">
      <c r="A942" s="282"/>
      <c r="B942" s="255"/>
      <c r="C942" s="55"/>
      <c r="D942" s="326"/>
      <c r="E942" s="82"/>
      <c r="F942" s="90"/>
      <c r="G942" s="69"/>
      <c r="H942" s="278"/>
    </row>
    <row r="943" spans="1:8" ht="12.75" customHeight="1">
      <c r="A943" s="245"/>
      <c r="B943" s="256" t="s">
        <v>1388</v>
      </c>
      <c r="C943" s="54"/>
      <c r="D943" s="327"/>
      <c r="E943" s="83"/>
      <c r="F943" s="93"/>
      <c r="G943" s="70"/>
      <c r="H943" s="279"/>
    </row>
    <row r="944" spans="1:8" ht="12.75" customHeight="1">
      <c r="A944" s="282"/>
      <c r="B944" s="255" t="s">
        <v>136</v>
      </c>
      <c r="C944" s="55" t="s">
        <v>46</v>
      </c>
      <c r="D944" s="326"/>
      <c r="E944" s="82"/>
      <c r="F944" s="90"/>
      <c r="G944" s="69"/>
      <c r="H944" s="278"/>
    </row>
    <row r="945" spans="1:8" ht="12.75" customHeight="1">
      <c r="A945" s="245" t="s">
        <v>46</v>
      </c>
      <c r="B945" s="256" t="s">
        <v>1467</v>
      </c>
      <c r="C945" s="54" t="s">
        <v>46</v>
      </c>
      <c r="D945" s="327">
        <v>882</v>
      </c>
      <c r="E945" s="83" t="s">
        <v>161</v>
      </c>
      <c r="F945" s="93"/>
      <c r="G945" s="70"/>
      <c r="H945" s="279"/>
    </row>
    <row r="946" spans="1:8" ht="12.75" customHeight="1">
      <c r="A946" s="282"/>
      <c r="B946" s="255" t="s">
        <v>129</v>
      </c>
      <c r="C946" s="55" t="s">
        <v>46</v>
      </c>
      <c r="D946" s="326"/>
      <c r="E946" s="82"/>
      <c r="F946" s="90"/>
      <c r="G946" s="69"/>
      <c r="H946" s="278"/>
    </row>
    <row r="947" spans="1:8" ht="12.75" customHeight="1">
      <c r="A947" s="245" t="s">
        <v>46</v>
      </c>
      <c r="B947" s="256" t="s">
        <v>924</v>
      </c>
      <c r="C947" s="54" t="s">
        <v>172</v>
      </c>
      <c r="D947" s="327">
        <v>3043</v>
      </c>
      <c r="E947" s="83" t="s">
        <v>161</v>
      </c>
      <c r="F947" s="93"/>
      <c r="G947" s="70"/>
      <c r="H947" s="279"/>
    </row>
    <row r="948" spans="1:8" ht="12.75" customHeight="1">
      <c r="A948" s="282"/>
      <c r="B948" s="255"/>
      <c r="C948" s="55"/>
      <c r="D948" s="326"/>
      <c r="E948" s="82"/>
      <c r="F948" s="90"/>
      <c r="G948" s="69"/>
      <c r="H948" s="278"/>
    </row>
    <row r="949" spans="1:8" ht="12.75" customHeight="1">
      <c r="A949" s="245"/>
      <c r="B949" s="256" t="s">
        <v>1917</v>
      </c>
      <c r="C949" s="54"/>
      <c r="D949" s="327"/>
      <c r="E949" s="83"/>
      <c r="F949" s="93"/>
      <c r="G949" s="70"/>
      <c r="H949" s="279"/>
    </row>
    <row r="950" spans="1:8" ht="12.75" customHeight="1">
      <c r="A950" s="282"/>
      <c r="B950" s="255" t="s">
        <v>116</v>
      </c>
      <c r="C950" s="55" t="s">
        <v>46</v>
      </c>
      <c r="D950" s="326"/>
      <c r="E950" s="82"/>
      <c r="F950" s="90"/>
      <c r="G950" s="69"/>
      <c r="H950" s="278"/>
    </row>
    <row r="951" spans="1:8" ht="12.75" customHeight="1">
      <c r="A951" s="245" t="s">
        <v>46</v>
      </c>
      <c r="B951" s="256" t="s">
        <v>178</v>
      </c>
      <c r="C951" s="54" t="s">
        <v>182</v>
      </c>
      <c r="D951" s="327">
        <v>133</v>
      </c>
      <c r="E951" s="83" t="s">
        <v>117</v>
      </c>
      <c r="F951" s="93"/>
      <c r="G951" s="70"/>
      <c r="H951" s="279"/>
    </row>
    <row r="952" spans="1:8" ht="12.75" customHeight="1">
      <c r="A952" s="282"/>
      <c r="B952" s="255" t="s">
        <v>29</v>
      </c>
      <c r="C952" s="55" t="s">
        <v>46</v>
      </c>
      <c r="D952" s="326"/>
      <c r="E952" s="82"/>
      <c r="F952" s="90"/>
      <c r="G952" s="69"/>
      <c r="H952" s="278"/>
    </row>
    <row r="953" spans="1:8" ht="12.75" customHeight="1">
      <c r="A953" s="245" t="s">
        <v>46</v>
      </c>
      <c r="B953" s="256" t="s">
        <v>178</v>
      </c>
      <c r="C953" s="54" t="s">
        <v>182</v>
      </c>
      <c r="D953" s="327">
        <v>46.5</v>
      </c>
      <c r="E953" s="83" t="s">
        <v>117</v>
      </c>
      <c r="F953" s="93"/>
      <c r="G953" s="70"/>
      <c r="H953" s="279"/>
    </row>
    <row r="954" spans="1:8" ht="12.75" customHeight="1">
      <c r="A954" s="282"/>
      <c r="B954" s="255" t="s">
        <v>186</v>
      </c>
      <c r="C954" s="55" t="s">
        <v>46</v>
      </c>
      <c r="D954" s="326"/>
      <c r="E954" s="82"/>
      <c r="F954" s="90"/>
      <c r="G954" s="69"/>
      <c r="H954" s="278"/>
    </row>
    <row r="955" spans="1:8" ht="12.75" customHeight="1">
      <c r="A955" s="245" t="s">
        <v>46</v>
      </c>
      <c r="B955" s="256" t="s">
        <v>178</v>
      </c>
      <c r="C955" s="54" t="s">
        <v>182</v>
      </c>
      <c r="D955" s="327">
        <v>25</v>
      </c>
      <c r="E955" s="83" t="s">
        <v>117</v>
      </c>
      <c r="F955" s="93"/>
      <c r="G955" s="70"/>
      <c r="H955" s="279"/>
    </row>
    <row r="956" spans="1:8" ht="12.75" customHeight="1">
      <c r="A956" s="282"/>
      <c r="B956" s="255" t="s">
        <v>194</v>
      </c>
      <c r="C956" s="55" t="s">
        <v>46</v>
      </c>
      <c r="D956" s="326"/>
      <c r="E956" s="82"/>
      <c r="F956" s="90"/>
      <c r="G956" s="69"/>
      <c r="H956" s="278"/>
    </row>
    <row r="957" spans="1:8" ht="12.75" customHeight="1">
      <c r="A957" s="245" t="s">
        <v>46</v>
      </c>
      <c r="B957" s="256" t="s">
        <v>178</v>
      </c>
      <c r="C957" s="54" t="s">
        <v>182</v>
      </c>
      <c r="D957" s="327">
        <v>10.5</v>
      </c>
      <c r="E957" s="83" t="s">
        <v>117</v>
      </c>
      <c r="F957" s="93"/>
      <c r="G957" s="70"/>
      <c r="H957" s="279"/>
    </row>
    <row r="958" spans="1:8" ht="12.75" customHeight="1">
      <c r="A958" s="282"/>
      <c r="B958" s="255" t="s">
        <v>124</v>
      </c>
      <c r="C958" s="55" t="s">
        <v>46</v>
      </c>
      <c r="D958" s="326"/>
      <c r="E958" s="82"/>
      <c r="F958" s="90"/>
      <c r="G958" s="69"/>
      <c r="H958" s="278"/>
    </row>
    <row r="959" spans="1:8" ht="12.75" customHeight="1">
      <c r="A959" s="245" t="s">
        <v>46</v>
      </c>
      <c r="B959" s="256" t="s">
        <v>178</v>
      </c>
      <c r="C959" s="54" t="s">
        <v>182</v>
      </c>
      <c r="D959" s="327">
        <v>63.9</v>
      </c>
      <c r="E959" s="83" t="s">
        <v>117</v>
      </c>
      <c r="F959" s="93"/>
      <c r="G959" s="70"/>
      <c r="H959" s="279"/>
    </row>
    <row r="960" spans="1:8" ht="12.75" customHeight="1">
      <c r="A960" s="282"/>
      <c r="B960" s="255" t="s">
        <v>76</v>
      </c>
      <c r="C960" s="55" t="s">
        <v>182</v>
      </c>
      <c r="D960" s="326"/>
      <c r="E960" s="82"/>
      <c r="F960" s="90"/>
      <c r="G960" s="69"/>
      <c r="H960" s="278"/>
    </row>
    <row r="961" spans="1:8" ht="12.75" customHeight="1">
      <c r="A961" s="245" t="s">
        <v>46</v>
      </c>
      <c r="B961" s="256" t="s">
        <v>178</v>
      </c>
      <c r="C961" s="54" t="s">
        <v>123</v>
      </c>
      <c r="D961" s="327">
        <v>235</v>
      </c>
      <c r="E961" s="83" t="s">
        <v>161</v>
      </c>
      <c r="F961" s="93"/>
      <c r="G961" s="70"/>
      <c r="H961" s="279"/>
    </row>
    <row r="962" spans="1:8" ht="12.75" customHeight="1">
      <c r="A962" s="282"/>
      <c r="B962" s="255" t="s">
        <v>200</v>
      </c>
      <c r="C962" s="55" t="s">
        <v>46</v>
      </c>
      <c r="D962" s="326"/>
      <c r="E962" s="82"/>
      <c r="F962" s="90"/>
      <c r="G962" s="69"/>
      <c r="H962" s="278"/>
    </row>
    <row r="963" spans="1:8" ht="12.75" customHeight="1">
      <c r="A963" s="245" t="s">
        <v>46</v>
      </c>
      <c r="B963" s="256" t="s">
        <v>178</v>
      </c>
      <c r="C963" s="54" t="s">
        <v>182</v>
      </c>
      <c r="D963" s="327">
        <v>3.2</v>
      </c>
      <c r="E963" s="83" t="s">
        <v>117</v>
      </c>
      <c r="F963" s="93"/>
      <c r="G963" s="70"/>
      <c r="H963" s="279"/>
    </row>
    <row r="964" spans="1:8" ht="12.75" customHeight="1">
      <c r="A964" s="282"/>
      <c r="B964" s="255" t="s">
        <v>212</v>
      </c>
      <c r="C964" s="55" t="s">
        <v>182</v>
      </c>
      <c r="D964" s="326"/>
      <c r="E964" s="82"/>
      <c r="F964" s="90"/>
      <c r="G964" s="69"/>
      <c r="H964" s="278"/>
    </row>
    <row r="965" spans="1:8" ht="12.75" customHeight="1">
      <c r="A965" s="245" t="s">
        <v>46</v>
      </c>
      <c r="B965" s="256" t="s">
        <v>178</v>
      </c>
      <c r="C965" s="54" t="s">
        <v>123</v>
      </c>
      <c r="D965" s="327">
        <v>10.8</v>
      </c>
      <c r="E965" s="83" t="s">
        <v>161</v>
      </c>
      <c r="F965" s="93"/>
      <c r="G965" s="70"/>
      <c r="H965" s="279"/>
    </row>
    <row r="966" spans="1:8" ht="12.75" customHeight="1">
      <c r="A966" s="282"/>
      <c r="B966" s="255"/>
      <c r="C966" s="55"/>
      <c r="D966" s="326"/>
      <c r="E966" s="82"/>
      <c r="F966" s="90"/>
      <c r="G966" s="69"/>
      <c r="H966" s="278"/>
    </row>
    <row r="967" spans="1:8" ht="12.75" customHeight="1">
      <c r="A967" s="245"/>
      <c r="B967" s="256" t="s">
        <v>1333</v>
      </c>
      <c r="C967" s="54"/>
      <c r="D967" s="327"/>
      <c r="E967" s="83"/>
      <c r="F967" s="93"/>
      <c r="G967" s="70"/>
      <c r="H967" s="279"/>
    </row>
    <row r="968" spans="1:8" ht="12.75" customHeight="1">
      <c r="A968" s="282"/>
      <c r="B968" s="255" t="s">
        <v>64</v>
      </c>
      <c r="C968" s="55" t="s">
        <v>46</v>
      </c>
      <c r="D968" s="326"/>
      <c r="E968" s="82"/>
      <c r="F968" s="90"/>
      <c r="G968" s="69"/>
      <c r="H968" s="278"/>
    </row>
    <row r="969" spans="1:8" ht="12.75" customHeight="1">
      <c r="A969" s="245" t="s">
        <v>46</v>
      </c>
      <c r="B969" s="256" t="s">
        <v>216</v>
      </c>
      <c r="C969" s="54" t="s">
        <v>2130</v>
      </c>
      <c r="D969" s="327">
        <v>638</v>
      </c>
      <c r="E969" s="83" t="s">
        <v>161</v>
      </c>
      <c r="F969" s="93"/>
      <c r="G969" s="70"/>
      <c r="H969" s="279"/>
    </row>
    <row r="970" spans="1:8" ht="12.75" customHeight="1">
      <c r="A970" s="282"/>
      <c r="B970" s="255" t="s">
        <v>99</v>
      </c>
      <c r="C970" s="55" t="s">
        <v>46</v>
      </c>
      <c r="D970" s="326"/>
      <c r="E970" s="82"/>
      <c r="F970" s="90"/>
      <c r="G970" s="69"/>
      <c r="H970" s="278"/>
    </row>
    <row r="971" spans="1:8" ht="12.75" customHeight="1">
      <c r="A971" s="245" t="s">
        <v>46</v>
      </c>
      <c r="B971" s="256" t="s">
        <v>216</v>
      </c>
      <c r="C971" s="54" t="s">
        <v>2130</v>
      </c>
      <c r="D971" s="327">
        <v>1241</v>
      </c>
      <c r="E971" s="83" t="s">
        <v>161</v>
      </c>
      <c r="F971" s="93"/>
      <c r="G971" s="70"/>
      <c r="H971" s="279"/>
    </row>
    <row r="972" spans="1:8" ht="12.75" customHeight="1">
      <c r="A972" s="282"/>
      <c r="B972" s="255" t="s">
        <v>948</v>
      </c>
      <c r="C972" s="55"/>
      <c r="D972" s="326"/>
      <c r="E972" s="82"/>
      <c r="F972" s="90"/>
      <c r="G972" s="69"/>
      <c r="H972" s="278"/>
    </row>
    <row r="973" spans="1:8" ht="12.75" customHeight="1">
      <c r="A973" s="245" t="s">
        <v>46</v>
      </c>
      <c r="B973" s="256" t="s">
        <v>216</v>
      </c>
      <c r="C973" s="54" t="s">
        <v>2130</v>
      </c>
      <c r="D973" s="327">
        <v>63.2</v>
      </c>
      <c r="E973" s="83" t="s">
        <v>161</v>
      </c>
      <c r="F973" s="93"/>
      <c r="G973" s="70"/>
      <c r="H973" s="279"/>
    </row>
    <row r="974" spans="1:8" ht="12.75" customHeight="1">
      <c r="A974" s="282"/>
      <c r="B974" s="255" t="s">
        <v>22</v>
      </c>
      <c r="C974" s="55"/>
      <c r="D974" s="326"/>
      <c r="E974" s="82"/>
      <c r="F974" s="90"/>
      <c r="G974" s="69"/>
      <c r="H974" s="278"/>
    </row>
    <row r="975" spans="1:8" ht="12.75" customHeight="1">
      <c r="A975" s="245" t="s">
        <v>46</v>
      </c>
      <c r="B975" s="256" t="s">
        <v>216</v>
      </c>
      <c r="C975" s="54" t="s">
        <v>2130</v>
      </c>
      <c r="D975" s="327">
        <v>4.5999999999999996</v>
      </c>
      <c r="E975" s="83" t="s">
        <v>161</v>
      </c>
      <c r="F975" s="93"/>
      <c r="G975" s="70"/>
      <c r="H975" s="279"/>
    </row>
    <row r="976" spans="1:8" ht="12.75" customHeight="1">
      <c r="A976" s="282"/>
      <c r="B976" s="255" t="s">
        <v>1984</v>
      </c>
      <c r="C976" s="55"/>
      <c r="D976" s="326"/>
      <c r="E976" s="82"/>
      <c r="F976" s="90"/>
      <c r="G976" s="69"/>
      <c r="H976" s="278"/>
    </row>
    <row r="977" spans="1:8" ht="12.75" customHeight="1">
      <c r="A977" s="245" t="s">
        <v>46</v>
      </c>
      <c r="B977" s="256" t="s">
        <v>216</v>
      </c>
      <c r="C977" s="54" t="s">
        <v>2130</v>
      </c>
      <c r="D977" s="327">
        <v>207</v>
      </c>
      <c r="E977" s="83" t="s">
        <v>161</v>
      </c>
      <c r="F977" s="93"/>
      <c r="G977" s="70"/>
      <c r="H977" s="279"/>
    </row>
    <row r="978" spans="1:8" ht="12.75" customHeight="1">
      <c r="A978" s="282"/>
      <c r="B978" s="255" t="s">
        <v>3468</v>
      </c>
      <c r="C978" s="55"/>
      <c r="D978" s="326"/>
      <c r="E978" s="82"/>
      <c r="F978" s="90"/>
      <c r="G978" s="69"/>
      <c r="H978" s="278"/>
    </row>
    <row r="979" spans="1:8" ht="12.75" customHeight="1">
      <c r="A979" s="245" t="s">
        <v>46</v>
      </c>
      <c r="B979" s="256" t="s">
        <v>216</v>
      </c>
      <c r="C979" s="54" t="s">
        <v>2130</v>
      </c>
      <c r="D979" s="327">
        <v>133</v>
      </c>
      <c r="E979" s="83" t="s">
        <v>161</v>
      </c>
      <c r="F979" s="93"/>
      <c r="G979" s="70"/>
      <c r="H979" s="279"/>
    </row>
    <row r="980" spans="1:8" ht="12.75" customHeight="1">
      <c r="A980" s="282"/>
      <c r="B980" s="255" t="s">
        <v>3274</v>
      </c>
      <c r="C980" s="55"/>
      <c r="D980" s="326"/>
      <c r="E980" s="82"/>
      <c r="F980" s="90"/>
      <c r="G980" s="69"/>
      <c r="H980" s="278"/>
    </row>
    <row r="981" spans="1:8" ht="12.75" customHeight="1">
      <c r="A981" s="245" t="s">
        <v>46</v>
      </c>
      <c r="B981" s="256" t="s">
        <v>216</v>
      </c>
      <c r="C981" s="54" t="s">
        <v>372</v>
      </c>
      <c r="D981" s="327">
        <v>76</v>
      </c>
      <c r="E981" s="83" t="s">
        <v>161</v>
      </c>
      <c r="F981" s="93"/>
      <c r="G981" s="70"/>
      <c r="H981" s="279"/>
    </row>
    <row r="982" spans="1:8" ht="12.75" customHeight="1">
      <c r="A982" s="282"/>
      <c r="B982" s="255" t="s">
        <v>766</v>
      </c>
      <c r="C982" s="55"/>
      <c r="D982" s="326"/>
      <c r="E982" s="82"/>
      <c r="F982" s="90"/>
      <c r="G982" s="69"/>
      <c r="H982" s="278"/>
    </row>
    <row r="983" spans="1:8" ht="12.75" customHeight="1">
      <c r="A983" s="245" t="s">
        <v>46</v>
      </c>
      <c r="B983" s="256" t="s">
        <v>216</v>
      </c>
      <c r="C983" s="54" t="s">
        <v>843</v>
      </c>
      <c r="D983" s="327">
        <v>84</v>
      </c>
      <c r="E983" s="83" t="s">
        <v>161</v>
      </c>
      <c r="F983" s="93"/>
      <c r="G983" s="70"/>
      <c r="H983" s="279"/>
    </row>
    <row r="984" spans="1:8" ht="12.75" customHeight="1">
      <c r="A984" s="282"/>
      <c r="B984" s="255" t="s">
        <v>264</v>
      </c>
      <c r="C984" s="55" t="s">
        <v>46</v>
      </c>
      <c r="D984" s="326"/>
      <c r="E984" s="82"/>
      <c r="F984" s="90"/>
      <c r="G984" s="69"/>
      <c r="H984" s="278"/>
    </row>
    <row r="985" spans="1:8" ht="12.75" customHeight="1">
      <c r="A985" s="245" t="s">
        <v>46</v>
      </c>
      <c r="B985" s="256" t="s">
        <v>216</v>
      </c>
      <c r="C985" s="54" t="s">
        <v>985</v>
      </c>
      <c r="D985" s="327">
        <v>19.5</v>
      </c>
      <c r="E985" s="83" t="s">
        <v>161</v>
      </c>
      <c r="F985" s="93"/>
      <c r="G985" s="70"/>
      <c r="H985" s="279"/>
    </row>
    <row r="986" spans="1:8" ht="12.75" customHeight="1">
      <c r="A986" s="282"/>
      <c r="B986" s="255" t="s">
        <v>271</v>
      </c>
      <c r="C986" s="55" t="s">
        <v>46</v>
      </c>
      <c r="D986" s="326"/>
      <c r="E986" s="82"/>
      <c r="F986" s="90"/>
      <c r="G986" s="69"/>
      <c r="H986" s="278"/>
    </row>
    <row r="987" spans="1:8" ht="12.75" customHeight="1">
      <c r="A987" s="245" t="s">
        <v>46</v>
      </c>
      <c r="B987" s="256" t="s">
        <v>216</v>
      </c>
      <c r="C987" s="54" t="s">
        <v>3469</v>
      </c>
      <c r="D987" s="327">
        <v>882</v>
      </c>
      <c r="E987" s="83" t="s">
        <v>161</v>
      </c>
      <c r="F987" s="93"/>
      <c r="G987" s="70"/>
      <c r="H987" s="279"/>
    </row>
    <row r="988" spans="1:8" ht="12.75" customHeight="1">
      <c r="A988" s="282"/>
      <c r="B988" s="255" t="s">
        <v>275</v>
      </c>
      <c r="C988" s="55" t="s">
        <v>46</v>
      </c>
      <c r="D988" s="326"/>
      <c r="E988" s="82"/>
      <c r="F988" s="90"/>
      <c r="G988" s="69"/>
      <c r="H988" s="278"/>
    </row>
    <row r="989" spans="1:8" ht="12.75" customHeight="1">
      <c r="A989" s="245" t="s">
        <v>46</v>
      </c>
      <c r="B989" s="256" t="s">
        <v>216</v>
      </c>
      <c r="C989" s="54" t="s">
        <v>3469</v>
      </c>
      <c r="D989" s="327">
        <v>226</v>
      </c>
      <c r="E989" s="83" t="s">
        <v>161</v>
      </c>
      <c r="F989" s="93"/>
      <c r="G989" s="70"/>
      <c r="H989" s="279"/>
    </row>
    <row r="990" spans="1:8" ht="12.75" customHeight="1">
      <c r="A990" s="282"/>
      <c r="B990" s="255" t="s">
        <v>94</v>
      </c>
      <c r="C990" s="55" t="s">
        <v>46</v>
      </c>
      <c r="D990" s="326"/>
      <c r="E990" s="82"/>
      <c r="F990" s="90"/>
      <c r="G990" s="69"/>
      <c r="H990" s="278"/>
    </row>
    <row r="991" spans="1:8" ht="12.75" customHeight="1">
      <c r="A991" s="245" t="s">
        <v>46</v>
      </c>
      <c r="B991" s="256" t="s">
        <v>216</v>
      </c>
      <c r="C991" s="54" t="s">
        <v>3469</v>
      </c>
      <c r="D991" s="327">
        <v>10.4</v>
      </c>
      <c r="E991" s="83" t="s">
        <v>161</v>
      </c>
      <c r="F991" s="93"/>
      <c r="G991" s="70"/>
      <c r="H991" s="279"/>
    </row>
    <row r="992" spans="1:8" ht="12.75" customHeight="1">
      <c r="A992" s="282"/>
      <c r="B992" s="255" t="s">
        <v>880</v>
      </c>
      <c r="C992" s="55"/>
      <c r="D992" s="326"/>
      <c r="E992" s="82"/>
      <c r="F992" s="90"/>
      <c r="G992" s="69"/>
      <c r="H992" s="278"/>
    </row>
    <row r="993" spans="1:8" ht="12.75" customHeight="1">
      <c r="A993" s="245"/>
      <c r="B993" s="256" t="s">
        <v>216</v>
      </c>
      <c r="C993" s="54" t="s">
        <v>372</v>
      </c>
      <c r="D993" s="327">
        <v>1683</v>
      </c>
      <c r="E993" s="83" t="s">
        <v>161</v>
      </c>
      <c r="F993" s="93"/>
      <c r="G993" s="70"/>
      <c r="H993" s="279"/>
    </row>
    <row r="994" spans="1:8" ht="12.75" customHeight="1">
      <c r="A994" s="282"/>
      <c r="B994" s="255" t="s">
        <v>880</v>
      </c>
      <c r="C994" s="55"/>
      <c r="D994" s="326"/>
      <c r="E994" s="82"/>
      <c r="F994" s="90"/>
      <c r="G994" s="69"/>
      <c r="H994" s="278"/>
    </row>
    <row r="995" spans="1:8" ht="12.75" customHeight="1">
      <c r="A995" s="245"/>
      <c r="B995" s="256" t="s">
        <v>216</v>
      </c>
      <c r="C995" s="54" t="s">
        <v>843</v>
      </c>
      <c r="D995" s="327">
        <v>1683</v>
      </c>
      <c r="E995" s="83" t="s">
        <v>161</v>
      </c>
      <c r="F995" s="93"/>
      <c r="G995" s="70"/>
      <c r="H995" s="279"/>
    </row>
    <row r="996" spans="1:8" ht="12.75" customHeight="1">
      <c r="A996" s="282"/>
      <c r="B996" s="255"/>
      <c r="C996" s="55"/>
      <c r="D996" s="326"/>
      <c r="E996" s="82"/>
      <c r="F996" s="90"/>
      <c r="G996" s="69"/>
      <c r="H996" s="278"/>
    </row>
    <row r="997" spans="1:8" ht="12.75" customHeight="1">
      <c r="A997" s="245"/>
      <c r="B997" s="256"/>
      <c r="C997" s="54"/>
      <c r="D997" s="327"/>
      <c r="E997" s="83"/>
      <c r="F997" s="93"/>
      <c r="G997" s="70"/>
      <c r="H997" s="279"/>
    </row>
    <row r="998" spans="1:8" ht="12.75" customHeight="1">
      <c r="A998" s="282"/>
      <c r="B998" s="255"/>
      <c r="C998" s="55"/>
      <c r="D998" s="326"/>
      <c r="E998" s="82"/>
      <c r="F998" s="90"/>
      <c r="G998" s="69"/>
      <c r="H998" s="278"/>
    </row>
    <row r="999" spans="1:8" ht="12.75" customHeight="1">
      <c r="A999" s="245"/>
      <c r="B999" s="256"/>
      <c r="C999" s="54"/>
      <c r="D999" s="327"/>
      <c r="E999" s="83"/>
      <c r="F999" s="93"/>
      <c r="G999" s="70"/>
      <c r="H999" s="279"/>
    </row>
    <row r="1000" spans="1:8" ht="12.75" customHeight="1">
      <c r="A1000" s="282"/>
      <c r="B1000" s="253"/>
      <c r="C1000" s="264"/>
      <c r="D1000" s="330"/>
      <c r="E1000" s="80"/>
      <c r="F1000" s="69"/>
      <c r="G1000" s="69"/>
      <c r="H1000" s="275"/>
    </row>
    <row r="1001" spans="1:8" ht="12.75" customHeight="1">
      <c r="A1001" s="287"/>
      <c r="B1001" s="254"/>
      <c r="C1001" s="265"/>
      <c r="D1001" s="331"/>
      <c r="E1001" s="81"/>
      <c r="F1001" s="70"/>
      <c r="G1001" s="70"/>
      <c r="H1001" s="277"/>
    </row>
    <row r="1002" spans="1:8" ht="12.75" customHeight="1">
      <c r="A1002" s="282"/>
      <c r="B1002" s="255" t="s">
        <v>46</v>
      </c>
      <c r="C1002" s="52" t="s">
        <v>46</v>
      </c>
      <c r="D1002" s="326"/>
      <c r="E1002" s="346"/>
      <c r="F1002" s="90"/>
      <c r="G1002" s="69"/>
      <c r="H1002" s="278"/>
    </row>
    <row r="1003" spans="1:8" ht="12.75" customHeight="1">
      <c r="A1003" s="245" t="s">
        <v>46</v>
      </c>
      <c r="B1003" s="256" t="s">
        <v>884</v>
      </c>
      <c r="C1003" s="54" t="s">
        <v>46</v>
      </c>
      <c r="D1003" s="327"/>
      <c r="E1003" s="347" t="s">
        <v>46</v>
      </c>
      <c r="F1003" s="91"/>
      <c r="G1003" s="70"/>
      <c r="H1003" s="277"/>
    </row>
    <row r="1004" spans="1:8" ht="12.75" customHeight="1">
      <c r="A1004" s="282"/>
      <c r="B1004" s="258" t="s">
        <v>640</v>
      </c>
      <c r="C1004" s="52" t="s">
        <v>46</v>
      </c>
      <c r="D1004" s="326"/>
      <c r="E1004" s="346"/>
      <c r="F1004" s="90"/>
      <c r="G1004" s="69"/>
      <c r="H1004" s="372"/>
    </row>
    <row r="1005" spans="1:8" ht="12.75" customHeight="1">
      <c r="A1005" s="245" t="s">
        <v>46</v>
      </c>
      <c r="B1005" s="256" t="s">
        <v>571</v>
      </c>
      <c r="C1005" s="53" t="s">
        <v>46</v>
      </c>
      <c r="D1005" s="327">
        <v>38.6</v>
      </c>
      <c r="E1005" s="347" t="s">
        <v>117</v>
      </c>
      <c r="F1005" s="72"/>
      <c r="G1005" s="70"/>
      <c r="H1005" s="375"/>
    </row>
    <row r="1006" spans="1:8" ht="12.75" customHeight="1">
      <c r="A1006" s="282"/>
      <c r="B1006" s="258" t="s">
        <v>886</v>
      </c>
      <c r="C1006" s="52" t="s">
        <v>46</v>
      </c>
      <c r="D1006" s="326"/>
      <c r="E1006" s="346"/>
      <c r="F1006" s="90"/>
      <c r="G1006" s="69"/>
      <c r="H1006" s="372"/>
    </row>
    <row r="1007" spans="1:8" ht="12.75" customHeight="1">
      <c r="A1007" s="245" t="s">
        <v>46</v>
      </c>
      <c r="B1007" s="256" t="s">
        <v>571</v>
      </c>
      <c r="C1007" s="53" t="s">
        <v>46</v>
      </c>
      <c r="D1007" s="327">
        <v>53.6</v>
      </c>
      <c r="E1007" s="347" t="s">
        <v>117</v>
      </c>
      <c r="F1007" s="72"/>
      <c r="G1007" s="70"/>
      <c r="H1007" s="375"/>
    </row>
    <row r="1008" spans="1:8" ht="12.75" customHeight="1">
      <c r="A1008" s="282"/>
      <c r="B1008" s="255" t="s">
        <v>887</v>
      </c>
      <c r="C1008" s="55" t="s">
        <v>46</v>
      </c>
      <c r="D1008" s="326"/>
      <c r="E1008" s="346"/>
      <c r="F1008" s="90"/>
      <c r="G1008" s="73"/>
      <c r="H1008" s="278"/>
    </row>
    <row r="1009" spans="1:8" ht="12.75" customHeight="1">
      <c r="A1009" s="245" t="s">
        <v>46</v>
      </c>
      <c r="B1009" s="256" t="s">
        <v>888</v>
      </c>
      <c r="C1009" s="54" t="s">
        <v>636</v>
      </c>
      <c r="D1009" s="327">
        <v>4.9000000000000004</v>
      </c>
      <c r="E1009" s="347" t="s">
        <v>117</v>
      </c>
      <c r="F1009" s="91"/>
      <c r="G1009" s="101"/>
      <c r="H1009" s="375"/>
    </row>
    <row r="1010" spans="1:8" ht="12.75" customHeight="1">
      <c r="A1010" s="282"/>
      <c r="B1010" s="255" t="s">
        <v>890</v>
      </c>
      <c r="C1010" s="55" t="s">
        <v>46</v>
      </c>
      <c r="D1010" s="326"/>
      <c r="E1010" s="346"/>
      <c r="F1010" s="90"/>
      <c r="G1010" s="73"/>
      <c r="H1010" s="278"/>
    </row>
    <row r="1011" spans="1:8" ht="12.75" customHeight="1">
      <c r="A1011" s="245" t="s">
        <v>46</v>
      </c>
      <c r="B1011" s="256" t="s">
        <v>888</v>
      </c>
      <c r="C1011" s="54" t="s">
        <v>636</v>
      </c>
      <c r="D1011" s="327">
        <v>4.9000000000000004</v>
      </c>
      <c r="E1011" s="347" t="s">
        <v>117</v>
      </c>
      <c r="F1011" s="91"/>
      <c r="G1011" s="101"/>
      <c r="H1011" s="279"/>
    </row>
    <row r="1012" spans="1:8" ht="12.75" customHeight="1">
      <c r="A1012" s="282"/>
      <c r="B1012" s="255"/>
      <c r="C1012" s="55"/>
      <c r="D1012" s="326"/>
      <c r="E1012" s="346"/>
      <c r="F1012" s="90"/>
      <c r="G1012" s="73"/>
      <c r="H1012" s="278"/>
    </row>
    <row r="1013" spans="1:8" ht="12.75" customHeight="1">
      <c r="A1013" s="245"/>
      <c r="B1013" s="256"/>
      <c r="C1013" s="54"/>
      <c r="D1013" s="327"/>
      <c r="E1013" s="347"/>
      <c r="F1013" s="91"/>
      <c r="G1013" s="101"/>
      <c r="H1013" s="279"/>
    </row>
    <row r="1014" spans="1:8" ht="12.75" customHeight="1">
      <c r="A1014" s="282"/>
      <c r="B1014" s="255"/>
      <c r="C1014" s="55"/>
      <c r="D1014" s="326"/>
      <c r="E1014" s="82"/>
      <c r="F1014" s="90"/>
      <c r="G1014" s="69"/>
      <c r="H1014" s="278"/>
    </row>
    <row r="1015" spans="1:8" ht="12.75" customHeight="1">
      <c r="A1015" s="245"/>
      <c r="B1015" s="256" t="s">
        <v>1333</v>
      </c>
      <c r="C1015" s="54"/>
      <c r="D1015" s="327"/>
      <c r="E1015" s="83"/>
      <c r="F1015" s="93"/>
      <c r="G1015" s="70"/>
      <c r="H1015" s="279"/>
    </row>
    <row r="1016" spans="1:8" ht="12.75" customHeight="1">
      <c r="A1016" s="282"/>
      <c r="B1016" s="255" t="s">
        <v>1780</v>
      </c>
      <c r="C1016" s="55"/>
      <c r="D1016" s="326"/>
      <c r="E1016" s="346"/>
      <c r="F1016" s="90"/>
      <c r="G1016" s="73"/>
      <c r="H1016" s="278"/>
    </row>
    <row r="1017" spans="1:8" ht="12.75" customHeight="1">
      <c r="A1017" s="245" t="s">
        <v>46</v>
      </c>
      <c r="B1017" s="256" t="s">
        <v>216</v>
      </c>
      <c r="C1017" s="53" t="s">
        <v>3470</v>
      </c>
      <c r="D1017" s="327">
        <v>178</v>
      </c>
      <c r="E1017" s="347" t="s">
        <v>161</v>
      </c>
      <c r="F1017" s="91"/>
      <c r="G1017" s="101"/>
      <c r="H1017" s="279"/>
    </row>
    <row r="1018" spans="1:8" ht="12.75" customHeight="1">
      <c r="A1018" s="282"/>
      <c r="B1018" s="255" t="s">
        <v>825</v>
      </c>
      <c r="C1018" s="55" t="s">
        <v>892</v>
      </c>
      <c r="D1018" s="326"/>
      <c r="E1018" s="84"/>
      <c r="F1018" s="90"/>
      <c r="G1018" s="73"/>
      <c r="H1018" s="278"/>
    </row>
    <row r="1019" spans="1:8" ht="12.75" customHeight="1">
      <c r="A1019" s="245" t="s">
        <v>46</v>
      </c>
      <c r="B1019" s="256" t="s">
        <v>216</v>
      </c>
      <c r="C1019" s="54" t="s">
        <v>3018</v>
      </c>
      <c r="D1019" s="327">
        <v>27.2</v>
      </c>
      <c r="E1019" s="347" t="s">
        <v>161</v>
      </c>
      <c r="F1019" s="92"/>
      <c r="G1019" s="101"/>
      <c r="H1019" s="279"/>
    </row>
    <row r="1020" spans="1:8" ht="12.75" customHeight="1">
      <c r="A1020" s="282"/>
      <c r="B1020" s="255" t="s">
        <v>894</v>
      </c>
      <c r="C1020" s="55" t="s">
        <v>46</v>
      </c>
      <c r="D1020" s="326"/>
      <c r="E1020" s="346"/>
      <c r="F1020" s="90"/>
      <c r="G1020" s="73"/>
      <c r="H1020" s="278"/>
    </row>
    <row r="1021" spans="1:8" ht="12.75" customHeight="1">
      <c r="A1021" s="245" t="s">
        <v>46</v>
      </c>
      <c r="B1021" s="256" t="s">
        <v>216</v>
      </c>
      <c r="C1021" s="54" t="s">
        <v>3018</v>
      </c>
      <c r="D1021" s="327">
        <v>36.9</v>
      </c>
      <c r="E1021" s="347" t="s">
        <v>161</v>
      </c>
      <c r="F1021" s="93"/>
      <c r="G1021" s="101"/>
      <c r="H1021" s="279"/>
    </row>
    <row r="1022" spans="1:8" ht="12.75" customHeight="1">
      <c r="A1022" s="282"/>
      <c r="B1022" s="255" t="s">
        <v>901</v>
      </c>
      <c r="C1022" s="55" t="s">
        <v>46</v>
      </c>
      <c r="D1022" s="326"/>
      <c r="E1022" s="84"/>
      <c r="F1022" s="90"/>
      <c r="G1022" s="73"/>
      <c r="H1022" s="278"/>
    </row>
    <row r="1023" spans="1:8" ht="12.75" customHeight="1">
      <c r="A1023" s="245" t="s">
        <v>46</v>
      </c>
      <c r="B1023" s="256" t="s">
        <v>216</v>
      </c>
      <c r="C1023" s="54" t="s">
        <v>3018</v>
      </c>
      <c r="D1023" s="327">
        <v>158</v>
      </c>
      <c r="E1023" s="347" t="s">
        <v>161</v>
      </c>
      <c r="F1023" s="92"/>
      <c r="G1023" s="101"/>
      <c r="H1023" s="279"/>
    </row>
    <row r="1024" spans="1:8" ht="12.75" customHeight="1">
      <c r="A1024" s="282"/>
      <c r="B1024" s="255" t="s">
        <v>742</v>
      </c>
      <c r="C1024" s="55" t="s">
        <v>46</v>
      </c>
      <c r="D1024" s="326"/>
      <c r="E1024" s="346"/>
      <c r="F1024" s="90"/>
      <c r="G1024" s="73"/>
      <c r="H1024" s="278"/>
    </row>
    <row r="1025" spans="1:8" ht="12.75" customHeight="1">
      <c r="A1025" s="245" t="s">
        <v>46</v>
      </c>
      <c r="B1025" s="256" t="s">
        <v>216</v>
      </c>
      <c r="C1025" s="54" t="s">
        <v>3018</v>
      </c>
      <c r="D1025" s="327">
        <v>91.4</v>
      </c>
      <c r="E1025" s="347" t="s">
        <v>161</v>
      </c>
      <c r="F1025" s="93"/>
      <c r="G1025" s="101"/>
      <c r="H1025" s="279"/>
    </row>
    <row r="1026" spans="1:8" ht="12.75" customHeight="1">
      <c r="A1026" s="282"/>
      <c r="B1026" s="255"/>
      <c r="C1026" s="55"/>
      <c r="D1026" s="326"/>
      <c r="E1026" s="346"/>
      <c r="F1026" s="90"/>
      <c r="G1026" s="73"/>
      <c r="H1026" s="278"/>
    </row>
    <row r="1027" spans="1:8" ht="12.75" customHeight="1">
      <c r="A1027" s="245"/>
      <c r="B1027" s="256"/>
      <c r="C1027" s="54"/>
      <c r="D1027" s="327"/>
      <c r="E1027" s="347"/>
      <c r="F1027" s="91"/>
      <c r="G1027" s="101"/>
      <c r="H1027" s="279"/>
    </row>
    <row r="1028" spans="1:8" ht="12.75" customHeight="1">
      <c r="A1028" s="282"/>
      <c r="B1028" s="255"/>
      <c r="C1028" s="55"/>
      <c r="D1028" s="326"/>
      <c r="E1028" s="346"/>
      <c r="F1028" s="90"/>
      <c r="G1028" s="73"/>
      <c r="H1028" s="278"/>
    </row>
    <row r="1029" spans="1:8" ht="12.75" customHeight="1">
      <c r="A1029" s="245"/>
      <c r="B1029" s="256"/>
      <c r="C1029" s="54"/>
      <c r="D1029" s="327"/>
      <c r="E1029" s="347"/>
      <c r="F1029" s="91"/>
      <c r="G1029" s="101"/>
      <c r="H1029" s="279"/>
    </row>
    <row r="1030" spans="1:8" ht="12.75" customHeight="1">
      <c r="A1030" s="282"/>
      <c r="B1030" s="255"/>
      <c r="C1030" s="55"/>
      <c r="D1030" s="326"/>
      <c r="E1030" s="346"/>
      <c r="F1030" s="90"/>
      <c r="G1030" s="73"/>
      <c r="H1030" s="278"/>
    </row>
    <row r="1031" spans="1:8" ht="12.75" customHeight="1">
      <c r="A1031" s="245"/>
      <c r="B1031" s="256"/>
      <c r="C1031" s="54"/>
      <c r="D1031" s="327"/>
      <c r="E1031" s="347"/>
      <c r="F1031" s="91"/>
      <c r="G1031" s="101"/>
      <c r="H1031" s="279"/>
    </row>
    <row r="1032" spans="1:8" ht="12.75" customHeight="1">
      <c r="A1032" s="282"/>
      <c r="B1032" s="255"/>
      <c r="C1032" s="55"/>
      <c r="D1032" s="326"/>
      <c r="E1032" s="346"/>
      <c r="F1032" s="90"/>
      <c r="G1032" s="73"/>
      <c r="H1032" s="278"/>
    </row>
    <row r="1033" spans="1:8" ht="12.75" customHeight="1">
      <c r="A1033" s="245"/>
      <c r="B1033" s="256"/>
      <c r="C1033" s="54"/>
      <c r="D1033" s="327"/>
      <c r="E1033" s="347"/>
      <c r="F1033" s="91"/>
      <c r="G1033" s="101"/>
      <c r="H1033" s="279"/>
    </row>
    <row r="1034" spans="1:8" ht="12.75" customHeight="1">
      <c r="A1034" s="282"/>
      <c r="B1034" s="255"/>
      <c r="C1034" s="55"/>
      <c r="D1034" s="326"/>
      <c r="E1034" s="346"/>
      <c r="F1034" s="90"/>
      <c r="G1034" s="73"/>
      <c r="H1034" s="278"/>
    </row>
    <row r="1035" spans="1:8" ht="12.75" customHeight="1">
      <c r="A1035" s="245"/>
      <c r="B1035" s="256"/>
      <c r="C1035" s="54"/>
      <c r="D1035" s="327"/>
      <c r="E1035" s="347"/>
      <c r="F1035" s="91"/>
      <c r="G1035" s="101"/>
      <c r="H1035" s="279"/>
    </row>
    <row r="1036" spans="1:8" ht="12.75" customHeight="1">
      <c r="A1036" s="282"/>
      <c r="B1036" s="255"/>
      <c r="C1036" s="55"/>
      <c r="D1036" s="326"/>
      <c r="E1036" s="346"/>
      <c r="F1036" s="90"/>
      <c r="G1036" s="73"/>
      <c r="H1036" s="278"/>
    </row>
    <row r="1037" spans="1:8" ht="12.75" customHeight="1">
      <c r="A1037" s="245"/>
      <c r="B1037" s="256"/>
      <c r="C1037" s="54"/>
      <c r="D1037" s="327"/>
      <c r="E1037" s="347"/>
      <c r="F1037" s="91"/>
      <c r="G1037" s="101"/>
      <c r="H1037" s="279"/>
    </row>
    <row r="1038" spans="1:8" ht="12.75" customHeight="1">
      <c r="A1038" s="282"/>
      <c r="B1038" s="255"/>
      <c r="C1038" s="55"/>
      <c r="D1038" s="326"/>
      <c r="E1038" s="346"/>
      <c r="F1038" s="90"/>
      <c r="G1038" s="73"/>
      <c r="H1038" s="278"/>
    </row>
    <row r="1039" spans="1:8" ht="12.75" customHeight="1">
      <c r="A1039" s="245"/>
      <c r="B1039" s="256"/>
      <c r="C1039" s="54"/>
      <c r="D1039" s="327"/>
      <c r="E1039" s="347"/>
      <c r="F1039" s="91"/>
      <c r="G1039" s="101"/>
      <c r="H1039" s="279"/>
    </row>
    <row r="1040" spans="1:8" ht="12.75" customHeight="1">
      <c r="A1040" s="282"/>
      <c r="B1040" s="255" t="s">
        <v>46</v>
      </c>
      <c r="C1040" s="55" t="s">
        <v>46</v>
      </c>
      <c r="D1040" s="326"/>
      <c r="E1040" s="82"/>
      <c r="F1040" s="90"/>
      <c r="G1040" s="73"/>
      <c r="H1040" s="278"/>
    </row>
    <row r="1041" spans="1:8" ht="12.75" customHeight="1">
      <c r="A1041" s="245" t="s">
        <v>46</v>
      </c>
      <c r="B1041" s="40" t="s">
        <v>165</v>
      </c>
      <c r="C1041" s="54" t="s">
        <v>46</v>
      </c>
      <c r="D1041" s="327"/>
      <c r="E1041" s="83" t="s">
        <v>46</v>
      </c>
      <c r="F1041" s="93"/>
      <c r="G1041" s="101"/>
      <c r="H1041" s="279"/>
    </row>
    <row r="1042" spans="1:8" ht="12.75" customHeight="1">
      <c r="A1042" s="80"/>
      <c r="B1042" s="249" t="s">
        <v>46</v>
      </c>
      <c r="C1042" s="249" t="s">
        <v>46</v>
      </c>
      <c r="D1042" s="330"/>
      <c r="E1042" s="80"/>
      <c r="F1042" s="69"/>
      <c r="G1042" s="69"/>
      <c r="H1042" s="275"/>
    </row>
    <row r="1043" spans="1:8" ht="12.75" customHeight="1">
      <c r="A1043" s="284" t="s">
        <v>422</v>
      </c>
      <c r="B1043" s="49" t="s">
        <v>71</v>
      </c>
      <c r="C1043" s="311" t="s">
        <v>46</v>
      </c>
      <c r="D1043" s="331"/>
      <c r="E1043" s="81" t="s">
        <v>46</v>
      </c>
      <c r="F1043" s="70"/>
      <c r="G1043" s="70"/>
      <c r="H1043" s="374"/>
    </row>
    <row r="1044" spans="1:8" ht="12.75" customHeight="1">
      <c r="A1044" s="282"/>
      <c r="B1044" s="253"/>
      <c r="C1044" s="264"/>
      <c r="D1044" s="330"/>
      <c r="E1044" s="80"/>
      <c r="F1044" s="69"/>
      <c r="G1044" s="69"/>
      <c r="H1044" s="275"/>
    </row>
    <row r="1045" spans="1:8" ht="12.75" customHeight="1">
      <c r="A1045" s="287"/>
      <c r="B1045" s="254"/>
      <c r="C1045" s="265"/>
      <c r="D1045" s="331"/>
      <c r="E1045" s="81"/>
      <c r="F1045" s="70"/>
      <c r="G1045" s="70"/>
      <c r="H1045" s="277"/>
    </row>
    <row r="1046" spans="1:8" ht="12.75" customHeight="1">
      <c r="A1046" s="282"/>
      <c r="B1046" s="255" t="s">
        <v>46</v>
      </c>
      <c r="C1046" s="52" t="s">
        <v>46</v>
      </c>
      <c r="D1046" s="326"/>
      <c r="E1046" s="346"/>
      <c r="F1046" s="90"/>
      <c r="G1046" s="69"/>
      <c r="H1046" s="278"/>
    </row>
    <row r="1047" spans="1:8" ht="12.75" customHeight="1">
      <c r="A1047" s="245" t="s">
        <v>46</v>
      </c>
      <c r="B1047" s="256" t="s">
        <v>884</v>
      </c>
      <c r="C1047" s="54" t="s">
        <v>46</v>
      </c>
      <c r="D1047" s="327"/>
      <c r="E1047" s="347" t="s">
        <v>46</v>
      </c>
      <c r="F1047" s="91"/>
      <c r="G1047" s="70"/>
      <c r="H1047" s="277"/>
    </row>
    <row r="1048" spans="1:8" ht="12.75" customHeight="1">
      <c r="A1048" s="282"/>
      <c r="B1048" s="258" t="s">
        <v>159</v>
      </c>
      <c r="C1048" s="52" t="s">
        <v>46</v>
      </c>
      <c r="D1048" s="326"/>
      <c r="E1048" s="346"/>
      <c r="F1048" s="90"/>
      <c r="G1048" s="69"/>
      <c r="H1048" s="372"/>
    </row>
    <row r="1049" spans="1:8" ht="12.75" customHeight="1">
      <c r="A1049" s="245" t="s">
        <v>46</v>
      </c>
      <c r="B1049" s="256" t="s">
        <v>903</v>
      </c>
      <c r="C1049" s="53" t="s">
        <v>910</v>
      </c>
      <c r="D1049" s="327">
        <v>17.399999999999999</v>
      </c>
      <c r="E1049" s="347" t="s">
        <v>161</v>
      </c>
      <c r="F1049" s="72"/>
      <c r="G1049" s="70"/>
      <c r="H1049" s="375"/>
    </row>
    <row r="1050" spans="1:8" ht="12.75" customHeight="1">
      <c r="A1050" s="282"/>
      <c r="B1050" s="258" t="s">
        <v>159</v>
      </c>
      <c r="C1050" s="52" t="s">
        <v>483</v>
      </c>
      <c r="D1050" s="326"/>
      <c r="E1050" s="346"/>
      <c r="F1050" s="90"/>
      <c r="G1050" s="69"/>
      <c r="H1050" s="372"/>
    </row>
    <row r="1051" spans="1:8" ht="12.75" customHeight="1">
      <c r="A1051" s="245" t="s">
        <v>46</v>
      </c>
      <c r="B1051" s="256" t="s">
        <v>903</v>
      </c>
      <c r="C1051" s="53" t="s">
        <v>910</v>
      </c>
      <c r="D1051" s="327">
        <v>19.7</v>
      </c>
      <c r="E1051" s="347" t="s">
        <v>161</v>
      </c>
      <c r="F1051" s="72"/>
      <c r="G1051" s="70"/>
      <c r="H1051" s="375"/>
    </row>
    <row r="1052" spans="1:8" ht="12.75" customHeight="1">
      <c r="A1052" s="282"/>
      <c r="B1052" s="255" t="s">
        <v>435</v>
      </c>
      <c r="C1052" s="55" t="s">
        <v>46</v>
      </c>
      <c r="D1052" s="326"/>
      <c r="E1052" s="346"/>
      <c r="F1052" s="90"/>
      <c r="G1052" s="73"/>
      <c r="H1052" s="278"/>
    </row>
    <row r="1053" spans="1:8" ht="12.75" customHeight="1">
      <c r="A1053" s="245" t="s">
        <v>46</v>
      </c>
      <c r="B1053" s="256" t="s">
        <v>911</v>
      </c>
      <c r="C1053" s="54" t="s">
        <v>916</v>
      </c>
      <c r="D1053" s="327">
        <v>7</v>
      </c>
      <c r="E1053" s="347" t="s">
        <v>161</v>
      </c>
      <c r="F1053" s="91"/>
      <c r="G1053" s="101"/>
      <c r="H1053" s="375"/>
    </row>
    <row r="1054" spans="1:8" ht="12.75" customHeight="1">
      <c r="A1054" s="282"/>
      <c r="B1054" s="255"/>
      <c r="C1054" s="55"/>
      <c r="D1054" s="326"/>
      <c r="E1054" s="346"/>
      <c r="F1054" s="90"/>
      <c r="G1054" s="73"/>
      <c r="H1054" s="278"/>
    </row>
    <row r="1055" spans="1:8" ht="12.75" customHeight="1">
      <c r="A1055" s="245"/>
      <c r="B1055" s="256"/>
      <c r="C1055" s="54"/>
      <c r="D1055" s="327"/>
      <c r="E1055" s="347"/>
      <c r="F1055" s="91"/>
      <c r="G1055" s="101"/>
      <c r="H1055" s="279"/>
    </row>
    <row r="1056" spans="1:8" ht="12.75" customHeight="1">
      <c r="A1056" s="282"/>
      <c r="B1056" s="255"/>
      <c r="C1056" s="55"/>
      <c r="D1056" s="326"/>
      <c r="E1056" s="346"/>
      <c r="F1056" s="90"/>
      <c r="G1056" s="73"/>
      <c r="H1056" s="278"/>
    </row>
    <row r="1057" spans="1:8" ht="12.75" customHeight="1">
      <c r="A1057" s="245"/>
      <c r="B1057" s="256"/>
      <c r="C1057" s="54"/>
      <c r="D1057" s="327"/>
      <c r="E1057" s="347"/>
      <c r="F1057" s="91"/>
      <c r="G1057" s="101"/>
      <c r="H1057" s="279"/>
    </row>
    <row r="1058" spans="1:8" ht="12.75" customHeight="1">
      <c r="A1058" s="282"/>
      <c r="B1058" s="255"/>
      <c r="C1058" s="55"/>
      <c r="D1058" s="326"/>
      <c r="E1058" s="346"/>
      <c r="F1058" s="90"/>
      <c r="G1058" s="73"/>
      <c r="H1058" s="278"/>
    </row>
    <row r="1059" spans="1:8" ht="12.75" customHeight="1">
      <c r="A1059" s="245"/>
      <c r="B1059" s="256"/>
      <c r="C1059" s="53"/>
      <c r="D1059" s="327"/>
      <c r="E1059" s="347"/>
      <c r="F1059" s="91"/>
      <c r="G1059" s="101"/>
      <c r="H1059" s="279"/>
    </row>
    <row r="1060" spans="1:8" ht="12.75" customHeight="1">
      <c r="A1060" s="282"/>
      <c r="B1060" s="255"/>
      <c r="C1060" s="55"/>
      <c r="D1060" s="326"/>
      <c r="E1060" s="84"/>
      <c r="F1060" s="90"/>
      <c r="G1060" s="73"/>
      <c r="H1060" s="278"/>
    </row>
    <row r="1061" spans="1:8" ht="12.75" customHeight="1">
      <c r="A1061" s="245"/>
      <c r="B1061" s="256"/>
      <c r="C1061" s="54"/>
      <c r="D1061" s="327"/>
      <c r="E1061" s="347"/>
      <c r="F1061" s="92"/>
      <c r="G1061" s="101"/>
      <c r="H1061" s="279"/>
    </row>
    <row r="1062" spans="1:8" ht="12.75" customHeight="1">
      <c r="A1062" s="282"/>
      <c r="B1062" s="255"/>
      <c r="C1062" s="55"/>
      <c r="D1062" s="326"/>
      <c r="E1062" s="346"/>
      <c r="F1062" s="90"/>
      <c r="G1062" s="73"/>
      <c r="H1062" s="278"/>
    </row>
    <row r="1063" spans="1:8" ht="12.75" customHeight="1">
      <c r="A1063" s="245"/>
      <c r="B1063" s="256"/>
      <c r="C1063" s="54"/>
      <c r="D1063" s="327"/>
      <c r="E1063" s="347"/>
      <c r="F1063" s="93"/>
      <c r="G1063" s="101"/>
      <c r="H1063" s="279"/>
    </row>
    <row r="1064" spans="1:8" ht="12.75" customHeight="1">
      <c r="A1064" s="282"/>
      <c r="B1064" s="255"/>
      <c r="C1064" s="55"/>
      <c r="D1064" s="326"/>
      <c r="E1064" s="84"/>
      <c r="F1064" s="90"/>
      <c r="G1064" s="73"/>
      <c r="H1064" s="278"/>
    </row>
    <row r="1065" spans="1:8" ht="12.75" customHeight="1">
      <c r="A1065" s="245"/>
      <c r="B1065" s="256"/>
      <c r="C1065" s="54"/>
      <c r="D1065" s="327"/>
      <c r="E1065" s="347"/>
      <c r="F1065" s="92"/>
      <c r="G1065" s="101"/>
      <c r="H1065" s="279"/>
    </row>
    <row r="1066" spans="1:8" ht="12.75" customHeight="1">
      <c r="A1066" s="282"/>
      <c r="B1066" s="255"/>
      <c r="C1066" s="55"/>
      <c r="D1066" s="326"/>
      <c r="E1066" s="346"/>
      <c r="F1066" s="90"/>
      <c r="G1066" s="73"/>
      <c r="H1066" s="278"/>
    </row>
    <row r="1067" spans="1:8" ht="12.75" customHeight="1">
      <c r="A1067" s="245"/>
      <c r="B1067" s="256"/>
      <c r="C1067" s="54"/>
      <c r="D1067" s="327"/>
      <c r="E1067" s="347"/>
      <c r="F1067" s="93"/>
      <c r="G1067" s="101"/>
      <c r="H1067" s="279"/>
    </row>
    <row r="1068" spans="1:8" ht="12.75" customHeight="1">
      <c r="A1068" s="282"/>
      <c r="B1068" s="255"/>
      <c r="C1068" s="55"/>
      <c r="D1068" s="326"/>
      <c r="E1068" s="346"/>
      <c r="F1068" s="90"/>
      <c r="G1068" s="73"/>
      <c r="H1068" s="278"/>
    </row>
    <row r="1069" spans="1:8" ht="12.75" customHeight="1">
      <c r="A1069" s="245"/>
      <c r="B1069" s="256"/>
      <c r="C1069" s="54"/>
      <c r="D1069" s="327"/>
      <c r="E1069" s="347"/>
      <c r="F1069" s="91"/>
      <c r="G1069" s="101"/>
      <c r="H1069" s="279"/>
    </row>
    <row r="1070" spans="1:8" ht="12.75" customHeight="1">
      <c r="A1070" s="282"/>
      <c r="B1070" s="255"/>
      <c r="C1070" s="55"/>
      <c r="D1070" s="326"/>
      <c r="E1070" s="346"/>
      <c r="F1070" s="90"/>
      <c r="G1070" s="73"/>
      <c r="H1070" s="278"/>
    </row>
    <row r="1071" spans="1:8" ht="12.75" customHeight="1">
      <c r="A1071" s="245"/>
      <c r="B1071" s="256"/>
      <c r="C1071" s="53"/>
      <c r="D1071" s="327"/>
      <c r="E1071" s="347"/>
      <c r="F1071" s="91"/>
      <c r="G1071" s="101"/>
      <c r="H1071" s="279"/>
    </row>
    <row r="1072" spans="1:8" ht="12.75" customHeight="1">
      <c r="A1072" s="282"/>
      <c r="B1072" s="255"/>
      <c r="C1072" s="52"/>
      <c r="D1072" s="326"/>
      <c r="E1072" s="346"/>
      <c r="F1072" s="90"/>
      <c r="G1072" s="73"/>
      <c r="H1072" s="278"/>
    </row>
    <row r="1073" spans="1:8" ht="12.75" customHeight="1">
      <c r="A1073" s="246"/>
      <c r="B1073" s="255"/>
      <c r="C1073" s="266"/>
      <c r="D1073" s="326"/>
      <c r="E1073" s="346"/>
      <c r="F1073" s="90"/>
      <c r="G1073" s="73"/>
      <c r="H1073" s="278"/>
    </row>
    <row r="1074" spans="1:8" ht="12.75" customHeight="1">
      <c r="A1074" s="285"/>
      <c r="B1074" s="293"/>
      <c r="C1074" s="52"/>
      <c r="D1074" s="328"/>
      <c r="E1074" s="348"/>
      <c r="F1074" s="355"/>
      <c r="G1074" s="371"/>
      <c r="H1074" s="372"/>
    </row>
    <row r="1075" spans="1:8" ht="12.75" customHeight="1">
      <c r="A1075" s="286"/>
      <c r="B1075" s="294"/>
      <c r="C1075" s="53"/>
      <c r="D1075" s="329"/>
      <c r="E1075" s="349"/>
      <c r="F1075" s="356"/>
      <c r="G1075" s="94"/>
      <c r="H1075" s="373"/>
    </row>
    <row r="1076" spans="1:8" ht="12.75" customHeight="1">
      <c r="A1076" s="246"/>
      <c r="B1076" s="255"/>
      <c r="C1076" s="266"/>
      <c r="D1076" s="326"/>
      <c r="E1076" s="346"/>
      <c r="F1076" s="90"/>
      <c r="G1076" s="73"/>
      <c r="H1076" s="278"/>
    </row>
    <row r="1077" spans="1:8" ht="12.75" customHeight="1">
      <c r="A1077" s="245"/>
      <c r="B1077" s="257"/>
      <c r="C1077" s="53"/>
      <c r="D1077" s="327"/>
      <c r="E1077" s="347"/>
      <c r="F1077" s="91"/>
      <c r="G1077" s="101"/>
      <c r="H1077" s="279"/>
    </row>
    <row r="1078" spans="1:8" ht="12.75" customHeight="1">
      <c r="A1078" s="282"/>
      <c r="B1078" s="260" t="s">
        <v>46</v>
      </c>
      <c r="C1078" s="52" t="s">
        <v>46</v>
      </c>
      <c r="D1078" s="326"/>
      <c r="E1078" s="346"/>
      <c r="F1078" s="71"/>
      <c r="G1078" s="73"/>
      <c r="H1078" s="278"/>
    </row>
    <row r="1079" spans="1:8" ht="12.75" customHeight="1">
      <c r="A1079" s="245" t="s">
        <v>46</v>
      </c>
      <c r="B1079" s="292"/>
      <c r="C1079" s="54" t="s">
        <v>46</v>
      </c>
      <c r="D1079" s="327"/>
      <c r="E1079" s="347" t="s">
        <v>46</v>
      </c>
      <c r="F1079" s="72"/>
      <c r="G1079" s="101"/>
      <c r="H1079" s="279"/>
    </row>
    <row r="1080" spans="1:8" ht="12.75" customHeight="1">
      <c r="A1080" s="288"/>
      <c r="B1080" s="261"/>
      <c r="C1080" s="55"/>
      <c r="D1080" s="333"/>
      <c r="E1080" s="350"/>
      <c r="F1080" s="73"/>
      <c r="G1080" s="73"/>
      <c r="H1080" s="278"/>
    </row>
    <row r="1081" spans="1:8" ht="12.75" customHeight="1">
      <c r="A1081" s="283"/>
      <c r="B1081" s="40" t="s">
        <v>165</v>
      </c>
      <c r="C1081" s="53"/>
      <c r="D1081" s="334"/>
      <c r="E1081" s="351"/>
      <c r="F1081" s="94"/>
      <c r="G1081" s="102"/>
      <c r="H1081" s="281"/>
    </row>
    <row r="1082" spans="1:8" ht="12.75" customHeight="1">
      <c r="A1082" s="80"/>
      <c r="B1082" s="249" t="s">
        <v>46</v>
      </c>
      <c r="C1082" s="249" t="s">
        <v>46</v>
      </c>
      <c r="D1082" s="330"/>
      <c r="E1082" s="80"/>
      <c r="F1082" s="69"/>
      <c r="G1082" s="69"/>
      <c r="H1082" s="275"/>
    </row>
    <row r="1083" spans="1:8" ht="12.75" customHeight="1">
      <c r="A1083" s="284" t="s">
        <v>1789</v>
      </c>
      <c r="B1083" s="49" t="s">
        <v>439</v>
      </c>
      <c r="C1083" s="311" t="s">
        <v>46</v>
      </c>
      <c r="D1083" s="331"/>
      <c r="E1083" s="81" t="s">
        <v>46</v>
      </c>
      <c r="F1083" s="70"/>
      <c r="G1083" s="70"/>
      <c r="H1083" s="374"/>
    </row>
    <row r="1084" spans="1:8" ht="12.75" customHeight="1">
      <c r="A1084" s="282"/>
      <c r="B1084" s="253"/>
      <c r="C1084" s="264"/>
      <c r="D1084" s="330"/>
      <c r="E1084" s="80"/>
      <c r="F1084" s="69"/>
      <c r="G1084" s="69"/>
      <c r="H1084" s="275"/>
    </row>
    <row r="1085" spans="1:8" ht="12.75" customHeight="1">
      <c r="A1085" s="287"/>
      <c r="B1085" s="254"/>
      <c r="C1085" s="265"/>
      <c r="D1085" s="331"/>
      <c r="E1085" s="81"/>
      <c r="F1085" s="70"/>
      <c r="G1085" s="70"/>
      <c r="H1085" s="277"/>
    </row>
    <row r="1086" spans="1:8" ht="12.75" customHeight="1">
      <c r="A1086" s="282"/>
      <c r="B1086" s="255" t="s">
        <v>46</v>
      </c>
      <c r="C1086" s="52" t="s">
        <v>46</v>
      </c>
      <c r="D1086" s="326"/>
      <c r="E1086" s="346"/>
      <c r="F1086" s="90"/>
      <c r="G1086" s="69"/>
      <c r="H1086" s="278"/>
    </row>
    <row r="1087" spans="1:8" ht="12.75" customHeight="1">
      <c r="A1087" s="245" t="s">
        <v>46</v>
      </c>
      <c r="B1087" s="256" t="s">
        <v>884</v>
      </c>
      <c r="C1087" s="54" t="s">
        <v>46</v>
      </c>
      <c r="D1087" s="327"/>
      <c r="E1087" s="347" t="s">
        <v>46</v>
      </c>
      <c r="F1087" s="91"/>
      <c r="G1087" s="70"/>
      <c r="H1087" s="277"/>
    </row>
    <row r="1088" spans="1:8" ht="12.75" customHeight="1">
      <c r="A1088" s="282"/>
      <c r="B1088" s="258" t="s">
        <v>403</v>
      </c>
      <c r="C1088" s="52" t="s">
        <v>4676</v>
      </c>
      <c r="D1088" s="326"/>
      <c r="E1088" s="346"/>
      <c r="F1088" s="90"/>
      <c r="G1088" s="69"/>
      <c r="H1088" s="372"/>
    </row>
    <row r="1089" spans="1:8" ht="12.75" customHeight="1">
      <c r="A1089" s="245" t="s">
        <v>46</v>
      </c>
      <c r="B1089" s="256" t="s">
        <v>3537</v>
      </c>
      <c r="C1089" s="53" t="s">
        <v>3536</v>
      </c>
      <c r="D1089" s="327">
        <v>63.8</v>
      </c>
      <c r="E1089" s="347" t="s">
        <v>117</v>
      </c>
      <c r="F1089" s="72"/>
      <c r="G1089" s="70"/>
      <c r="H1089" s="375"/>
    </row>
    <row r="1090" spans="1:8" ht="12.75" customHeight="1">
      <c r="A1090" s="282"/>
      <c r="B1090" s="255" t="s">
        <v>403</v>
      </c>
      <c r="C1090" s="55" t="s">
        <v>4677</v>
      </c>
      <c r="D1090" s="326"/>
      <c r="E1090" s="346"/>
      <c r="F1090" s="90"/>
      <c r="G1090" s="73"/>
      <c r="H1090" s="278"/>
    </row>
    <row r="1091" spans="1:8" ht="12.75" customHeight="1">
      <c r="A1091" s="245" t="s">
        <v>46</v>
      </c>
      <c r="B1091" s="256" t="s">
        <v>2616</v>
      </c>
      <c r="C1091" s="54" t="s">
        <v>3540</v>
      </c>
      <c r="D1091" s="327">
        <v>7.6</v>
      </c>
      <c r="E1091" s="347" t="s">
        <v>117</v>
      </c>
      <c r="F1091" s="91"/>
      <c r="G1091" s="101"/>
      <c r="H1091" s="375"/>
    </row>
    <row r="1092" spans="1:8" ht="12.75" customHeight="1">
      <c r="A1092" s="282"/>
      <c r="B1092" s="255" t="s">
        <v>355</v>
      </c>
      <c r="C1092" s="55" t="s">
        <v>1441</v>
      </c>
      <c r="D1092" s="326"/>
      <c r="E1092" s="346"/>
      <c r="F1092" s="90"/>
      <c r="G1092" s="73"/>
      <c r="H1092" s="278"/>
    </row>
    <row r="1093" spans="1:8" ht="12.75" customHeight="1">
      <c r="A1093" s="245" t="s">
        <v>46</v>
      </c>
      <c r="B1093" s="256" t="s">
        <v>270</v>
      </c>
      <c r="C1093" s="54" t="s">
        <v>3541</v>
      </c>
      <c r="D1093" s="327">
        <v>20.2</v>
      </c>
      <c r="E1093" s="347" t="s">
        <v>117</v>
      </c>
      <c r="F1093" s="91"/>
      <c r="G1093" s="101"/>
      <c r="H1093" s="279"/>
    </row>
    <row r="1094" spans="1:8" ht="12.75" customHeight="1">
      <c r="A1094" s="282"/>
      <c r="B1094" s="255" t="s">
        <v>749</v>
      </c>
      <c r="C1094" s="55" t="s">
        <v>1441</v>
      </c>
      <c r="D1094" s="326"/>
      <c r="E1094" s="346"/>
      <c r="F1094" s="90"/>
      <c r="G1094" s="73"/>
      <c r="H1094" s="278"/>
    </row>
    <row r="1095" spans="1:8" ht="12.75" customHeight="1">
      <c r="A1095" s="245" t="s">
        <v>46</v>
      </c>
      <c r="B1095" s="256" t="s">
        <v>270</v>
      </c>
      <c r="C1095" s="53" t="s">
        <v>3541</v>
      </c>
      <c r="D1095" s="327">
        <v>6</v>
      </c>
      <c r="E1095" s="347" t="s">
        <v>117</v>
      </c>
      <c r="F1095" s="91"/>
      <c r="G1095" s="101"/>
      <c r="H1095" s="279"/>
    </row>
    <row r="1096" spans="1:8" ht="12.75" customHeight="1">
      <c r="A1096" s="282"/>
      <c r="B1096" s="255" t="s">
        <v>46</v>
      </c>
      <c r="C1096" s="55" t="s">
        <v>46</v>
      </c>
      <c r="D1096" s="326"/>
      <c r="E1096" s="84"/>
      <c r="F1096" s="90"/>
      <c r="G1096" s="73"/>
      <c r="H1096" s="278"/>
    </row>
    <row r="1097" spans="1:8" ht="12.75" customHeight="1">
      <c r="A1097" s="245" t="s">
        <v>46</v>
      </c>
      <c r="B1097" s="256" t="s">
        <v>46</v>
      </c>
      <c r="C1097" s="54" t="s">
        <v>46</v>
      </c>
      <c r="D1097" s="327"/>
      <c r="E1097" s="347" t="s">
        <v>46</v>
      </c>
      <c r="F1097" s="92"/>
      <c r="G1097" s="101"/>
      <c r="H1097" s="279"/>
    </row>
    <row r="1098" spans="1:8" ht="12.75" customHeight="1">
      <c r="A1098" s="282"/>
      <c r="B1098" s="255"/>
      <c r="C1098" s="55"/>
      <c r="D1098" s="326"/>
      <c r="E1098" s="346"/>
      <c r="F1098" s="90"/>
      <c r="G1098" s="73"/>
      <c r="H1098" s="278"/>
    </row>
    <row r="1099" spans="1:8" ht="12.75" customHeight="1">
      <c r="A1099" s="245"/>
      <c r="B1099" s="256" t="s">
        <v>1434</v>
      </c>
      <c r="C1099" s="54" t="s">
        <v>3543</v>
      </c>
      <c r="D1099" s="327"/>
      <c r="E1099" s="347"/>
      <c r="F1099" s="93"/>
      <c r="G1099" s="101"/>
      <c r="H1099" s="279"/>
    </row>
    <row r="1100" spans="1:8" ht="12.75" customHeight="1">
      <c r="A1100" s="282"/>
      <c r="B1100" s="255" t="s">
        <v>268</v>
      </c>
      <c r="C1100" s="55" t="s">
        <v>490</v>
      </c>
      <c r="D1100" s="326"/>
      <c r="E1100" s="84"/>
      <c r="F1100" s="90"/>
      <c r="G1100" s="73"/>
      <c r="H1100" s="278"/>
    </row>
    <row r="1101" spans="1:8" ht="12.75" customHeight="1">
      <c r="A1101" s="245" t="s">
        <v>46</v>
      </c>
      <c r="B1101" s="256" t="s">
        <v>131</v>
      </c>
      <c r="C1101" s="54" t="s">
        <v>919</v>
      </c>
      <c r="D1101" s="327">
        <v>1</v>
      </c>
      <c r="E1101" s="347" t="s">
        <v>199</v>
      </c>
      <c r="F1101" s="92"/>
      <c r="G1101" s="101"/>
      <c r="H1101" s="279"/>
    </row>
    <row r="1102" spans="1:8" ht="12.75" customHeight="1">
      <c r="A1102" s="282"/>
      <c r="B1102" s="255" t="s">
        <v>921</v>
      </c>
      <c r="C1102" s="55" t="s">
        <v>490</v>
      </c>
      <c r="D1102" s="326"/>
      <c r="E1102" s="346"/>
      <c r="F1102" s="90"/>
      <c r="G1102" s="73"/>
      <c r="H1102" s="278"/>
    </row>
    <row r="1103" spans="1:8" ht="12.75" customHeight="1">
      <c r="A1103" s="245" t="s">
        <v>46</v>
      </c>
      <c r="B1103" s="256" t="s">
        <v>131</v>
      </c>
      <c r="C1103" s="54" t="s">
        <v>925</v>
      </c>
      <c r="D1103" s="327">
        <v>1</v>
      </c>
      <c r="E1103" s="347" t="s">
        <v>199</v>
      </c>
      <c r="F1103" s="93"/>
      <c r="G1103" s="101"/>
      <c r="H1103" s="279"/>
    </row>
    <row r="1104" spans="1:8" ht="12.75" customHeight="1">
      <c r="A1104" s="282"/>
      <c r="B1104" s="255" t="s">
        <v>526</v>
      </c>
      <c r="C1104" s="55" t="s">
        <v>490</v>
      </c>
      <c r="D1104" s="326"/>
      <c r="E1104" s="346"/>
      <c r="F1104" s="90"/>
      <c r="G1104" s="73"/>
      <c r="H1104" s="278"/>
    </row>
    <row r="1105" spans="1:8" ht="12.75" customHeight="1">
      <c r="A1105" s="245" t="s">
        <v>46</v>
      </c>
      <c r="B1105" s="256" t="s">
        <v>131</v>
      </c>
      <c r="C1105" s="54" t="s">
        <v>926</v>
      </c>
      <c r="D1105" s="327">
        <v>1</v>
      </c>
      <c r="E1105" s="347" t="s">
        <v>199</v>
      </c>
      <c r="F1105" s="91"/>
      <c r="G1105" s="101"/>
      <c r="H1105" s="279"/>
    </row>
    <row r="1106" spans="1:8" ht="12.75" customHeight="1">
      <c r="A1106" s="282"/>
      <c r="B1106" s="255" t="s">
        <v>587</v>
      </c>
      <c r="C1106" s="55" t="s">
        <v>490</v>
      </c>
      <c r="D1106" s="326"/>
      <c r="E1106" s="346"/>
      <c r="F1106" s="90"/>
      <c r="G1106" s="73"/>
      <c r="H1106" s="278"/>
    </row>
    <row r="1107" spans="1:8" ht="12.75" customHeight="1">
      <c r="A1107" s="246" t="s">
        <v>46</v>
      </c>
      <c r="B1107" s="255" t="s">
        <v>131</v>
      </c>
      <c r="C1107" s="312" t="s">
        <v>925</v>
      </c>
      <c r="D1107" s="326">
        <v>1</v>
      </c>
      <c r="E1107" s="346" t="s">
        <v>199</v>
      </c>
      <c r="F1107" s="90"/>
      <c r="G1107" s="73"/>
      <c r="H1107" s="278"/>
    </row>
    <row r="1108" spans="1:8" ht="12.75" customHeight="1">
      <c r="A1108" s="285"/>
      <c r="B1108" s="293" t="s">
        <v>396</v>
      </c>
      <c r="C1108" s="52" t="s">
        <v>490</v>
      </c>
      <c r="D1108" s="328"/>
      <c r="E1108" s="348"/>
      <c r="F1108" s="355"/>
      <c r="G1108" s="371"/>
      <c r="H1108" s="372"/>
    </row>
    <row r="1109" spans="1:8" ht="12.75" customHeight="1">
      <c r="A1109" s="286" t="s">
        <v>46</v>
      </c>
      <c r="B1109" s="294" t="s">
        <v>131</v>
      </c>
      <c r="C1109" s="53" t="s">
        <v>929</v>
      </c>
      <c r="D1109" s="329">
        <v>1</v>
      </c>
      <c r="E1109" s="349" t="s">
        <v>199</v>
      </c>
      <c r="F1109" s="356"/>
      <c r="G1109" s="94"/>
      <c r="H1109" s="373"/>
    </row>
    <row r="1110" spans="1:8" ht="12.75" customHeight="1">
      <c r="A1110" s="246"/>
      <c r="B1110" s="255" t="s">
        <v>46</v>
      </c>
      <c r="C1110" s="312"/>
      <c r="D1110" s="326"/>
      <c r="E1110" s="346"/>
      <c r="F1110" s="90"/>
      <c r="G1110" s="73"/>
      <c r="H1110" s="278"/>
    </row>
    <row r="1111" spans="1:8" ht="12.75" customHeight="1">
      <c r="A1111" s="245" t="s">
        <v>46</v>
      </c>
      <c r="B1111" s="256" t="s">
        <v>46</v>
      </c>
      <c r="C1111" s="54" t="s">
        <v>46</v>
      </c>
      <c r="D1111" s="327"/>
      <c r="E1111" s="347" t="s">
        <v>46</v>
      </c>
      <c r="F1111" s="91"/>
      <c r="G1111" s="101"/>
      <c r="H1111" s="279"/>
    </row>
    <row r="1112" spans="1:8" ht="12.75" customHeight="1">
      <c r="A1112" s="285"/>
      <c r="B1112" s="293" t="s">
        <v>46</v>
      </c>
      <c r="C1112" s="52"/>
      <c r="D1112" s="328"/>
      <c r="E1112" s="348"/>
      <c r="F1112" s="355"/>
      <c r="G1112" s="371"/>
      <c r="H1112" s="372"/>
    </row>
    <row r="1113" spans="1:8" ht="12.75" customHeight="1">
      <c r="A1113" s="286" t="s">
        <v>46</v>
      </c>
      <c r="B1113" s="294" t="s">
        <v>46</v>
      </c>
      <c r="C1113" s="53" t="s">
        <v>46</v>
      </c>
      <c r="D1113" s="329"/>
      <c r="E1113" s="349" t="s">
        <v>46</v>
      </c>
      <c r="F1113" s="356"/>
      <c r="G1113" s="94"/>
      <c r="H1113" s="373"/>
    </row>
    <row r="1114" spans="1:8" ht="12.75" customHeight="1">
      <c r="A1114" s="282"/>
      <c r="B1114" s="258" t="s">
        <v>46</v>
      </c>
      <c r="C1114" s="52"/>
      <c r="D1114" s="326"/>
      <c r="E1114" s="346"/>
      <c r="F1114" s="90"/>
      <c r="G1114" s="69"/>
      <c r="H1114" s="372"/>
    </row>
    <row r="1115" spans="1:8" ht="12.75" customHeight="1">
      <c r="A1115" s="245" t="s">
        <v>46</v>
      </c>
      <c r="B1115" s="256" t="s">
        <v>46</v>
      </c>
      <c r="C1115" s="53" t="s">
        <v>46</v>
      </c>
      <c r="D1115" s="327"/>
      <c r="E1115" s="347" t="s">
        <v>46</v>
      </c>
      <c r="F1115" s="72"/>
      <c r="G1115" s="70"/>
      <c r="H1115" s="375"/>
    </row>
    <row r="1116" spans="1:8" ht="12.75" customHeight="1">
      <c r="A1116" s="246"/>
      <c r="B1116" s="255" t="s">
        <v>46</v>
      </c>
      <c r="C1116" s="266" t="s">
        <v>46</v>
      </c>
      <c r="D1116" s="326"/>
      <c r="E1116" s="346"/>
      <c r="F1116" s="90"/>
      <c r="G1116" s="73"/>
      <c r="H1116" s="278"/>
    </row>
    <row r="1117" spans="1:8" ht="12.75" customHeight="1">
      <c r="A1117" s="245" t="s">
        <v>46</v>
      </c>
      <c r="B1117" s="257" t="s">
        <v>46</v>
      </c>
      <c r="C1117" s="53" t="s">
        <v>46</v>
      </c>
      <c r="D1117" s="327"/>
      <c r="E1117" s="347" t="s">
        <v>46</v>
      </c>
      <c r="F1117" s="91"/>
      <c r="G1117" s="101"/>
      <c r="H1117" s="279"/>
    </row>
    <row r="1118" spans="1:8" ht="12.75" customHeight="1">
      <c r="A1118" s="282"/>
      <c r="B1118" s="260" t="s">
        <v>46</v>
      </c>
      <c r="C1118" s="52" t="s">
        <v>46</v>
      </c>
      <c r="D1118" s="326"/>
      <c r="E1118" s="346"/>
      <c r="F1118" s="71"/>
      <c r="G1118" s="73"/>
      <c r="H1118" s="278"/>
    </row>
    <row r="1119" spans="1:8" ht="12.75" customHeight="1">
      <c r="A1119" s="245" t="s">
        <v>46</v>
      </c>
      <c r="B1119" s="292"/>
      <c r="C1119" s="54" t="s">
        <v>46</v>
      </c>
      <c r="D1119" s="327"/>
      <c r="E1119" s="347" t="s">
        <v>46</v>
      </c>
      <c r="F1119" s="72"/>
      <c r="G1119" s="101"/>
      <c r="H1119" s="279"/>
    </row>
    <row r="1120" spans="1:8" ht="12.75" customHeight="1">
      <c r="A1120" s="288"/>
      <c r="B1120" s="261"/>
      <c r="C1120" s="55"/>
      <c r="D1120" s="333"/>
      <c r="E1120" s="350"/>
      <c r="F1120" s="73"/>
      <c r="G1120" s="73"/>
      <c r="H1120" s="278"/>
    </row>
    <row r="1121" spans="1:8" ht="12.75" customHeight="1">
      <c r="A1121" s="283"/>
      <c r="B1121" s="40" t="s">
        <v>165</v>
      </c>
      <c r="C1121" s="53"/>
      <c r="D1121" s="334"/>
      <c r="E1121" s="351"/>
      <c r="F1121" s="94"/>
      <c r="G1121" s="102"/>
      <c r="H1121" s="281"/>
    </row>
    <row r="1122" spans="1:8" ht="12.75" customHeight="1">
      <c r="A1122" s="80"/>
      <c r="B1122" s="249" t="s">
        <v>46</v>
      </c>
      <c r="C1122" s="249" t="s">
        <v>46</v>
      </c>
      <c r="D1122" s="330"/>
      <c r="E1122" s="80"/>
      <c r="F1122" s="69"/>
      <c r="G1122" s="69"/>
      <c r="H1122" s="275"/>
    </row>
    <row r="1123" spans="1:8" ht="12.75" customHeight="1">
      <c r="A1123" s="284" t="s">
        <v>2684</v>
      </c>
      <c r="B1123" s="49" t="s">
        <v>75</v>
      </c>
      <c r="C1123" s="311" t="s">
        <v>46</v>
      </c>
      <c r="D1123" s="331"/>
      <c r="E1123" s="81" t="s">
        <v>46</v>
      </c>
      <c r="F1123" s="70"/>
      <c r="G1123" s="70"/>
      <c r="H1123" s="374"/>
    </row>
    <row r="1124" spans="1:8" ht="12.75" customHeight="1">
      <c r="A1124" s="282"/>
      <c r="B1124" s="253"/>
      <c r="C1124" s="264"/>
      <c r="D1124" s="330"/>
      <c r="E1124" s="80"/>
      <c r="F1124" s="69"/>
      <c r="G1124" s="69"/>
      <c r="H1124" s="275"/>
    </row>
    <row r="1125" spans="1:8" ht="12.75" customHeight="1">
      <c r="A1125" s="287"/>
      <c r="B1125" s="254"/>
      <c r="C1125" s="265"/>
      <c r="D1125" s="331"/>
      <c r="E1125" s="81"/>
      <c r="F1125" s="70"/>
      <c r="G1125" s="70"/>
      <c r="H1125" s="277"/>
    </row>
    <row r="1126" spans="1:8" ht="12.75" customHeight="1">
      <c r="A1126" s="282"/>
      <c r="B1126" s="255" t="s">
        <v>46</v>
      </c>
      <c r="C1126" s="52" t="s">
        <v>46</v>
      </c>
      <c r="D1126" s="326"/>
      <c r="E1126" s="346"/>
      <c r="F1126" s="90"/>
      <c r="G1126" s="69"/>
      <c r="H1126" s="278"/>
    </row>
    <row r="1127" spans="1:8" ht="12.75" customHeight="1">
      <c r="A1127" s="245" t="s">
        <v>46</v>
      </c>
      <c r="B1127" s="256" t="s">
        <v>884</v>
      </c>
      <c r="C1127" s="54" t="s">
        <v>46</v>
      </c>
      <c r="D1127" s="327"/>
      <c r="E1127" s="347" t="s">
        <v>46</v>
      </c>
      <c r="F1127" s="91"/>
      <c r="G1127" s="70"/>
      <c r="H1127" s="277"/>
    </row>
    <row r="1128" spans="1:8" ht="12.75" customHeight="1">
      <c r="A1128" s="282"/>
      <c r="B1128" s="255" t="s">
        <v>639</v>
      </c>
      <c r="C1128" s="55" t="s">
        <v>46</v>
      </c>
      <c r="D1128" s="326"/>
      <c r="E1128" s="346"/>
      <c r="F1128" s="90"/>
      <c r="G1128" s="73"/>
      <c r="H1128" s="278"/>
    </row>
    <row r="1129" spans="1:8" ht="12.75" customHeight="1">
      <c r="A1129" s="245" t="s">
        <v>46</v>
      </c>
      <c r="B1129" s="256" t="s">
        <v>454</v>
      </c>
      <c r="C1129" s="54" t="s">
        <v>933</v>
      </c>
      <c r="D1129" s="327">
        <v>201</v>
      </c>
      <c r="E1129" s="347" t="s">
        <v>117</v>
      </c>
      <c r="F1129" s="91"/>
      <c r="G1129" s="101"/>
      <c r="H1129" s="279"/>
    </row>
    <row r="1130" spans="1:8" ht="12.75" customHeight="1">
      <c r="A1130" s="282"/>
      <c r="B1130" s="255" t="s">
        <v>639</v>
      </c>
      <c r="C1130" s="55" t="s">
        <v>46</v>
      </c>
      <c r="D1130" s="326"/>
      <c r="E1130" s="84"/>
      <c r="F1130" s="90"/>
      <c r="G1130" s="73"/>
      <c r="H1130" s="278"/>
    </row>
    <row r="1131" spans="1:8" ht="12.75" customHeight="1">
      <c r="A1131" s="245" t="s">
        <v>46</v>
      </c>
      <c r="B1131" s="256" t="s">
        <v>1520</v>
      </c>
      <c r="C1131" s="54" t="s">
        <v>754</v>
      </c>
      <c r="D1131" s="327">
        <v>201</v>
      </c>
      <c r="E1131" s="347" t="s">
        <v>117</v>
      </c>
      <c r="F1131" s="92"/>
      <c r="G1131" s="101"/>
      <c r="H1131" s="279"/>
    </row>
    <row r="1132" spans="1:8" ht="12.75" customHeight="1">
      <c r="A1132" s="282"/>
      <c r="B1132" s="255"/>
      <c r="C1132" s="55"/>
      <c r="D1132" s="326"/>
      <c r="E1132" s="346"/>
      <c r="F1132" s="90"/>
      <c r="G1132" s="73"/>
      <c r="H1132" s="278"/>
    </row>
    <row r="1133" spans="1:8" ht="12.75" customHeight="1">
      <c r="A1133" s="245"/>
      <c r="B1133" s="256"/>
      <c r="C1133" s="54"/>
      <c r="D1133" s="327"/>
      <c r="E1133" s="347"/>
      <c r="F1133" s="91"/>
      <c r="G1133" s="101"/>
      <c r="H1133" s="279"/>
    </row>
    <row r="1134" spans="1:8" ht="12.75" customHeight="1">
      <c r="A1134" s="282"/>
      <c r="B1134" s="255" t="s">
        <v>46</v>
      </c>
      <c r="C1134" s="52" t="s">
        <v>46</v>
      </c>
      <c r="D1134" s="326"/>
      <c r="E1134" s="346"/>
      <c r="F1134" s="90"/>
      <c r="G1134" s="73"/>
      <c r="H1134" s="278"/>
    </row>
    <row r="1135" spans="1:8" ht="12.75" customHeight="1">
      <c r="A1135" s="246" t="s">
        <v>46</v>
      </c>
      <c r="B1135" s="255" t="s">
        <v>159</v>
      </c>
      <c r="C1135" s="266" t="s">
        <v>953</v>
      </c>
      <c r="D1135" s="326">
        <v>3.1</v>
      </c>
      <c r="E1135" s="346" t="s">
        <v>161</v>
      </c>
      <c r="F1135" s="90"/>
      <c r="G1135" s="73"/>
      <c r="H1135" s="278"/>
    </row>
    <row r="1136" spans="1:8" ht="12.75" customHeight="1">
      <c r="A1136" s="285"/>
      <c r="B1136" s="293" t="s">
        <v>956</v>
      </c>
      <c r="C1136" s="52" t="s">
        <v>718</v>
      </c>
      <c r="D1136" s="328"/>
      <c r="E1136" s="348"/>
      <c r="F1136" s="355"/>
      <c r="G1136" s="371"/>
      <c r="H1136" s="372"/>
    </row>
    <row r="1137" spans="1:8" ht="12.75" customHeight="1">
      <c r="A1137" s="286" t="s">
        <v>46</v>
      </c>
      <c r="B1137" s="294" t="s">
        <v>963</v>
      </c>
      <c r="C1137" s="53" t="s">
        <v>3556</v>
      </c>
      <c r="D1137" s="329">
        <v>25</v>
      </c>
      <c r="E1137" s="349" t="s">
        <v>199</v>
      </c>
      <c r="F1137" s="356"/>
      <c r="G1137" s="94"/>
      <c r="H1137" s="373"/>
    </row>
    <row r="1138" spans="1:8" ht="12.75" customHeight="1">
      <c r="A1138" s="282"/>
      <c r="B1138" s="260" t="s">
        <v>964</v>
      </c>
      <c r="C1138" s="52" t="s">
        <v>718</v>
      </c>
      <c r="D1138" s="326"/>
      <c r="E1138" s="346"/>
      <c r="F1138" s="71"/>
      <c r="G1138" s="73"/>
      <c r="H1138" s="278"/>
    </row>
    <row r="1139" spans="1:8" ht="12.75" customHeight="1">
      <c r="A1139" s="245" t="s">
        <v>46</v>
      </c>
      <c r="B1139" s="292" t="s">
        <v>963</v>
      </c>
      <c r="C1139" s="54" t="s">
        <v>3328</v>
      </c>
      <c r="D1139" s="327">
        <v>1</v>
      </c>
      <c r="E1139" s="347" t="s">
        <v>199</v>
      </c>
      <c r="F1139" s="72"/>
      <c r="G1139" s="101"/>
      <c r="H1139" s="279"/>
    </row>
    <row r="1140" spans="1:8" ht="12.75" customHeight="1">
      <c r="A1140" s="80"/>
      <c r="B1140" s="249" t="s">
        <v>227</v>
      </c>
      <c r="C1140" s="249" t="s">
        <v>46</v>
      </c>
      <c r="D1140" s="330"/>
      <c r="E1140" s="80"/>
      <c r="F1140" s="69"/>
      <c r="G1140" s="69"/>
      <c r="H1140" s="275"/>
    </row>
    <row r="1141" spans="1:8" ht="12.75" customHeight="1">
      <c r="A1141" s="284" t="s">
        <v>46</v>
      </c>
      <c r="B1141" s="49" t="s">
        <v>298</v>
      </c>
      <c r="C1141" s="311" t="s">
        <v>966</v>
      </c>
      <c r="D1141" s="331">
        <v>29.6</v>
      </c>
      <c r="E1141" s="81" t="s">
        <v>161</v>
      </c>
      <c r="F1141" s="70"/>
      <c r="G1141" s="70"/>
      <c r="H1141" s="374"/>
    </row>
    <row r="1142" spans="1:8" ht="12.75" customHeight="1">
      <c r="A1142" s="282"/>
      <c r="B1142" s="253" t="s">
        <v>435</v>
      </c>
      <c r="C1142" s="264" t="s">
        <v>46</v>
      </c>
      <c r="D1142" s="330"/>
      <c r="E1142" s="80"/>
      <c r="F1142" s="69"/>
      <c r="G1142" s="69"/>
      <c r="H1142" s="275"/>
    </row>
    <row r="1143" spans="1:8" ht="12.75" customHeight="1">
      <c r="A1143" s="287" t="s">
        <v>46</v>
      </c>
      <c r="B1143" s="254" t="s">
        <v>970</v>
      </c>
      <c r="C1143" s="265" t="s">
        <v>122</v>
      </c>
      <c r="D1143" s="331">
        <v>1381</v>
      </c>
      <c r="E1143" s="81" t="s">
        <v>161</v>
      </c>
      <c r="F1143" s="70"/>
      <c r="G1143" s="70"/>
      <c r="H1143" s="277"/>
    </row>
    <row r="1144" spans="1:8" ht="12.75" customHeight="1">
      <c r="A1144" s="282"/>
      <c r="B1144" s="255" t="s">
        <v>435</v>
      </c>
      <c r="C1144" s="52" t="s">
        <v>46</v>
      </c>
      <c r="D1144" s="326"/>
      <c r="E1144" s="346"/>
      <c r="F1144" s="90"/>
      <c r="G1144" s="69"/>
      <c r="H1144" s="278"/>
    </row>
    <row r="1145" spans="1:8" ht="12.75" customHeight="1">
      <c r="A1145" s="245" t="s">
        <v>46</v>
      </c>
      <c r="B1145" s="256" t="s">
        <v>970</v>
      </c>
      <c r="C1145" s="54" t="s">
        <v>215</v>
      </c>
      <c r="D1145" s="327">
        <v>46.2</v>
      </c>
      <c r="E1145" s="347" t="s">
        <v>161</v>
      </c>
      <c r="F1145" s="91"/>
      <c r="G1145" s="70"/>
      <c r="H1145" s="277"/>
    </row>
    <row r="1146" spans="1:8" ht="12.75" customHeight="1">
      <c r="A1146" s="282"/>
      <c r="B1146" s="258" t="s">
        <v>46</v>
      </c>
      <c r="C1146" s="52" t="s">
        <v>46</v>
      </c>
      <c r="D1146" s="326"/>
      <c r="E1146" s="346"/>
      <c r="F1146" s="90"/>
      <c r="G1146" s="69"/>
      <c r="H1146" s="372"/>
    </row>
    <row r="1147" spans="1:8" ht="12.75" customHeight="1">
      <c r="A1147" s="245" t="s">
        <v>46</v>
      </c>
      <c r="B1147" s="256" t="s">
        <v>2957</v>
      </c>
      <c r="C1147" s="53" t="s">
        <v>975</v>
      </c>
      <c r="D1147" s="327">
        <v>9.1999999999999993</v>
      </c>
      <c r="E1147" s="347" t="s">
        <v>161</v>
      </c>
      <c r="F1147" s="72"/>
      <c r="G1147" s="70"/>
      <c r="H1147" s="375"/>
    </row>
    <row r="1148" spans="1:8" ht="12.75" customHeight="1">
      <c r="A1148" s="282"/>
      <c r="B1148" s="258" t="s">
        <v>46</v>
      </c>
      <c r="C1148" s="52" t="s">
        <v>46</v>
      </c>
      <c r="D1148" s="326"/>
      <c r="E1148" s="346"/>
      <c r="F1148" s="90"/>
      <c r="G1148" s="69"/>
      <c r="H1148" s="372"/>
    </row>
    <row r="1149" spans="1:8" ht="12.75" customHeight="1">
      <c r="A1149" s="245" t="s">
        <v>46</v>
      </c>
      <c r="B1149" s="256" t="s">
        <v>981</v>
      </c>
      <c r="C1149" s="53" t="s">
        <v>570</v>
      </c>
      <c r="D1149" s="327">
        <v>1307</v>
      </c>
      <c r="E1149" s="347" t="s">
        <v>161</v>
      </c>
      <c r="F1149" s="72"/>
      <c r="G1149" s="70"/>
      <c r="H1149" s="375"/>
    </row>
    <row r="1150" spans="1:8" ht="12.75" customHeight="1">
      <c r="A1150" s="282"/>
      <c r="B1150" s="255" t="s">
        <v>46</v>
      </c>
      <c r="C1150" s="55" t="s">
        <v>46</v>
      </c>
      <c r="D1150" s="326"/>
      <c r="E1150" s="346"/>
      <c r="F1150" s="90"/>
      <c r="G1150" s="73"/>
      <c r="H1150" s="278"/>
    </row>
    <row r="1151" spans="1:8" ht="12.75" customHeight="1">
      <c r="A1151" s="245" t="s">
        <v>46</v>
      </c>
      <c r="B1151" s="256" t="s">
        <v>983</v>
      </c>
      <c r="C1151" s="54" t="s">
        <v>988</v>
      </c>
      <c r="D1151" s="327">
        <v>98.2</v>
      </c>
      <c r="E1151" s="347" t="s">
        <v>161</v>
      </c>
      <c r="F1151" s="91"/>
      <c r="G1151" s="101"/>
      <c r="H1151" s="375"/>
    </row>
    <row r="1152" spans="1:8" ht="12.75" customHeight="1">
      <c r="A1152" s="282"/>
      <c r="B1152" s="255" t="s">
        <v>46</v>
      </c>
      <c r="C1152" s="55" t="s">
        <v>663</v>
      </c>
      <c r="D1152" s="326"/>
      <c r="E1152" s="346"/>
      <c r="F1152" s="90"/>
      <c r="G1152" s="73"/>
      <c r="H1152" s="278"/>
    </row>
    <row r="1153" spans="1:8" ht="12.75" customHeight="1">
      <c r="A1153" s="245" t="s">
        <v>46</v>
      </c>
      <c r="B1153" s="256" t="s">
        <v>556</v>
      </c>
      <c r="C1153" s="54" t="s">
        <v>954</v>
      </c>
      <c r="D1153" s="327">
        <v>17</v>
      </c>
      <c r="E1153" s="347" t="s">
        <v>161</v>
      </c>
      <c r="F1153" s="91"/>
      <c r="G1153" s="101"/>
      <c r="H1153" s="279"/>
    </row>
    <row r="1154" spans="1:8" ht="12.75" customHeight="1">
      <c r="A1154" s="282"/>
      <c r="B1154" s="255" t="s">
        <v>46</v>
      </c>
      <c r="C1154" s="55" t="s">
        <v>730</v>
      </c>
      <c r="D1154" s="326"/>
      <c r="E1154" s="346"/>
      <c r="F1154" s="90"/>
      <c r="G1154" s="73"/>
      <c r="H1154" s="278"/>
    </row>
    <row r="1155" spans="1:8" ht="12.75" customHeight="1">
      <c r="A1155" s="245" t="s">
        <v>46</v>
      </c>
      <c r="B1155" s="256" t="s">
        <v>556</v>
      </c>
      <c r="C1155" s="54" t="s">
        <v>31</v>
      </c>
      <c r="D1155" s="327">
        <v>103</v>
      </c>
      <c r="E1155" s="347" t="s">
        <v>161</v>
      </c>
      <c r="F1155" s="91"/>
      <c r="G1155" s="101"/>
      <c r="H1155" s="279"/>
    </row>
    <row r="1156" spans="1:8" ht="12.75" customHeight="1">
      <c r="A1156" s="282"/>
      <c r="B1156" s="255" t="s">
        <v>46</v>
      </c>
      <c r="C1156" s="55" t="s">
        <v>730</v>
      </c>
      <c r="D1156" s="326"/>
      <c r="E1156" s="346"/>
      <c r="F1156" s="90"/>
      <c r="G1156" s="73"/>
      <c r="H1156" s="278"/>
    </row>
    <row r="1157" spans="1:8" ht="12.75" customHeight="1">
      <c r="A1157" s="245" t="s">
        <v>46</v>
      </c>
      <c r="B1157" s="256" t="s">
        <v>556</v>
      </c>
      <c r="C1157" s="53" t="s">
        <v>994</v>
      </c>
      <c r="D1157" s="327">
        <v>20.399999999999999</v>
      </c>
      <c r="E1157" s="347" t="s">
        <v>161</v>
      </c>
      <c r="F1157" s="91"/>
      <c r="G1157" s="101"/>
      <c r="H1157" s="279"/>
    </row>
    <row r="1158" spans="1:8" ht="12.75" customHeight="1">
      <c r="A1158" s="282"/>
      <c r="B1158" s="255" t="s">
        <v>46</v>
      </c>
      <c r="C1158" s="55" t="s">
        <v>995</v>
      </c>
      <c r="D1158" s="326"/>
      <c r="E1158" s="84"/>
      <c r="F1158" s="90"/>
      <c r="G1158" s="73"/>
      <c r="H1158" s="278"/>
    </row>
    <row r="1159" spans="1:8" ht="12.75" customHeight="1">
      <c r="A1159" s="245" t="s">
        <v>46</v>
      </c>
      <c r="B1159" s="256" t="s">
        <v>1003</v>
      </c>
      <c r="C1159" s="54" t="s">
        <v>520</v>
      </c>
      <c r="D1159" s="327">
        <v>5.7</v>
      </c>
      <c r="E1159" s="347" t="s">
        <v>161</v>
      </c>
      <c r="F1159" s="92"/>
      <c r="G1159" s="101"/>
      <c r="H1159" s="279"/>
    </row>
    <row r="1160" spans="1:8" ht="12.75" customHeight="1">
      <c r="A1160" s="282"/>
      <c r="B1160" s="255" t="s">
        <v>46</v>
      </c>
      <c r="C1160" s="55" t="s">
        <v>1005</v>
      </c>
      <c r="D1160" s="326"/>
      <c r="E1160" s="346"/>
      <c r="F1160" s="90"/>
      <c r="G1160" s="73"/>
      <c r="H1160" s="278"/>
    </row>
    <row r="1161" spans="1:8" ht="12.75" customHeight="1">
      <c r="A1161" s="245" t="s">
        <v>46</v>
      </c>
      <c r="B1161" s="256" t="s">
        <v>1009</v>
      </c>
      <c r="C1161" s="54" t="s">
        <v>278</v>
      </c>
      <c r="D1161" s="327">
        <v>152</v>
      </c>
      <c r="E1161" s="347" t="s">
        <v>161</v>
      </c>
      <c r="F1161" s="93"/>
      <c r="G1161" s="101"/>
      <c r="H1161" s="279"/>
    </row>
    <row r="1162" spans="1:8" ht="12.75" customHeight="1">
      <c r="A1162" s="282"/>
      <c r="B1162" s="255" t="s">
        <v>46</v>
      </c>
      <c r="C1162" s="55" t="s">
        <v>1013</v>
      </c>
      <c r="D1162" s="326"/>
      <c r="E1162" s="84"/>
      <c r="F1162" s="90"/>
      <c r="G1162" s="73"/>
      <c r="H1162" s="278"/>
    </row>
    <row r="1163" spans="1:8" ht="12.75" customHeight="1">
      <c r="A1163" s="245" t="s">
        <v>46</v>
      </c>
      <c r="B1163" s="256" t="s">
        <v>1009</v>
      </c>
      <c r="C1163" s="54" t="s">
        <v>1016</v>
      </c>
      <c r="D1163" s="327">
        <v>13.6</v>
      </c>
      <c r="E1163" s="347" t="s">
        <v>161</v>
      </c>
      <c r="F1163" s="92"/>
      <c r="G1163" s="101"/>
      <c r="H1163" s="279"/>
    </row>
    <row r="1164" spans="1:8" ht="12.75" customHeight="1">
      <c r="A1164" s="282"/>
      <c r="B1164" s="261" t="s">
        <v>46</v>
      </c>
      <c r="C1164" s="55" t="s">
        <v>914</v>
      </c>
      <c r="D1164" s="333"/>
      <c r="E1164" s="350"/>
      <c r="F1164" s="71"/>
      <c r="G1164" s="73"/>
      <c r="H1164" s="278"/>
    </row>
    <row r="1165" spans="1:8" ht="12.75" customHeight="1">
      <c r="A1165" s="245"/>
      <c r="B1165" s="296" t="s">
        <v>1047</v>
      </c>
      <c r="C1165" s="53" t="s">
        <v>3552</v>
      </c>
      <c r="D1165" s="334">
        <v>2</v>
      </c>
      <c r="E1165" s="351" t="s">
        <v>199</v>
      </c>
      <c r="F1165" s="72"/>
      <c r="G1165" s="101"/>
      <c r="H1165" s="279"/>
    </row>
    <row r="1166" spans="1:8" ht="12.75" customHeight="1">
      <c r="A1166" s="285"/>
      <c r="B1166" s="293" t="s">
        <v>1369</v>
      </c>
      <c r="C1166" s="52" t="s">
        <v>1365</v>
      </c>
      <c r="D1166" s="328"/>
      <c r="E1166" s="348"/>
      <c r="F1166" s="355"/>
      <c r="G1166" s="371"/>
      <c r="H1166" s="372"/>
    </row>
    <row r="1167" spans="1:8" ht="12.75" customHeight="1">
      <c r="A1167" s="286" t="s">
        <v>46</v>
      </c>
      <c r="B1167" s="294" t="s">
        <v>1370</v>
      </c>
      <c r="C1167" s="53" t="s">
        <v>1147</v>
      </c>
      <c r="D1167" s="329">
        <v>21.6</v>
      </c>
      <c r="E1167" s="349" t="s">
        <v>161</v>
      </c>
      <c r="F1167" s="356"/>
      <c r="G1167" s="94"/>
      <c r="H1167" s="373"/>
    </row>
    <row r="1168" spans="1:8" ht="12.75" customHeight="1">
      <c r="A1168" s="282"/>
      <c r="B1168" s="255"/>
      <c r="C1168" s="55"/>
      <c r="D1168" s="326"/>
      <c r="E1168" s="346"/>
      <c r="F1168" s="90"/>
      <c r="G1168" s="73"/>
      <c r="H1168" s="278"/>
    </row>
    <row r="1169" spans="1:8" ht="12.75" customHeight="1">
      <c r="A1169" s="245"/>
      <c r="B1169" s="256"/>
      <c r="C1169" s="54"/>
      <c r="D1169" s="327"/>
      <c r="E1169" s="347"/>
      <c r="F1169" s="93"/>
      <c r="G1169" s="101"/>
      <c r="H1169" s="279"/>
    </row>
    <row r="1170" spans="1:8" ht="12.75" customHeight="1">
      <c r="A1170" s="285"/>
      <c r="B1170" s="293" t="s">
        <v>46</v>
      </c>
      <c r="C1170" s="52"/>
      <c r="D1170" s="328"/>
      <c r="E1170" s="348"/>
      <c r="F1170" s="355"/>
      <c r="G1170" s="371"/>
      <c r="H1170" s="372"/>
    </row>
    <row r="1171" spans="1:8" ht="12.75" customHeight="1">
      <c r="A1171" s="286" t="s">
        <v>46</v>
      </c>
      <c r="B1171" s="294" t="s">
        <v>3582</v>
      </c>
      <c r="C1171" s="53"/>
      <c r="D1171" s="329"/>
      <c r="E1171" s="349" t="s">
        <v>46</v>
      </c>
      <c r="F1171" s="356"/>
      <c r="G1171" s="94"/>
      <c r="H1171" s="373"/>
    </row>
    <row r="1172" spans="1:8" ht="12.75" customHeight="1">
      <c r="A1172" s="285"/>
      <c r="B1172" s="293" t="s">
        <v>1191</v>
      </c>
      <c r="C1172" s="52" t="s">
        <v>1374</v>
      </c>
      <c r="D1172" s="328"/>
      <c r="E1172" s="348"/>
      <c r="F1172" s="355"/>
      <c r="G1172" s="371"/>
      <c r="H1172" s="372"/>
    </row>
    <row r="1173" spans="1:8" ht="12.75" customHeight="1">
      <c r="A1173" s="286" t="s">
        <v>46</v>
      </c>
      <c r="B1173" s="294" t="s">
        <v>3625</v>
      </c>
      <c r="C1173" s="53" t="s">
        <v>2439</v>
      </c>
      <c r="D1173" s="329">
        <v>72.900000000000006</v>
      </c>
      <c r="E1173" s="349" t="s">
        <v>161</v>
      </c>
      <c r="F1173" s="356"/>
      <c r="G1173" s="94"/>
      <c r="H1173" s="373"/>
    </row>
    <row r="1174" spans="1:8" ht="12.75" customHeight="1">
      <c r="A1174" s="246"/>
      <c r="B1174" s="297" t="s">
        <v>227</v>
      </c>
      <c r="C1174" s="266" t="s">
        <v>1374</v>
      </c>
      <c r="D1174" s="326"/>
      <c r="E1174" s="346"/>
      <c r="F1174" s="353"/>
      <c r="G1174" s="73"/>
      <c r="H1174" s="278"/>
    </row>
    <row r="1175" spans="1:8" ht="12.75" customHeight="1">
      <c r="A1175" s="245" t="s">
        <v>46</v>
      </c>
      <c r="B1175" s="291" t="s">
        <v>2786</v>
      </c>
      <c r="C1175" s="53" t="s">
        <v>2638</v>
      </c>
      <c r="D1175" s="327">
        <v>12.6</v>
      </c>
      <c r="E1175" s="347" t="s">
        <v>161</v>
      </c>
      <c r="F1175" s="360"/>
      <c r="G1175" s="101"/>
      <c r="H1175" s="279"/>
    </row>
    <row r="1176" spans="1:8" ht="12.75" customHeight="1">
      <c r="A1176" s="288"/>
      <c r="B1176" s="260" t="s">
        <v>1195</v>
      </c>
      <c r="C1176" s="52" t="s">
        <v>3629</v>
      </c>
      <c r="D1176" s="326"/>
      <c r="E1176" s="346"/>
      <c r="F1176" s="361"/>
      <c r="G1176" s="73"/>
      <c r="H1176" s="278"/>
    </row>
    <row r="1177" spans="1:8" ht="12.75" customHeight="1">
      <c r="A1177" s="283" t="s">
        <v>46</v>
      </c>
      <c r="B1177" s="292" t="s">
        <v>2786</v>
      </c>
      <c r="C1177" s="54" t="s">
        <v>2638</v>
      </c>
      <c r="D1177" s="327">
        <v>12.3</v>
      </c>
      <c r="E1177" s="347" t="s">
        <v>161</v>
      </c>
      <c r="F1177" s="94"/>
      <c r="G1177" s="102"/>
      <c r="H1177" s="373"/>
    </row>
    <row r="1178" spans="1:8" ht="12.75" customHeight="1">
      <c r="A1178" s="282"/>
      <c r="B1178" s="255" t="s">
        <v>1195</v>
      </c>
      <c r="C1178" s="55" t="s">
        <v>3629</v>
      </c>
      <c r="D1178" s="326"/>
      <c r="E1178" s="346"/>
      <c r="F1178" s="90"/>
      <c r="G1178" s="73"/>
      <c r="H1178" s="278"/>
    </row>
    <row r="1179" spans="1:8" ht="12.75" customHeight="1">
      <c r="A1179" s="245" t="s">
        <v>46</v>
      </c>
      <c r="B1179" s="256" t="s">
        <v>3630</v>
      </c>
      <c r="C1179" s="54" t="s">
        <v>2638</v>
      </c>
      <c r="D1179" s="327">
        <v>9.4</v>
      </c>
      <c r="E1179" s="347" t="s">
        <v>161</v>
      </c>
      <c r="F1179" s="92"/>
      <c r="G1179" s="101"/>
      <c r="H1179" s="279"/>
    </row>
    <row r="1180" spans="1:8" ht="12.75" customHeight="1">
      <c r="A1180" s="282"/>
      <c r="B1180" s="255" t="s">
        <v>1195</v>
      </c>
      <c r="C1180" s="55" t="s">
        <v>3629</v>
      </c>
      <c r="D1180" s="326"/>
      <c r="E1180" s="346"/>
      <c r="F1180" s="90"/>
      <c r="G1180" s="73"/>
      <c r="H1180" s="278"/>
    </row>
    <row r="1181" spans="1:8" ht="12.75" customHeight="1">
      <c r="A1181" s="245" t="s">
        <v>46</v>
      </c>
      <c r="B1181" s="256" t="s">
        <v>2727</v>
      </c>
      <c r="C1181" s="54" t="s">
        <v>3075</v>
      </c>
      <c r="D1181" s="327">
        <v>9.4</v>
      </c>
      <c r="E1181" s="347" t="s">
        <v>161</v>
      </c>
      <c r="F1181" s="92"/>
      <c r="G1181" s="101"/>
      <c r="H1181" s="279"/>
    </row>
    <row r="1182" spans="1:8" ht="12.75" customHeight="1">
      <c r="A1182" s="80"/>
      <c r="B1182" s="261" t="s">
        <v>1195</v>
      </c>
      <c r="C1182" s="55" t="s">
        <v>3629</v>
      </c>
      <c r="D1182" s="333"/>
      <c r="E1182" s="350"/>
      <c r="F1182" s="69"/>
      <c r="G1182" s="69"/>
      <c r="H1182" s="379"/>
    </row>
    <row r="1183" spans="1:8" ht="12.75" customHeight="1">
      <c r="A1183" s="284" t="s">
        <v>46</v>
      </c>
      <c r="B1183" s="298" t="s">
        <v>3631</v>
      </c>
      <c r="C1183" s="53" t="s">
        <v>2638</v>
      </c>
      <c r="D1183" s="334">
        <v>26.7</v>
      </c>
      <c r="E1183" s="351" t="s">
        <v>161</v>
      </c>
      <c r="F1183" s="70"/>
      <c r="G1183" s="70"/>
      <c r="H1183" s="380"/>
    </row>
    <row r="1184" spans="1:8" ht="12.75" customHeight="1">
      <c r="A1184" s="282"/>
      <c r="B1184" s="249" t="s">
        <v>1195</v>
      </c>
      <c r="C1184" s="249" t="s">
        <v>3629</v>
      </c>
      <c r="D1184" s="330"/>
      <c r="E1184" s="80"/>
      <c r="F1184" s="69"/>
      <c r="G1184" s="69"/>
      <c r="H1184" s="379"/>
    </row>
    <row r="1185" spans="1:8" ht="12.75" customHeight="1">
      <c r="A1185" s="287" t="s">
        <v>46</v>
      </c>
      <c r="B1185" s="49" t="s">
        <v>2074</v>
      </c>
      <c r="C1185" s="311" t="s">
        <v>3075</v>
      </c>
      <c r="D1185" s="331">
        <v>26.7</v>
      </c>
      <c r="E1185" s="81" t="s">
        <v>161</v>
      </c>
      <c r="F1185" s="70"/>
      <c r="G1185" s="70"/>
      <c r="H1185" s="380"/>
    </row>
    <row r="1186" spans="1:8" ht="12.75" customHeight="1">
      <c r="A1186" s="282"/>
      <c r="B1186" s="258"/>
      <c r="C1186" s="52"/>
      <c r="D1186" s="326"/>
      <c r="E1186" s="346"/>
      <c r="F1186" s="90"/>
      <c r="G1186" s="69"/>
      <c r="H1186" s="372"/>
    </row>
    <row r="1187" spans="1:8" ht="12.75" customHeight="1">
      <c r="A1187" s="245" t="s">
        <v>46</v>
      </c>
      <c r="B1187" s="256"/>
      <c r="C1187" s="53"/>
      <c r="D1187" s="327"/>
      <c r="E1187" s="347"/>
      <c r="F1187" s="72"/>
      <c r="G1187" s="70"/>
      <c r="H1187" s="375"/>
    </row>
    <row r="1188" spans="1:8" ht="12.75" customHeight="1">
      <c r="A1188" s="282"/>
      <c r="B1188" s="255" t="s">
        <v>46</v>
      </c>
      <c r="C1188" s="55"/>
      <c r="D1188" s="326"/>
      <c r="E1188" s="346"/>
      <c r="F1188" s="90"/>
      <c r="G1188" s="73"/>
      <c r="H1188" s="278"/>
    </row>
    <row r="1189" spans="1:8" ht="12.75" customHeight="1">
      <c r="A1189" s="245" t="s">
        <v>46</v>
      </c>
      <c r="B1189" s="256" t="s">
        <v>46</v>
      </c>
      <c r="C1189" s="54" t="s">
        <v>46</v>
      </c>
      <c r="D1189" s="327"/>
      <c r="E1189" s="347" t="s">
        <v>46</v>
      </c>
      <c r="F1189" s="91"/>
      <c r="G1189" s="101"/>
      <c r="H1189" s="279"/>
    </row>
    <row r="1190" spans="1:8" ht="12.75" customHeight="1">
      <c r="A1190" s="282"/>
      <c r="B1190" s="255"/>
      <c r="C1190" s="55"/>
      <c r="D1190" s="326"/>
      <c r="E1190" s="84"/>
      <c r="F1190" s="90"/>
      <c r="G1190" s="73"/>
      <c r="H1190" s="278"/>
    </row>
    <row r="1191" spans="1:8" ht="12.75" customHeight="1">
      <c r="A1191" s="245"/>
      <c r="B1191" s="256"/>
      <c r="C1191" s="54"/>
      <c r="D1191" s="327"/>
      <c r="E1191" s="347"/>
      <c r="F1191" s="91"/>
      <c r="G1191" s="101"/>
      <c r="H1191" s="279"/>
    </row>
    <row r="1192" spans="1:8" ht="12.75" customHeight="1">
      <c r="A1192" s="282"/>
      <c r="B1192" s="255"/>
      <c r="C1192" s="55"/>
      <c r="D1192" s="326"/>
      <c r="E1192" s="346"/>
      <c r="F1192" s="90"/>
      <c r="G1192" s="73"/>
      <c r="H1192" s="278"/>
    </row>
    <row r="1193" spans="1:8" ht="12.75" customHeight="1">
      <c r="A1193" s="245" t="s">
        <v>46</v>
      </c>
      <c r="B1193" s="256" t="s">
        <v>3279</v>
      </c>
      <c r="C1193" s="54"/>
      <c r="D1193" s="327"/>
      <c r="E1193" s="347"/>
      <c r="F1193" s="91"/>
      <c r="G1193" s="101"/>
      <c r="H1193" s="279"/>
    </row>
    <row r="1194" spans="1:8" ht="12.75" customHeight="1">
      <c r="A1194" s="282"/>
      <c r="B1194" s="255" t="s">
        <v>1024</v>
      </c>
      <c r="C1194" s="55" t="s">
        <v>1031</v>
      </c>
      <c r="D1194" s="326"/>
      <c r="E1194" s="346"/>
      <c r="F1194" s="90"/>
      <c r="G1194" s="73"/>
      <c r="H1194" s="278"/>
    </row>
    <row r="1195" spans="1:8" ht="12.75" customHeight="1">
      <c r="A1195" s="245" t="s">
        <v>46</v>
      </c>
      <c r="B1195" s="256" t="s">
        <v>1028</v>
      </c>
      <c r="C1195" s="54" t="s">
        <v>2513</v>
      </c>
      <c r="D1195" s="327">
        <v>97.2</v>
      </c>
      <c r="E1195" s="347" t="s">
        <v>161</v>
      </c>
      <c r="F1195" s="91"/>
      <c r="G1195" s="101"/>
      <c r="H1195" s="279"/>
    </row>
    <row r="1196" spans="1:8" ht="12.75" customHeight="1">
      <c r="A1196" s="285"/>
      <c r="B1196" s="255" t="s">
        <v>949</v>
      </c>
      <c r="C1196" s="52" t="s">
        <v>1034</v>
      </c>
      <c r="D1196" s="326"/>
      <c r="E1196" s="346"/>
      <c r="F1196" s="355"/>
      <c r="G1196" s="371"/>
      <c r="H1196" s="372"/>
    </row>
    <row r="1197" spans="1:8" ht="12.75" customHeight="1">
      <c r="A1197" s="246" t="s">
        <v>46</v>
      </c>
      <c r="B1197" s="255" t="s">
        <v>1028</v>
      </c>
      <c r="C1197" s="266" t="s">
        <v>2513</v>
      </c>
      <c r="D1197" s="326">
        <v>137</v>
      </c>
      <c r="E1197" s="346" t="s">
        <v>161</v>
      </c>
      <c r="F1197" s="90"/>
      <c r="G1197" s="73"/>
      <c r="H1197" s="278"/>
    </row>
    <row r="1198" spans="1:8" ht="12.75" customHeight="1">
      <c r="A1198" s="285"/>
      <c r="B1198" s="293" t="s">
        <v>1038</v>
      </c>
      <c r="C1198" s="52" t="s">
        <v>1031</v>
      </c>
      <c r="D1198" s="328"/>
      <c r="E1198" s="348"/>
      <c r="F1198" s="362"/>
      <c r="G1198" s="371"/>
      <c r="H1198" s="372"/>
    </row>
    <row r="1199" spans="1:8" ht="12.75" customHeight="1">
      <c r="A1199" s="286" t="s">
        <v>46</v>
      </c>
      <c r="B1199" s="299" t="s">
        <v>1028</v>
      </c>
      <c r="C1199" s="53" t="s">
        <v>3547</v>
      </c>
      <c r="D1199" s="329">
        <v>16.2</v>
      </c>
      <c r="E1199" s="349" t="s">
        <v>161</v>
      </c>
      <c r="F1199" s="74"/>
      <c r="G1199" s="94"/>
      <c r="H1199" s="373"/>
    </row>
    <row r="1200" spans="1:8" ht="12.75" customHeight="1">
      <c r="A1200" s="238"/>
      <c r="B1200" s="260" t="s">
        <v>1044</v>
      </c>
      <c r="C1200" s="312" t="s">
        <v>1034</v>
      </c>
      <c r="D1200" s="333"/>
      <c r="E1200" s="350"/>
      <c r="F1200" s="268"/>
      <c r="G1200" s="268"/>
      <c r="H1200" s="276"/>
    </row>
    <row r="1201" spans="1:8" ht="12.75" customHeight="1">
      <c r="A1201" s="284" t="s">
        <v>46</v>
      </c>
      <c r="B1201" s="296" t="s">
        <v>1028</v>
      </c>
      <c r="C1201" s="53" t="s">
        <v>3547</v>
      </c>
      <c r="D1201" s="334">
        <v>16</v>
      </c>
      <c r="E1201" s="351" t="s">
        <v>161</v>
      </c>
      <c r="F1201" s="70"/>
      <c r="G1201" s="70"/>
      <c r="H1201" s="374"/>
    </row>
    <row r="1202" spans="1:8" ht="12.75" customHeight="1">
      <c r="A1202" s="282"/>
      <c r="B1202" s="255" t="s">
        <v>4</v>
      </c>
      <c r="C1202" s="52" t="s">
        <v>1031</v>
      </c>
      <c r="D1202" s="326"/>
      <c r="E1202" s="346"/>
      <c r="F1202" s="90"/>
      <c r="G1202" s="69"/>
      <c r="H1202" s="278"/>
    </row>
    <row r="1203" spans="1:8" ht="12.75" customHeight="1">
      <c r="A1203" s="245" t="s">
        <v>46</v>
      </c>
      <c r="B1203" s="256" t="s">
        <v>1028</v>
      </c>
      <c r="C1203" s="54" t="s">
        <v>3548</v>
      </c>
      <c r="D1203" s="327">
        <v>2.7</v>
      </c>
      <c r="E1203" s="347" t="s">
        <v>161</v>
      </c>
      <c r="F1203" s="91"/>
      <c r="G1203" s="70"/>
      <c r="H1203" s="277"/>
    </row>
    <row r="1204" spans="1:8" ht="12.75" customHeight="1">
      <c r="A1204" s="282"/>
      <c r="B1204" s="258" t="s">
        <v>419</v>
      </c>
      <c r="C1204" s="52" t="s">
        <v>1031</v>
      </c>
      <c r="D1204" s="326"/>
      <c r="E1204" s="346"/>
      <c r="F1204" s="90"/>
      <c r="G1204" s="69"/>
      <c r="H1204" s="372"/>
    </row>
    <row r="1205" spans="1:8" ht="12.75" customHeight="1">
      <c r="A1205" s="245" t="s">
        <v>46</v>
      </c>
      <c r="B1205" s="256" t="s">
        <v>1028</v>
      </c>
      <c r="C1205" s="53" t="s">
        <v>416</v>
      </c>
      <c r="D1205" s="327">
        <v>24.3</v>
      </c>
      <c r="E1205" s="347" t="s">
        <v>161</v>
      </c>
      <c r="F1205" s="72"/>
      <c r="G1205" s="70"/>
      <c r="H1205" s="375"/>
    </row>
    <row r="1206" spans="1:8" ht="12.75" customHeight="1">
      <c r="A1206" s="282"/>
      <c r="B1206" s="255" t="s">
        <v>419</v>
      </c>
      <c r="C1206" s="55" t="s">
        <v>1031</v>
      </c>
      <c r="D1206" s="326"/>
      <c r="E1206" s="346"/>
      <c r="F1206" s="90"/>
      <c r="G1206" s="73"/>
      <c r="H1206" s="278"/>
    </row>
    <row r="1207" spans="1:8" ht="12.75" customHeight="1">
      <c r="A1207" s="245" t="s">
        <v>46</v>
      </c>
      <c r="B1207" s="256" t="s">
        <v>1028</v>
      </c>
      <c r="C1207" s="54" t="s">
        <v>1093</v>
      </c>
      <c r="D1207" s="327">
        <v>2.7</v>
      </c>
      <c r="E1207" s="347" t="s">
        <v>161</v>
      </c>
      <c r="F1207" s="91"/>
      <c r="G1207" s="101"/>
      <c r="H1207" s="279"/>
    </row>
    <row r="1208" spans="1:8" ht="12.75" customHeight="1">
      <c r="A1208" s="282"/>
      <c r="B1208" s="255" t="s">
        <v>632</v>
      </c>
      <c r="C1208" s="55" t="s">
        <v>1031</v>
      </c>
      <c r="D1208" s="326"/>
      <c r="E1208" s="346"/>
      <c r="F1208" s="90"/>
      <c r="G1208" s="73"/>
      <c r="H1208" s="278"/>
    </row>
    <row r="1209" spans="1:8" ht="12.75" customHeight="1">
      <c r="A1209" s="245" t="s">
        <v>46</v>
      </c>
      <c r="B1209" s="256" t="s">
        <v>1028</v>
      </c>
      <c r="C1209" s="53" t="s">
        <v>1455</v>
      </c>
      <c r="D1209" s="327">
        <v>24.3</v>
      </c>
      <c r="E1209" s="347" t="s">
        <v>161</v>
      </c>
      <c r="F1209" s="91"/>
      <c r="G1209" s="101"/>
      <c r="H1209" s="279"/>
    </row>
    <row r="1210" spans="1:8" ht="12.75" customHeight="1">
      <c r="A1210" s="282"/>
      <c r="B1210" s="255" t="s">
        <v>632</v>
      </c>
      <c r="C1210" s="55" t="s">
        <v>1031</v>
      </c>
      <c r="D1210" s="326"/>
      <c r="E1210" s="346"/>
      <c r="F1210" s="90"/>
      <c r="G1210" s="73"/>
      <c r="H1210" s="278"/>
    </row>
    <row r="1211" spans="1:8" ht="12.75" customHeight="1">
      <c r="A1211" s="245" t="s">
        <v>46</v>
      </c>
      <c r="B1211" s="256" t="s">
        <v>1028</v>
      </c>
      <c r="C1211" s="54" t="s">
        <v>681</v>
      </c>
      <c r="D1211" s="327">
        <v>2.7</v>
      </c>
      <c r="E1211" s="347" t="s">
        <v>161</v>
      </c>
      <c r="F1211" s="93"/>
      <c r="G1211" s="101"/>
      <c r="H1211" s="279"/>
    </row>
    <row r="1212" spans="1:8" ht="12.75" customHeight="1">
      <c r="A1212" s="282"/>
      <c r="B1212" s="255" t="s">
        <v>632</v>
      </c>
      <c r="C1212" s="55" t="s">
        <v>1031</v>
      </c>
      <c r="D1212" s="326"/>
      <c r="E1212" s="346"/>
      <c r="F1212" s="90"/>
      <c r="G1212" s="73"/>
      <c r="H1212" s="278"/>
    </row>
    <row r="1213" spans="1:8" ht="12.75" customHeight="1">
      <c r="A1213" s="245" t="s">
        <v>46</v>
      </c>
      <c r="B1213" s="256" t="s">
        <v>1028</v>
      </c>
      <c r="C1213" s="54" t="s">
        <v>433</v>
      </c>
      <c r="D1213" s="327">
        <v>29.7</v>
      </c>
      <c r="E1213" s="347" t="s">
        <v>161</v>
      </c>
      <c r="F1213" s="93"/>
      <c r="G1213" s="101"/>
      <c r="H1213" s="279"/>
    </row>
    <row r="1214" spans="1:8" ht="12.75" customHeight="1">
      <c r="A1214" s="282"/>
      <c r="B1214" s="255" t="s">
        <v>632</v>
      </c>
      <c r="C1214" s="55" t="s">
        <v>1031</v>
      </c>
      <c r="D1214" s="326"/>
      <c r="E1214" s="346"/>
      <c r="F1214" s="90"/>
      <c r="G1214" s="73"/>
      <c r="H1214" s="278"/>
    </row>
    <row r="1215" spans="1:8" ht="12.75" customHeight="1">
      <c r="A1215" s="245" t="s">
        <v>46</v>
      </c>
      <c r="B1215" s="256" t="s">
        <v>1028</v>
      </c>
      <c r="C1215" s="53" t="s">
        <v>3551</v>
      </c>
      <c r="D1215" s="327">
        <v>8.1</v>
      </c>
      <c r="E1215" s="347" t="s">
        <v>161</v>
      </c>
      <c r="F1215" s="91"/>
      <c r="G1215" s="101"/>
      <c r="H1215" s="279"/>
    </row>
    <row r="1216" spans="1:8" ht="12.75" customHeight="1">
      <c r="A1216" s="285"/>
      <c r="B1216" s="293" t="s">
        <v>632</v>
      </c>
      <c r="C1216" s="52" t="s">
        <v>1031</v>
      </c>
      <c r="D1216" s="328"/>
      <c r="E1216" s="348"/>
      <c r="F1216" s="355"/>
      <c r="G1216" s="371"/>
      <c r="H1216" s="372"/>
    </row>
    <row r="1217" spans="1:8" ht="12.75" customHeight="1">
      <c r="A1217" s="286" t="s">
        <v>46</v>
      </c>
      <c r="B1217" s="294" t="s">
        <v>1028</v>
      </c>
      <c r="C1217" s="53" t="s">
        <v>705</v>
      </c>
      <c r="D1217" s="329">
        <v>13.5</v>
      </c>
      <c r="E1217" s="349" t="s">
        <v>161</v>
      </c>
      <c r="F1217" s="356"/>
      <c r="G1217" s="94"/>
      <c r="H1217" s="373"/>
    </row>
    <row r="1218" spans="1:8" ht="12.75" customHeight="1">
      <c r="A1218" s="246"/>
      <c r="B1218" s="255" t="s">
        <v>46</v>
      </c>
      <c r="C1218" s="266"/>
      <c r="D1218" s="326"/>
      <c r="E1218" s="346"/>
      <c r="F1218" s="90"/>
      <c r="G1218" s="73"/>
      <c r="H1218" s="278"/>
    </row>
    <row r="1219" spans="1:8" ht="12.75" customHeight="1">
      <c r="A1219" s="245" t="s">
        <v>46</v>
      </c>
      <c r="B1219" s="257" t="s">
        <v>46</v>
      </c>
      <c r="C1219" s="53"/>
      <c r="D1219" s="327"/>
      <c r="E1219" s="347" t="s">
        <v>46</v>
      </c>
      <c r="F1219" s="91"/>
      <c r="G1219" s="101"/>
      <c r="H1219" s="279"/>
    </row>
    <row r="1220" spans="1:8" ht="12.75" customHeight="1">
      <c r="A1220" s="282"/>
      <c r="B1220" s="255" t="s">
        <v>46</v>
      </c>
      <c r="C1220" s="55"/>
      <c r="D1220" s="326"/>
      <c r="E1220" s="346"/>
      <c r="F1220" s="90"/>
      <c r="G1220" s="73"/>
      <c r="H1220" s="278"/>
    </row>
    <row r="1221" spans="1:8" ht="12.75" customHeight="1">
      <c r="A1221" s="245" t="s">
        <v>46</v>
      </c>
      <c r="B1221" s="256" t="s">
        <v>46</v>
      </c>
      <c r="C1221" s="54"/>
      <c r="D1221" s="327"/>
      <c r="E1221" s="347" t="s">
        <v>46</v>
      </c>
      <c r="F1221" s="91"/>
      <c r="G1221" s="101"/>
      <c r="H1221" s="279"/>
    </row>
    <row r="1222" spans="1:8" ht="12.75" customHeight="1">
      <c r="A1222" s="80"/>
      <c r="B1222" s="253"/>
      <c r="C1222" s="264"/>
      <c r="D1222" s="330"/>
      <c r="E1222" s="80"/>
      <c r="F1222" s="69"/>
      <c r="G1222" s="69"/>
      <c r="H1222" s="275"/>
    </row>
    <row r="1223" spans="1:8" ht="12.75" customHeight="1">
      <c r="A1223" s="284" t="s">
        <v>46</v>
      </c>
      <c r="B1223" s="254" t="s">
        <v>3555</v>
      </c>
      <c r="C1223" s="265"/>
      <c r="D1223" s="331"/>
      <c r="E1223" s="81"/>
      <c r="F1223" s="70"/>
      <c r="G1223" s="70"/>
      <c r="H1223" s="374"/>
    </row>
    <row r="1224" spans="1:8" ht="12.75" customHeight="1">
      <c r="A1224" s="282"/>
      <c r="B1224" s="255" t="s">
        <v>1057</v>
      </c>
      <c r="C1224" s="52" t="s">
        <v>999</v>
      </c>
      <c r="D1224" s="326"/>
      <c r="E1224" s="346"/>
      <c r="F1224" s="69"/>
      <c r="G1224" s="69"/>
      <c r="H1224" s="275"/>
    </row>
    <row r="1225" spans="1:8" ht="12.75" customHeight="1">
      <c r="A1225" s="287"/>
      <c r="B1225" s="256" t="s">
        <v>509</v>
      </c>
      <c r="C1225" s="54" t="s">
        <v>1062</v>
      </c>
      <c r="D1225" s="327">
        <v>2</v>
      </c>
      <c r="E1225" s="347" t="s">
        <v>199</v>
      </c>
      <c r="F1225" s="70"/>
      <c r="G1225" s="70"/>
      <c r="H1225" s="277"/>
    </row>
    <row r="1226" spans="1:8" ht="12.75" customHeight="1">
      <c r="A1226" s="282"/>
      <c r="B1226" s="258" t="s">
        <v>1063</v>
      </c>
      <c r="C1226" s="52" t="s">
        <v>1077</v>
      </c>
      <c r="D1226" s="326"/>
      <c r="E1226" s="346"/>
      <c r="F1226" s="90"/>
      <c r="G1226" s="69"/>
      <c r="H1226" s="372"/>
    </row>
    <row r="1227" spans="1:8" ht="12.75" customHeight="1">
      <c r="A1227" s="245" t="s">
        <v>46</v>
      </c>
      <c r="B1227" s="256" t="s">
        <v>1067</v>
      </c>
      <c r="C1227" s="53" t="s">
        <v>1072</v>
      </c>
      <c r="D1227" s="327">
        <v>8</v>
      </c>
      <c r="E1227" s="347" t="s">
        <v>199</v>
      </c>
      <c r="F1227" s="72"/>
      <c r="G1227" s="70"/>
      <c r="H1227" s="375"/>
    </row>
    <row r="1228" spans="1:8" ht="12.75" customHeight="1">
      <c r="A1228" s="282"/>
      <c r="B1228" s="255" t="s">
        <v>1083</v>
      </c>
      <c r="C1228" s="55" t="s">
        <v>1077</v>
      </c>
      <c r="D1228" s="326"/>
      <c r="E1228" s="346"/>
      <c r="F1228" s="90"/>
      <c r="G1228" s="73"/>
      <c r="H1228" s="278"/>
    </row>
    <row r="1229" spans="1:8" ht="12.75" customHeight="1">
      <c r="A1229" s="245" t="s">
        <v>46</v>
      </c>
      <c r="B1229" s="256" t="s">
        <v>1067</v>
      </c>
      <c r="C1229" s="54" t="s">
        <v>1072</v>
      </c>
      <c r="D1229" s="327">
        <v>2</v>
      </c>
      <c r="E1229" s="347" t="s">
        <v>199</v>
      </c>
      <c r="F1229" s="91"/>
      <c r="G1229" s="101"/>
      <c r="H1229" s="375"/>
    </row>
    <row r="1230" spans="1:8" ht="12.75" customHeight="1">
      <c r="A1230" s="282"/>
      <c r="B1230" s="255" t="s">
        <v>3508</v>
      </c>
      <c r="C1230" s="55"/>
      <c r="D1230" s="326"/>
      <c r="E1230" s="346"/>
      <c r="F1230" s="90"/>
      <c r="G1230" s="73"/>
      <c r="H1230" s="278"/>
    </row>
    <row r="1231" spans="1:8" ht="12.75" customHeight="1">
      <c r="A1231" s="245"/>
      <c r="B1231" s="256" t="s">
        <v>3510</v>
      </c>
      <c r="C1231" s="54" t="s">
        <v>3513</v>
      </c>
      <c r="D1231" s="327">
        <v>2.2999999999999998</v>
      </c>
      <c r="E1231" s="347" t="s">
        <v>117</v>
      </c>
      <c r="F1231" s="91"/>
      <c r="G1231" s="101"/>
      <c r="H1231" s="279"/>
    </row>
    <row r="1232" spans="1:8" ht="12.75" customHeight="1">
      <c r="A1232" s="282"/>
      <c r="B1232" s="255" t="s">
        <v>3515</v>
      </c>
      <c r="C1232" s="55" t="s">
        <v>1969</v>
      </c>
      <c r="D1232" s="326"/>
      <c r="E1232" s="346"/>
      <c r="F1232" s="90"/>
      <c r="G1232" s="73"/>
      <c r="H1232" s="278"/>
    </row>
    <row r="1233" spans="1:8" ht="12.75" customHeight="1">
      <c r="A1233" s="245"/>
      <c r="B1233" s="256" t="s">
        <v>3510</v>
      </c>
      <c r="C1233" s="54"/>
      <c r="D1233" s="327">
        <v>5</v>
      </c>
      <c r="E1233" s="347" t="s">
        <v>117</v>
      </c>
      <c r="F1233" s="91"/>
      <c r="G1233" s="101"/>
      <c r="H1233" s="279"/>
    </row>
    <row r="1234" spans="1:8" ht="12.75" customHeight="1">
      <c r="A1234" s="282"/>
      <c r="B1234" s="255"/>
      <c r="C1234" s="55"/>
      <c r="D1234" s="326"/>
      <c r="E1234" s="346"/>
      <c r="F1234" s="90"/>
      <c r="G1234" s="73"/>
      <c r="H1234" s="278"/>
    </row>
    <row r="1235" spans="1:8" ht="12.75" customHeight="1">
      <c r="A1235" s="245"/>
      <c r="B1235" s="256"/>
      <c r="C1235" s="54"/>
      <c r="D1235" s="327"/>
      <c r="E1235" s="347"/>
      <c r="F1235" s="91"/>
      <c r="G1235" s="101"/>
      <c r="H1235" s="279"/>
    </row>
    <row r="1236" spans="1:8" ht="12.75" customHeight="1">
      <c r="A1236" s="282"/>
      <c r="B1236" s="255"/>
      <c r="C1236" s="55"/>
      <c r="D1236" s="326"/>
      <c r="E1236" s="346"/>
      <c r="F1236" s="90"/>
      <c r="G1236" s="73"/>
      <c r="H1236" s="278"/>
    </row>
    <row r="1237" spans="1:8" ht="12.75" customHeight="1">
      <c r="A1237" s="245" t="s">
        <v>46</v>
      </c>
      <c r="B1237" s="256" t="s">
        <v>477</v>
      </c>
      <c r="C1237" s="53"/>
      <c r="D1237" s="327"/>
      <c r="E1237" s="347"/>
      <c r="F1237" s="91"/>
      <c r="G1237" s="101"/>
      <c r="H1237" s="279"/>
    </row>
    <row r="1238" spans="1:8" ht="12.75" customHeight="1">
      <c r="A1238" s="282"/>
      <c r="B1238" s="255" t="s">
        <v>940</v>
      </c>
      <c r="C1238" s="55" t="s">
        <v>943</v>
      </c>
      <c r="D1238" s="326"/>
      <c r="E1238" s="346"/>
      <c r="F1238" s="90"/>
      <c r="G1238" s="73"/>
      <c r="H1238" s="278"/>
    </row>
    <row r="1239" spans="1:8" ht="12.75" customHeight="1">
      <c r="A1239" s="245" t="s">
        <v>46</v>
      </c>
      <c r="B1239" s="256" t="s">
        <v>3198</v>
      </c>
      <c r="C1239" s="53" t="s">
        <v>942</v>
      </c>
      <c r="D1239" s="327">
        <v>27</v>
      </c>
      <c r="E1239" s="347" t="s">
        <v>117</v>
      </c>
      <c r="F1239" s="91"/>
      <c r="G1239" s="101"/>
      <c r="H1239" s="279"/>
    </row>
    <row r="1240" spans="1:8" ht="12.75" customHeight="1">
      <c r="A1240" s="282"/>
      <c r="B1240" s="255" t="s">
        <v>944</v>
      </c>
      <c r="C1240" s="55" t="s">
        <v>943</v>
      </c>
      <c r="D1240" s="326"/>
      <c r="E1240" s="346"/>
      <c r="F1240" s="90"/>
      <c r="G1240" s="73"/>
      <c r="H1240" s="278"/>
    </row>
    <row r="1241" spans="1:8" ht="12.75" customHeight="1">
      <c r="A1241" s="245" t="s">
        <v>46</v>
      </c>
      <c r="B1241" s="256" t="s">
        <v>3198</v>
      </c>
      <c r="C1241" s="54" t="s">
        <v>942</v>
      </c>
      <c r="D1241" s="327">
        <v>127</v>
      </c>
      <c r="E1241" s="347" t="s">
        <v>117</v>
      </c>
      <c r="F1241" s="93"/>
      <c r="G1241" s="101"/>
      <c r="H1241" s="279"/>
    </row>
    <row r="1242" spans="1:8" ht="12.75" customHeight="1">
      <c r="A1242" s="282"/>
      <c r="B1242" s="255" t="s">
        <v>945</v>
      </c>
      <c r="C1242" s="55" t="s">
        <v>950</v>
      </c>
      <c r="D1242" s="326"/>
      <c r="E1242" s="346"/>
      <c r="F1242" s="90"/>
      <c r="G1242" s="73"/>
      <c r="H1242" s="278"/>
    </row>
    <row r="1243" spans="1:8" ht="12.75" customHeight="1">
      <c r="A1243" s="245" t="s">
        <v>46</v>
      </c>
      <c r="B1243" s="256" t="s">
        <v>3198</v>
      </c>
      <c r="C1243" s="54" t="s">
        <v>3546</v>
      </c>
      <c r="D1243" s="327">
        <v>123</v>
      </c>
      <c r="E1243" s="347" t="s">
        <v>117</v>
      </c>
      <c r="F1243" s="93"/>
      <c r="G1243" s="101"/>
      <c r="H1243" s="279"/>
    </row>
    <row r="1244" spans="1:8" ht="12.75" customHeight="1">
      <c r="A1244" s="282"/>
      <c r="B1244" s="255"/>
      <c r="C1244" s="55"/>
      <c r="D1244" s="326"/>
      <c r="E1244" s="84"/>
      <c r="F1244" s="90"/>
      <c r="G1244" s="73"/>
      <c r="H1244" s="278"/>
    </row>
    <row r="1245" spans="1:8" ht="12.75" customHeight="1">
      <c r="A1245" s="245"/>
      <c r="B1245" s="256"/>
      <c r="C1245" s="54"/>
      <c r="D1245" s="327"/>
      <c r="E1245" s="347"/>
      <c r="F1245" s="92"/>
      <c r="G1245" s="101"/>
      <c r="H1245" s="279"/>
    </row>
    <row r="1246" spans="1:8" ht="12.75" customHeight="1">
      <c r="A1246" s="282"/>
      <c r="B1246" s="255"/>
      <c r="C1246" s="55"/>
      <c r="D1246" s="326"/>
      <c r="E1246" s="346"/>
      <c r="F1246" s="90"/>
      <c r="G1246" s="73"/>
      <c r="H1246" s="278"/>
    </row>
    <row r="1247" spans="1:8" ht="12.75" customHeight="1">
      <c r="A1247" s="245"/>
      <c r="B1247" s="256" t="s">
        <v>3670</v>
      </c>
      <c r="C1247" s="54"/>
      <c r="D1247" s="327"/>
      <c r="E1247" s="347"/>
      <c r="F1247" s="93"/>
      <c r="G1247" s="101"/>
      <c r="H1247" s="279"/>
    </row>
    <row r="1248" spans="1:8" ht="12.75" customHeight="1">
      <c r="A1248" s="282"/>
      <c r="B1248" s="255"/>
      <c r="C1248" s="52"/>
      <c r="D1248" s="326"/>
      <c r="E1248" s="82"/>
      <c r="F1248" s="90"/>
      <c r="G1248" s="69"/>
      <c r="H1248" s="278"/>
    </row>
    <row r="1249" spans="1:8" ht="12.75" customHeight="1">
      <c r="A1249" s="245"/>
      <c r="B1249" s="256" t="s">
        <v>2315</v>
      </c>
      <c r="C1249" s="54" t="s">
        <v>2893</v>
      </c>
      <c r="D1249" s="327">
        <v>1</v>
      </c>
      <c r="E1249" s="83" t="s">
        <v>866</v>
      </c>
      <c r="F1249" s="91"/>
      <c r="G1249" s="70"/>
      <c r="H1249" s="380"/>
    </row>
    <row r="1250" spans="1:8" ht="12.75" customHeight="1">
      <c r="A1250" s="282"/>
      <c r="B1250" s="258"/>
      <c r="C1250" s="52"/>
      <c r="D1250" s="326"/>
      <c r="E1250" s="82"/>
      <c r="F1250" s="90"/>
      <c r="G1250" s="69"/>
      <c r="H1250" s="372"/>
    </row>
    <row r="1251" spans="1:8" ht="12.75" customHeight="1">
      <c r="A1251" s="245"/>
      <c r="B1251" s="256" t="s">
        <v>466</v>
      </c>
      <c r="C1251" s="53" t="s">
        <v>3414</v>
      </c>
      <c r="D1251" s="327">
        <v>2</v>
      </c>
      <c r="E1251" s="83" t="s">
        <v>866</v>
      </c>
      <c r="F1251" s="72"/>
      <c r="G1251" s="70"/>
      <c r="H1251" s="279"/>
    </row>
    <row r="1252" spans="1:8" ht="12.75" customHeight="1">
      <c r="A1252" s="282"/>
      <c r="B1252" s="258"/>
      <c r="C1252" s="55"/>
      <c r="D1252" s="326"/>
      <c r="E1252" s="82"/>
      <c r="F1252" s="90"/>
      <c r="G1252" s="73"/>
      <c r="H1252" s="278"/>
    </row>
    <row r="1253" spans="1:8" ht="12.75" customHeight="1">
      <c r="A1253" s="245"/>
      <c r="B1253" s="256" t="s">
        <v>2318</v>
      </c>
      <c r="C1253" s="54" t="s">
        <v>3727</v>
      </c>
      <c r="D1253" s="327">
        <v>1</v>
      </c>
      <c r="E1253" s="83" t="s">
        <v>866</v>
      </c>
      <c r="F1253" s="92"/>
      <c r="G1253" s="101"/>
      <c r="H1253" s="279"/>
    </row>
    <row r="1254" spans="1:8" ht="12.75" customHeight="1">
      <c r="A1254" s="282"/>
      <c r="B1254" s="255"/>
      <c r="C1254" s="55"/>
      <c r="D1254" s="326"/>
      <c r="E1254" s="346"/>
      <c r="F1254" s="90"/>
      <c r="G1254" s="73"/>
      <c r="H1254" s="278"/>
    </row>
    <row r="1255" spans="1:8" ht="12.75" customHeight="1">
      <c r="A1255" s="245"/>
      <c r="B1255" s="256"/>
      <c r="C1255" s="54"/>
      <c r="D1255" s="327"/>
      <c r="E1255" s="347"/>
      <c r="F1255" s="93"/>
      <c r="G1255" s="101"/>
      <c r="H1255" s="279"/>
    </row>
    <row r="1256" spans="1:8" ht="12.75" customHeight="1">
      <c r="A1256" s="282"/>
      <c r="B1256" s="255"/>
      <c r="C1256" s="55"/>
      <c r="D1256" s="326"/>
      <c r="E1256" s="346"/>
      <c r="F1256" s="90"/>
      <c r="G1256" s="73"/>
      <c r="H1256" s="278"/>
    </row>
    <row r="1257" spans="1:8" ht="12.75" customHeight="1">
      <c r="A1257" s="246" t="s">
        <v>46</v>
      </c>
      <c r="B1257" s="255" t="s">
        <v>4118</v>
      </c>
      <c r="C1257" s="312"/>
      <c r="D1257" s="326"/>
      <c r="E1257" s="346"/>
      <c r="F1257" s="90"/>
      <c r="G1257" s="73"/>
      <c r="H1257" s="278"/>
    </row>
    <row r="1258" spans="1:8" ht="12.75" customHeight="1">
      <c r="A1258" s="285"/>
      <c r="B1258" s="293" t="s">
        <v>189</v>
      </c>
      <c r="C1258" s="52" t="s">
        <v>4120</v>
      </c>
      <c r="D1258" s="328"/>
      <c r="E1258" s="348"/>
      <c r="F1258" s="355"/>
      <c r="G1258" s="371"/>
      <c r="H1258" s="372"/>
    </row>
    <row r="1259" spans="1:8" ht="12.75" customHeight="1">
      <c r="A1259" s="286" t="s">
        <v>46</v>
      </c>
      <c r="B1259" s="294" t="s">
        <v>908</v>
      </c>
      <c r="C1259" s="53" t="s">
        <v>1188</v>
      </c>
      <c r="D1259" s="329">
        <v>1</v>
      </c>
      <c r="E1259" s="349" t="s">
        <v>199</v>
      </c>
      <c r="F1259" s="356"/>
      <c r="G1259" s="94"/>
      <c r="H1259" s="373"/>
    </row>
    <row r="1260" spans="1:8" ht="12.75" customHeight="1">
      <c r="A1260" s="246"/>
      <c r="B1260" s="255"/>
      <c r="C1260" s="312"/>
      <c r="D1260" s="326"/>
      <c r="E1260" s="346"/>
      <c r="F1260" s="90"/>
      <c r="G1260" s="73"/>
      <c r="H1260" s="278"/>
    </row>
    <row r="1261" spans="1:8" ht="12.75" customHeight="1">
      <c r="A1261" s="245"/>
      <c r="B1261" s="256"/>
      <c r="C1261" s="54"/>
      <c r="D1261" s="327"/>
      <c r="E1261" s="347"/>
      <c r="F1261" s="93"/>
      <c r="G1261" s="101"/>
      <c r="H1261" s="279"/>
    </row>
    <row r="1262" spans="1:8" ht="12.75" customHeight="1">
      <c r="A1262" s="282"/>
      <c r="B1262" s="255"/>
      <c r="C1262" s="55"/>
      <c r="D1262" s="326"/>
      <c r="E1262" s="346"/>
      <c r="F1262" s="90"/>
      <c r="G1262" s="73"/>
      <c r="H1262" s="278"/>
    </row>
    <row r="1263" spans="1:8" ht="12.75" customHeight="1">
      <c r="A1263" s="245"/>
      <c r="B1263" s="256" t="s">
        <v>544</v>
      </c>
      <c r="C1263" s="54"/>
      <c r="D1263" s="327"/>
      <c r="E1263" s="347"/>
      <c r="F1263" s="93"/>
      <c r="G1263" s="101"/>
      <c r="H1263" s="279"/>
    </row>
    <row r="1264" spans="1:8" ht="12.75" customHeight="1">
      <c r="A1264" s="282"/>
      <c r="B1264" s="255" t="s">
        <v>224</v>
      </c>
      <c r="C1264" s="55" t="s">
        <v>3647</v>
      </c>
      <c r="D1264" s="326"/>
      <c r="E1264" s="346"/>
      <c r="F1264" s="90"/>
      <c r="G1264" s="73"/>
      <c r="H1264" s="278"/>
    </row>
    <row r="1265" spans="1:8" ht="12.75" customHeight="1">
      <c r="A1265" s="245" t="s">
        <v>46</v>
      </c>
      <c r="B1265" s="256" t="s">
        <v>141</v>
      </c>
      <c r="C1265" s="54" t="s">
        <v>4123</v>
      </c>
      <c r="D1265" s="327">
        <v>7</v>
      </c>
      <c r="E1265" s="347" t="s">
        <v>199</v>
      </c>
      <c r="F1265" s="93"/>
      <c r="G1265" s="101"/>
      <c r="H1265" s="279"/>
    </row>
    <row r="1266" spans="1:8" ht="12.75" customHeight="1">
      <c r="A1266" s="282"/>
      <c r="B1266" s="255"/>
      <c r="C1266" s="55"/>
      <c r="D1266" s="326"/>
      <c r="E1266" s="346"/>
      <c r="F1266" s="90"/>
      <c r="G1266" s="73"/>
      <c r="H1266" s="278"/>
    </row>
    <row r="1267" spans="1:8" ht="12.75" customHeight="1">
      <c r="A1267" s="245"/>
      <c r="B1267" s="256"/>
      <c r="C1267" s="54"/>
      <c r="D1267" s="327"/>
      <c r="E1267" s="347"/>
      <c r="F1267" s="93"/>
      <c r="G1267" s="101"/>
      <c r="H1267" s="279"/>
    </row>
    <row r="1268" spans="1:8" ht="12.75" customHeight="1">
      <c r="A1268" s="282"/>
      <c r="B1268" s="255"/>
      <c r="C1268" s="55"/>
      <c r="D1268" s="326"/>
      <c r="E1268" s="346"/>
      <c r="F1268" s="90"/>
      <c r="G1268" s="73"/>
      <c r="H1268" s="278"/>
    </row>
    <row r="1269" spans="1:8" ht="12.75" customHeight="1">
      <c r="A1269" s="245" t="s">
        <v>46</v>
      </c>
      <c r="B1269" s="256"/>
      <c r="C1269" s="54"/>
      <c r="D1269" s="327"/>
      <c r="E1269" s="347"/>
      <c r="F1269" s="91"/>
      <c r="G1269" s="101"/>
      <c r="H1269" s="279"/>
    </row>
    <row r="1270" spans="1:8" ht="12.75" customHeight="1">
      <c r="A1270" s="246"/>
      <c r="B1270" s="255"/>
      <c r="C1270" s="266"/>
      <c r="D1270" s="326"/>
      <c r="E1270" s="346"/>
      <c r="F1270" s="90"/>
      <c r="G1270" s="73"/>
      <c r="H1270" s="278"/>
    </row>
    <row r="1271" spans="1:8" ht="12.75" customHeight="1">
      <c r="A1271" s="245"/>
      <c r="B1271" s="291" t="s">
        <v>2670</v>
      </c>
      <c r="C1271" s="53" t="s">
        <v>3944</v>
      </c>
      <c r="D1271" s="327"/>
      <c r="E1271" s="347"/>
      <c r="F1271" s="91"/>
      <c r="G1271" s="101"/>
      <c r="H1271" s="279"/>
    </row>
    <row r="1272" spans="1:8" ht="12.75" customHeight="1">
      <c r="A1272" s="282"/>
      <c r="B1272" s="260" t="s">
        <v>46</v>
      </c>
      <c r="C1272" s="52" t="s">
        <v>46</v>
      </c>
      <c r="D1272" s="326"/>
      <c r="E1272" s="346"/>
      <c r="F1272" s="71"/>
      <c r="G1272" s="73"/>
      <c r="H1272" s="278"/>
    </row>
    <row r="1273" spans="1:8" ht="12.75" customHeight="1">
      <c r="A1273" s="245" t="s">
        <v>46</v>
      </c>
      <c r="B1273" s="292" t="s">
        <v>1443</v>
      </c>
      <c r="C1273" s="54" t="s">
        <v>1447</v>
      </c>
      <c r="D1273" s="327">
        <v>76.8</v>
      </c>
      <c r="E1273" s="347" t="s">
        <v>161</v>
      </c>
      <c r="F1273" s="72"/>
      <c r="G1273" s="101"/>
      <c r="H1273" s="279"/>
    </row>
    <row r="1274" spans="1:8" ht="12.75" customHeight="1">
      <c r="A1274" s="288"/>
      <c r="B1274" s="261" t="s">
        <v>46</v>
      </c>
      <c r="C1274" s="55" t="s">
        <v>46</v>
      </c>
      <c r="D1274" s="333"/>
      <c r="E1274" s="350"/>
      <c r="F1274" s="73"/>
      <c r="G1274" s="73"/>
      <c r="H1274" s="278"/>
    </row>
    <row r="1275" spans="1:8" ht="12.75" customHeight="1">
      <c r="A1275" s="283" t="s">
        <v>46</v>
      </c>
      <c r="B1275" s="296" t="s">
        <v>1443</v>
      </c>
      <c r="C1275" s="53" t="s">
        <v>675</v>
      </c>
      <c r="D1275" s="334">
        <v>1.8</v>
      </c>
      <c r="E1275" s="351" t="s">
        <v>161</v>
      </c>
      <c r="F1275" s="94"/>
      <c r="G1275" s="102"/>
      <c r="H1275" s="281"/>
    </row>
    <row r="1276" spans="1:8" ht="12.75" customHeight="1">
      <c r="A1276" s="80"/>
      <c r="B1276" s="249" t="s">
        <v>46</v>
      </c>
      <c r="C1276" s="249" t="s">
        <v>46</v>
      </c>
      <c r="D1276" s="330"/>
      <c r="E1276" s="80"/>
      <c r="F1276" s="69"/>
      <c r="G1276" s="69"/>
      <c r="H1276" s="275"/>
    </row>
    <row r="1277" spans="1:8" ht="12.75" customHeight="1">
      <c r="A1277" s="284" t="s">
        <v>46</v>
      </c>
      <c r="B1277" s="49" t="s">
        <v>1443</v>
      </c>
      <c r="C1277" s="311" t="s">
        <v>1450</v>
      </c>
      <c r="D1277" s="331">
        <v>46.9</v>
      </c>
      <c r="E1277" s="81" t="s">
        <v>161</v>
      </c>
      <c r="F1277" s="70"/>
      <c r="G1277" s="70"/>
      <c r="H1277" s="374"/>
    </row>
    <row r="1278" spans="1:8" ht="12.75" customHeight="1">
      <c r="A1278" s="282"/>
      <c r="B1278" s="253" t="s">
        <v>1083</v>
      </c>
      <c r="C1278" s="264"/>
      <c r="D1278" s="330"/>
      <c r="E1278" s="80"/>
      <c r="F1278" s="69"/>
      <c r="G1278" s="69"/>
      <c r="H1278" s="275"/>
    </row>
    <row r="1279" spans="1:8" ht="12.75" customHeight="1">
      <c r="A1279" s="287" t="s">
        <v>46</v>
      </c>
      <c r="B1279" s="254" t="s">
        <v>1170</v>
      </c>
      <c r="C1279" s="265" t="s">
        <v>1000</v>
      </c>
      <c r="D1279" s="331">
        <v>1</v>
      </c>
      <c r="E1279" s="81" t="s">
        <v>199</v>
      </c>
      <c r="F1279" s="70"/>
      <c r="G1279" s="70"/>
      <c r="H1279" s="277"/>
    </row>
    <row r="1280" spans="1:8" ht="12.75" customHeight="1">
      <c r="A1280" s="282"/>
      <c r="B1280" s="255" t="s">
        <v>1083</v>
      </c>
      <c r="C1280" s="52"/>
      <c r="D1280" s="326"/>
      <c r="E1280" s="346"/>
      <c r="F1280" s="90"/>
      <c r="G1280" s="69"/>
      <c r="H1280" s="278"/>
    </row>
    <row r="1281" spans="1:8" ht="12.75" customHeight="1">
      <c r="A1281" s="245" t="s">
        <v>46</v>
      </c>
      <c r="B1281" s="256" t="s">
        <v>1170</v>
      </c>
      <c r="C1281" s="54" t="s">
        <v>219</v>
      </c>
      <c r="D1281" s="327">
        <v>1</v>
      </c>
      <c r="E1281" s="347" t="s">
        <v>199</v>
      </c>
      <c r="F1281" s="91"/>
      <c r="G1281" s="70"/>
      <c r="H1281" s="277"/>
    </row>
    <row r="1282" spans="1:8" ht="12.75" customHeight="1">
      <c r="A1282" s="282"/>
      <c r="B1282" s="258" t="s">
        <v>1083</v>
      </c>
      <c r="C1282" s="52"/>
      <c r="D1282" s="326"/>
      <c r="E1282" s="346"/>
      <c r="F1282" s="90"/>
      <c r="G1282" s="69"/>
      <c r="H1282" s="372"/>
    </row>
    <row r="1283" spans="1:8" ht="12.75" customHeight="1">
      <c r="A1283" s="245" t="s">
        <v>46</v>
      </c>
      <c r="B1283" s="256" t="s">
        <v>1170</v>
      </c>
      <c r="C1283" s="53" t="s">
        <v>1454</v>
      </c>
      <c r="D1283" s="327">
        <v>1</v>
      </c>
      <c r="E1283" s="347" t="s">
        <v>199</v>
      </c>
      <c r="F1283" s="72"/>
      <c r="G1283" s="70"/>
      <c r="H1283" s="375"/>
    </row>
    <row r="1284" spans="1:8" ht="12.75" customHeight="1">
      <c r="A1284" s="282"/>
      <c r="B1284" s="258" t="s">
        <v>56</v>
      </c>
      <c r="C1284" s="52"/>
      <c r="D1284" s="326"/>
      <c r="E1284" s="346"/>
      <c r="F1284" s="90"/>
      <c r="G1284" s="69"/>
      <c r="H1284" s="372"/>
    </row>
    <row r="1285" spans="1:8" ht="12.75" customHeight="1">
      <c r="A1285" s="245" t="s">
        <v>46</v>
      </c>
      <c r="B1285" s="256" t="s">
        <v>1170</v>
      </c>
      <c r="C1285" s="53" t="s">
        <v>1073</v>
      </c>
      <c r="D1285" s="327">
        <v>4</v>
      </c>
      <c r="E1285" s="347" t="s">
        <v>199</v>
      </c>
      <c r="F1285" s="72"/>
      <c r="G1285" s="70"/>
      <c r="H1285" s="375"/>
    </row>
    <row r="1286" spans="1:8" ht="12.75" customHeight="1">
      <c r="A1286" s="282"/>
      <c r="B1286" s="255" t="s">
        <v>56</v>
      </c>
      <c r="C1286" s="55"/>
      <c r="D1286" s="326"/>
      <c r="E1286" s="346"/>
      <c r="F1286" s="90"/>
      <c r="G1286" s="73"/>
      <c r="H1286" s="278"/>
    </row>
    <row r="1287" spans="1:8" ht="12.75" customHeight="1">
      <c r="A1287" s="245" t="s">
        <v>46</v>
      </c>
      <c r="B1287" s="256" t="s">
        <v>1170</v>
      </c>
      <c r="C1287" s="54" t="s">
        <v>1456</v>
      </c>
      <c r="D1287" s="327">
        <v>4</v>
      </c>
      <c r="E1287" s="347" t="s">
        <v>199</v>
      </c>
      <c r="F1287" s="91"/>
      <c r="G1287" s="101"/>
      <c r="H1287" s="375"/>
    </row>
    <row r="1288" spans="1:8" ht="12.75" customHeight="1">
      <c r="A1288" s="282"/>
      <c r="B1288" s="255" t="s">
        <v>1458</v>
      </c>
      <c r="C1288" s="55"/>
      <c r="D1288" s="326"/>
      <c r="E1288" s="346"/>
      <c r="F1288" s="90"/>
      <c r="G1288" s="73"/>
      <c r="H1288" s="278"/>
    </row>
    <row r="1289" spans="1:8" ht="12.75" customHeight="1">
      <c r="A1289" s="245" t="s">
        <v>46</v>
      </c>
      <c r="B1289" s="256" t="s">
        <v>1170</v>
      </c>
      <c r="C1289" s="54" t="s">
        <v>511</v>
      </c>
      <c r="D1289" s="327">
        <v>1</v>
      </c>
      <c r="E1289" s="347" t="s">
        <v>199</v>
      </c>
      <c r="F1289" s="91"/>
      <c r="G1289" s="101"/>
      <c r="H1289" s="279"/>
    </row>
    <row r="1290" spans="1:8" ht="12.75" customHeight="1">
      <c r="A1290" s="282"/>
      <c r="B1290" s="255" t="s">
        <v>1458</v>
      </c>
      <c r="C1290" s="55"/>
      <c r="D1290" s="326"/>
      <c r="E1290" s="346"/>
      <c r="F1290" s="90"/>
      <c r="G1290" s="73"/>
      <c r="H1290" s="278"/>
    </row>
    <row r="1291" spans="1:8" ht="12.75" customHeight="1">
      <c r="A1291" s="245" t="s">
        <v>46</v>
      </c>
      <c r="B1291" s="256" t="s">
        <v>1170</v>
      </c>
      <c r="C1291" s="54" t="s">
        <v>1456</v>
      </c>
      <c r="D1291" s="327">
        <v>1</v>
      </c>
      <c r="E1291" s="347" t="s">
        <v>199</v>
      </c>
      <c r="F1291" s="91"/>
      <c r="G1291" s="101"/>
      <c r="H1291" s="279"/>
    </row>
    <row r="1292" spans="1:8" ht="12.75" customHeight="1">
      <c r="A1292" s="282"/>
      <c r="B1292" s="255" t="s">
        <v>852</v>
      </c>
      <c r="C1292" s="55"/>
      <c r="D1292" s="326"/>
      <c r="E1292" s="346"/>
      <c r="F1292" s="90"/>
      <c r="G1292" s="73"/>
      <c r="H1292" s="278"/>
    </row>
    <row r="1293" spans="1:8" ht="12.75" customHeight="1">
      <c r="A1293" s="245" t="s">
        <v>46</v>
      </c>
      <c r="B1293" s="256" t="s">
        <v>1170</v>
      </c>
      <c r="C1293" s="53" t="s">
        <v>723</v>
      </c>
      <c r="D1293" s="327">
        <v>1</v>
      </c>
      <c r="E1293" s="347" t="s">
        <v>199</v>
      </c>
      <c r="F1293" s="91"/>
      <c r="G1293" s="101"/>
      <c r="H1293" s="279"/>
    </row>
    <row r="1294" spans="1:8" ht="12.75" customHeight="1">
      <c r="A1294" s="282"/>
      <c r="B1294" s="255" t="s">
        <v>852</v>
      </c>
      <c r="C1294" s="55"/>
      <c r="D1294" s="326"/>
      <c r="E1294" s="84"/>
      <c r="F1294" s="90"/>
      <c r="G1294" s="73"/>
      <c r="H1294" s="278"/>
    </row>
    <row r="1295" spans="1:8" ht="12.75" customHeight="1">
      <c r="A1295" s="245" t="s">
        <v>46</v>
      </c>
      <c r="B1295" s="256" t="s">
        <v>1170</v>
      </c>
      <c r="C1295" s="54" t="s">
        <v>1456</v>
      </c>
      <c r="D1295" s="327">
        <v>1</v>
      </c>
      <c r="E1295" s="347" t="s">
        <v>199</v>
      </c>
      <c r="F1295" s="92"/>
      <c r="G1295" s="101"/>
      <c r="H1295" s="279"/>
    </row>
    <row r="1296" spans="1:8" ht="12.75" customHeight="1">
      <c r="A1296" s="282"/>
      <c r="B1296" s="255" t="s">
        <v>1460</v>
      </c>
      <c r="C1296" s="55"/>
      <c r="D1296" s="326"/>
      <c r="E1296" s="346"/>
      <c r="F1296" s="90"/>
      <c r="G1296" s="73"/>
      <c r="H1296" s="278"/>
    </row>
    <row r="1297" spans="1:8" ht="12.75" customHeight="1">
      <c r="A1297" s="245" t="s">
        <v>46</v>
      </c>
      <c r="B1297" s="256" t="s">
        <v>1170</v>
      </c>
      <c r="C1297" s="54" t="s">
        <v>1346</v>
      </c>
      <c r="D1297" s="327">
        <v>1</v>
      </c>
      <c r="E1297" s="347" t="s">
        <v>199</v>
      </c>
      <c r="F1297" s="93"/>
      <c r="G1297" s="101"/>
      <c r="H1297" s="279"/>
    </row>
    <row r="1298" spans="1:8" ht="12.75" customHeight="1">
      <c r="A1298" s="282"/>
      <c r="B1298" s="255"/>
      <c r="C1298" s="55"/>
      <c r="D1298" s="326"/>
      <c r="E1298" s="346"/>
      <c r="F1298" s="90"/>
      <c r="G1298" s="73"/>
      <c r="H1298" s="278"/>
    </row>
    <row r="1299" spans="1:8" ht="12.75" customHeight="1">
      <c r="A1299" s="245"/>
      <c r="B1299" s="256"/>
      <c r="C1299" s="54"/>
      <c r="D1299" s="327"/>
      <c r="E1299" s="347"/>
      <c r="F1299" s="91"/>
      <c r="G1299" s="101"/>
      <c r="H1299" s="279"/>
    </row>
    <row r="1300" spans="1:8" ht="12.75" customHeight="1">
      <c r="A1300" s="282"/>
      <c r="B1300" s="255"/>
      <c r="C1300" s="55"/>
      <c r="D1300" s="326"/>
      <c r="E1300" s="346"/>
      <c r="F1300" s="90"/>
      <c r="G1300" s="73"/>
      <c r="H1300" s="278"/>
    </row>
    <row r="1301" spans="1:8" ht="12.75" customHeight="1">
      <c r="A1301" s="245"/>
      <c r="B1301" s="256"/>
      <c r="C1301" s="54"/>
      <c r="D1301" s="327"/>
      <c r="E1301" s="347"/>
      <c r="F1301" s="93"/>
      <c r="G1301" s="101"/>
      <c r="H1301" s="279"/>
    </row>
    <row r="1302" spans="1:8" ht="12.75" customHeight="1">
      <c r="A1302" s="282"/>
      <c r="B1302" s="255"/>
      <c r="C1302" s="55"/>
      <c r="D1302" s="326"/>
      <c r="E1302" s="346"/>
      <c r="F1302" s="90"/>
      <c r="G1302" s="73"/>
      <c r="H1302" s="278"/>
    </row>
    <row r="1303" spans="1:8" ht="12.75" customHeight="1">
      <c r="A1303" s="245" t="s">
        <v>46</v>
      </c>
      <c r="B1303" s="256"/>
      <c r="C1303" s="54"/>
      <c r="D1303" s="327"/>
      <c r="E1303" s="347"/>
      <c r="F1303" s="91"/>
      <c r="G1303" s="101"/>
      <c r="H1303" s="279"/>
    </row>
    <row r="1304" spans="1:8" ht="12.75" customHeight="1">
      <c r="A1304" s="282"/>
      <c r="B1304" s="255"/>
      <c r="C1304" s="55"/>
      <c r="D1304" s="326"/>
      <c r="E1304" s="346"/>
      <c r="F1304" s="90"/>
      <c r="G1304" s="73"/>
      <c r="H1304" s="278"/>
    </row>
    <row r="1305" spans="1:8" ht="12.75" customHeight="1">
      <c r="A1305" s="245"/>
      <c r="B1305" s="256"/>
      <c r="C1305" s="54"/>
      <c r="D1305" s="327"/>
      <c r="E1305" s="347"/>
      <c r="F1305" s="91"/>
      <c r="G1305" s="101"/>
      <c r="H1305" s="279"/>
    </row>
    <row r="1306" spans="1:8" ht="12.75" customHeight="1">
      <c r="A1306" s="282"/>
      <c r="B1306" s="255"/>
      <c r="C1306" s="55"/>
      <c r="D1306" s="326"/>
      <c r="E1306" s="346"/>
      <c r="F1306" s="90"/>
      <c r="G1306" s="73"/>
      <c r="H1306" s="278"/>
    </row>
    <row r="1307" spans="1:8" ht="12.75" customHeight="1">
      <c r="A1307" s="245"/>
      <c r="B1307" s="256"/>
      <c r="C1307" s="54"/>
      <c r="D1307" s="327"/>
      <c r="E1307" s="347"/>
      <c r="F1307" s="91"/>
      <c r="G1307" s="101"/>
      <c r="H1307" s="279"/>
    </row>
    <row r="1308" spans="1:8" ht="12.75" customHeight="1">
      <c r="A1308" s="282"/>
      <c r="B1308" s="255"/>
      <c r="C1308" s="55"/>
      <c r="D1308" s="326"/>
      <c r="E1308" s="346"/>
      <c r="F1308" s="90"/>
      <c r="G1308" s="73"/>
      <c r="H1308" s="278"/>
    </row>
    <row r="1309" spans="1:8" ht="12.75" customHeight="1">
      <c r="A1309" s="245"/>
      <c r="B1309" s="256"/>
      <c r="C1309" s="54"/>
      <c r="D1309" s="327"/>
      <c r="E1309" s="347"/>
      <c r="F1309" s="93"/>
      <c r="G1309" s="101"/>
      <c r="H1309" s="279"/>
    </row>
    <row r="1310" spans="1:8" ht="12.75" customHeight="1">
      <c r="A1310" s="282"/>
      <c r="B1310" s="255"/>
      <c r="C1310" s="55"/>
      <c r="D1310" s="326"/>
      <c r="E1310" s="346"/>
      <c r="F1310" s="90"/>
      <c r="G1310" s="73"/>
      <c r="H1310" s="278"/>
    </row>
    <row r="1311" spans="1:8" ht="12.75" customHeight="1">
      <c r="A1311" s="245"/>
      <c r="B1311" s="256"/>
      <c r="C1311" s="54"/>
      <c r="D1311" s="327"/>
      <c r="E1311" s="347"/>
      <c r="F1311" s="91"/>
      <c r="G1311" s="101"/>
      <c r="H1311" s="279"/>
    </row>
    <row r="1312" spans="1:8" ht="12.75" customHeight="1">
      <c r="A1312" s="282"/>
      <c r="B1312" s="255"/>
      <c r="C1312" s="55"/>
      <c r="D1312" s="326"/>
      <c r="E1312" s="346"/>
      <c r="F1312" s="90"/>
      <c r="G1312" s="73"/>
      <c r="H1312" s="278"/>
    </row>
    <row r="1313" spans="1:8" ht="12.75" customHeight="1">
      <c r="A1313" s="245" t="s">
        <v>46</v>
      </c>
      <c r="B1313" s="256"/>
      <c r="C1313" s="54"/>
      <c r="D1313" s="327"/>
      <c r="E1313" s="347"/>
      <c r="F1313" s="91"/>
      <c r="G1313" s="101"/>
      <c r="H1313" s="279"/>
    </row>
    <row r="1314" spans="1:8" ht="12.75" customHeight="1">
      <c r="A1314" s="282"/>
      <c r="B1314" s="255"/>
      <c r="C1314" s="55"/>
      <c r="D1314" s="326"/>
      <c r="E1314" s="346"/>
      <c r="F1314" s="90"/>
      <c r="G1314" s="73"/>
      <c r="H1314" s="278"/>
    </row>
    <row r="1315" spans="1:8" ht="12.75" customHeight="1">
      <c r="A1315" s="245"/>
      <c r="B1315" s="256"/>
      <c r="C1315" s="54"/>
      <c r="D1315" s="327"/>
      <c r="E1315" s="347"/>
      <c r="F1315" s="91"/>
      <c r="G1315" s="101"/>
      <c r="H1315" s="279"/>
    </row>
    <row r="1316" spans="1:8" ht="12.75" customHeight="1">
      <c r="A1316" s="282"/>
      <c r="B1316" s="255"/>
      <c r="C1316" s="55"/>
      <c r="D1316" s="326"/>
      <c r="E1316" s="346"/>
      <c r="F1316" s="90"/>
      <c r="G1316" s="73"/>
      <c r="H1316" s="278"/>
    </row>
    <row r="1317" spans="1:8" ht="12.75" customHeight="1">
      <c r="A1317" s="245"/>
      <c r="B1317" s="256"/>
      <c r="C1317" s="54"/>
      <c r="D1317" s="327"/>
      <c r="E1317" s="347"/>
      <c r="F1317" s="93"/>
      <c r="G1317" s="101"/>
      <c r="H1317" s="279"/>
    </row>
    <row r="1318" spans="1:8" ht="12.75" customHeight="1">
      <c r="A1318" s="282"/>
      <c r="B1318" s="255"/>
      <c r="C1318" s="55"/>
      <c r="D1318" s="326"/>
      <c r="E1318" s="346"/>
      <c r="F1318" s="90"/>
      <c r="G1318" s="73"/>
      <c r="H1318" s="278"/>
    </row>
    <row r="1319" spans="1:8" ht="12.75" customHeight="1">
      <c r="A1319" s="245"/>
      <c r="B1319" s="256"/>
      <c r="C1319" s="53"/>
      <c r="D1319" s="327"/>
      <c r="E1319" s="347"/>
      <c r="F1319" s="91"/>
      <c r="G1319" s="101"/>
      <c r="H1319" s="279"/>
    </row>
    <row r="1320" spans="1:8" ht="12.75" customHeight="1">
      <c r="A1320" s="288"/>
      <c r="B1320" s="261"/>
      <c r="C1320" s="55"/>
      <c r="D1320" s="333"/>
      <c r="E1320" s="350"/>
      <c r="F1320" s="73"/>
      <c r="G1320" s="73"/>
      <c r="H1320" s="278"/>
    </row>
    <row r="1321" spans="1:8" ht="12.75" customHeight="1">
      <c r="A1321" s="283"/>
      <c r="B1321" s="40" t="s">
        <v>165</v>
      </c>
      <c r="C1321" s="53"/>
      <c r="D1321" s="334"/>
      <c r="E1321" s="351"/>
      <c r="F1321" s="94"/>
      <c r="G1321" s="102"/>
      <c r="H1321" s="281"/>
    </row>
    <row r="1322" spans="1:8" ht="12.75" customHeight="1">
      <c r="A1322" s="282"/>
      <c r="B1322" s="255" t="s">
        <v>46</v>
      </c>
      <c r="C1322" s="55" t="s">
        <v>46</v>
      </c>
      <c r="D1322" s="326"/>
      <c r="E1322" s="82"/>
      <c r="F1322" s="90"/>
      <c r="G1322" s="69"/>
      <c r="H1322" s="278"/>
    </row>
    <row r="1323" spans="1:8" ht="12.75" customHeight="1">
      <c r="A1323" s="245" t="s">
        <v>1570</v>
      </c>
      <c r="B1323" s="256" t="s">
        <v>2888</v>
      </c>
      <c r="C1323" s="54" t="s">
        <v>46</v>
      </c>
      <c r="D1323" s="327"/>
      <c r="E1323" s="83" t="s">
        <v>46</v>
      </c>
      <c r="F1323" s="93"/>
      <c r="G1323" s="70"/>
      <c r="H1323" s="279"/>
    </row>
    <row r="1324" spans="1:8" ht="12.75" customHeight="1">
      <c r="A1324" s="282"/>
      <c r="B1324" s="255"/>
      <c r="C1324" s="55"/>
      <c r="D1324" s="326"/>
      <c r="E1324" s="82"/>
      <c r="F1324" s="90"/>
      <c r="G1324" s="69"/>
      <c r="H1324" s="278"/>
    </row>
    <row r="1325" spans="1:8" ht="12.75" customHeight="1">
      <c r="A1325" s="245"/>
      <c r="B1325" s="256"/>
      <c r="C1325" s="54"/>
      <c r="D1325" s="327"/>
      <c r="E1325" s="83"/>
      <c r="F1325" s="93"/>
      <c r="G1325" s="70"/>
      <c r="H1325" s="279"/>
    </row>
    <row r="1326" spans="1:8" ht="12.75" customHeight="1">
      <c r="A1326" s="282"/>
      <c r="B1326" s="255" t="s">
        <v>46</v>
      </c>
      <c r="C1326" s="55" t="s">
        <v>46</v>
      </c>
      <c r="D1326" s="326"/>
      <c r="E1326" s="82"/>
      <c r="F1326" s="90"/>
      <c r="G1326" s="69"/>
      <c r="H1326" s="278"/>
    </row>
    <row r="1327" spans="1:8" ht="12.75" customHeight="1">
      <c r="A1327" s="245" t="s">
        <v>46</v>
      </c>
      <c r="B1327" s="256" t="s">
        <v>0</v>
      </c>
      <c r="C1327" s="54" t="s">
        <v>46</v>
      </c>
      <c r="D1327" s="327"/>
      <c r="E1327" s="83" t="s">
        <v>46</v>
      </c>
      <c r="F1327" s="93"/>
      <c r="G1327" s="70"/>
      <c r="H1327" s="279"/>
    </row>
    <row r="1328" spans="1:8" ht="12.75" customHeight="1">
      <c r="A1328" s="282"/>
      <c r="B1328" s="255" t="s">
        <v>46</v>
      </c>
      <c r="C1328" s="55" t="s">
        <v>46</v>
      </c>
      <c r="D1328" s="326"/>
      <c r="E1328" s="82"/>
      <c r="F1328" s="90"/>
      <c r="G1328" s="69"/>
      <c r="H1328" s="278"/>
    </row>
    <row r="1329" spans="1:8" ht="12.75" customHeight="1">
      <c r="A1329" s="245" t="s">
        <v>46</v>
      </c>
      <c r="B1329" s="256" t="s">
        <v>257</v>
      </c>
      <c r="C1329" s="54" t="s">
        <v>171</v>
      </c>
      <c r="D1329" s="327"/>
      <c r="E1329" s="83" t="s">
        <v>46</v>
      </c>
      <c r="F1329" s="93"/>
      <c r="G1329" s="70"/>
      <c r="H1329" s="279"/>
    </row>
    <row r="1330" spans="1:8" ht="12.75" customHeight="1">
      <c r="A1330" s="282"/>
      <c r="B1330" s="255" t="s">
        <v>129</v>
      </c>
      <c r="C1330" s="55" t="s">
        <v>237</v>
      </c>
      <c r="D1330" s="326"/>
      <c r="E1330" s="82"/>
      <c r="F1330" s="90"/>
      <c r="G1330" s="69"/>
      <c r="H1330" s="278"/>
    </row>
    <row r="1331" spans="1:8" ht="12.75" customHeight="1">
      <c r="A1331" s="245" t="s">
        <v>46</v>
      </c>
      <c r="B1331" s="256" t="s">
        <v>285</v>
      </c>
      <c r="C1331" s="54" t="s">
        <v>329</v>
      </c>
      <c r="D1331" s="327">
        <v>18.8</v>
      </c>
      <c r="E1331" s="83" t="s">
        <v>117</v>
      </c>
      <c r="F1331" s="93"/>
      <c r="G1331" s="70"/>
      <c r="H1331" s="279"/>
    </row>
    <row r="1332" spans="1:8" ht="12.75" customHeight="1">
      <c r="A1332" s="282"/>
      <c r="B1332" s="255" t="s">
        <v>46</v>
      </c>
      <c r="C1332" s="55" t="s">
        <v>46</v>
      </c>
      <c r="D1332" s="326"/>
      <c r="E1332" s="82"/>
      <c r="F1332" s="90"/>
      <c r="G1332" s="69"/>
      <c r="H1332" s="278"/>
    </row>
    <row r="1333" spans="1:8" ht="12.75" customHeight="1">
      <c r="A1333" s="245" t="s">
        <v>46</v>
      </c>
      <c r="B1333" s="256" t="s">
        <v>230</v>
      </c>
      <c r="C1333" s="54" t="s">
        <v>46</v>
      </c>
      <c r="D1333" s="327">
        <v>20.9</v>
      </c>
      <c r="E1333" s="83" t="s">
        <v>161</v>
      </c>
      <c r="F1333" s="93"/>
      <c r="G1333" s="70"/>
      <c r="H1333" s="279"/>
    </row>
    <row r="1334" spans="1:8" ht="12.75" customHeight="1">
      <c r="A1334" s="282"/>
      <c r="B1334" s="255" t="s">
        <v>46</v>
      </c>
      <c r="C1334" s="55" t="s">
        <v>293</v>
      </c>
      <c r="D1334" s="326"/>
      <c r="E1334" s="82"/>
      <c r="F1334" s="90"/>
      <c r="G1334" s="69"/>
      <c r="H1334" s="278"/>
    </row>
    <row r="1335" spans="1:8" ht="12.75" customHeight="1">
      <c r="A1335" s="245" t="s">
        <v>46</v>
      </c>
      <c r="B1335" s="256" t="s">
        <v>290</v>
      </c>
      <c r="C1335" s="54" t="s">
        <v>221</v>
      </c>
      <c r="D1335" s="327">
        <v>10.4</v>
      </c>
      <c r="E1335" s="83" t="s">
        <v>161</v>
      </c>
      <c r="F1335" s="93"/>
      <c r="G1335" s="70"/>
      <c r="H1335" s="279"/>
    </row>
    <row r="1336" spans="1:8" ht="12.75" customHeight="1">
      <c r="A1336" s="282"/>
      <c r="B1336" s="255" t="s">
        <v>46</v>
      </c>
      <c r="C1336" s="55" t="s">
        <v>46</v>
      </c>
      <c r="D1336" s="326"/>
      <c r="E1336" s="82"/>
      <c r="F1336" s="90"/>
      <c r="G1336" s="69"/>
      <c r="H1336" s="278"/>
    </row>
    <row r="1337" spans="1:8" ht="12.75" customHeight="1">
      <c r="A1337" s="245" t="s">
        <v>46</v>
      </c>
      <c r="B1337" s="256" t="s">
        <v>91</v>
      </c>
      <c r="C1337" s="54" t="s">
        <v>293</v>
      </c>
      <c r="D1337" s="327">
        <v>10.4</v>
      </c>
      <c r="E1337" s="83" t="s">
        <v>161</v>
      </c>
      <c r="F1337" s="93"/>
      <c r="G1337" s="70"/>
      <c r="H1337" s="279"/>
    </row>
    <row r="1338" spans="1:8" ht="12.75" customHeight="1">
      <c r="A1338" s="282"/>
      <c r="B1338" s="255" t="s">
        <v>46</v>
      </c>
      <c r="C1338" s="55" t="s">
        <v>46</v>
      </c>
      <c r="D1338" s="326"/>
      <c r="E1338" s="82"/>
      <c r="F1338" s="90"/>
      <c r="G1338" s="69"/>
      <c r="H1338" s="278"/>
    </row>
    <row r="1339" spans="1:8" ht="12.75" customHeight="1">
      <c r="A1339" s="245" t="s">
        <v>46</v>
      </c>
      <c r="B1339" s="256" t="s">
        <v>308</v>
      </c>
      <c r="C1339" s="54" t="s">
        <v>309</v>
      </c>
      <c r="D1339" s="327">
        <v>5.2</v>
      </c>
      <c r="E1339" s="83" t="s">
        <v>161</v>
      </c>
      <c r="F1339" s="93"/>
      <c r="G1339" s="70"/>
      <c r="H1339" s="279"/>
    </row>
    <row r="1340" spans="1:8" ht="12.75" customHeight="1">
      <c r="A1340" s="282"/>
      <c r="B1340" s="255" t="s">
        <v>46</v>
      </c>
      <c r="C1340" s="55" t="s">
        <v>46</v>
      </c>
      <c r="D1340" s="326"/>
      <c r="E1340" s="82"/>
      <c r="F1340" s="90"/>
      <c r="G1340" s="69"/>
      <c r="H1340" s="278"/>
    </row>
    <row r="1341" spans="1:8" ht="12.75" customHeight="1">
      <c r="A1341" s="245" t="s">
        <v>46</v>
      </c>
      <c r="B1341" s="256" t="s">
        <v>213</v>
      </c>
      <c r="C1341" s="54" t="s">
        <v>46</v>
      </c>
      <c r="D1341" s="327">
        <v>10.4</v>
      </c>
      <c r="E1341" s="83" t="s">
        <v>161</v>
      </c>
      <c r="F1341" s="93"/>
      <c r="G1341" s="70"/>
      <c r="H1341" s="279"/>
    </row>
    <row r="1342" spans="1:8" ht="12.75" customHeight="1">
      <c r="A1342" s="282"/>
      <c r="B1342" s="255" t="s">
        <v>46</v>
      </c>
      <c r="C1342" s="55" t="s">
        <v>237</v>
      </c>
      <c r="D1342" s="326"/>
      <c r="E1342" s="82"/>
      <c r="F1342" s="90"/>
      <c r="G1342" s="69"/>
      <c r="H1342" s="278"/>
    </row>
    <row r="1343" spans="1:8" ht="12.75" customHeight="1">
      <c r="A1343" s="245" t="s">
        <v>46</v>
      </c>
      <c r="B1343" s="256" t="s">
        <v>313</v>
      </c>
      <c r="C1343" s="54" t="s">
        <v>2968</v>
      </c>
      <c r="D1343" s="327">
        <v>7.2</v>
      </c>
      <c r="E1343" s="83" t="s">
        <v>161</v>
      </c>
      <c r="F1343" s="93"/>
      <c r="G1343" s="70"/>
      <c r="H1343" s="279"/>
    </row>
    <row r="1344" spans="1:8" ht="12.75" customHeight="1">
      <c r="A1344" s="282"/>
      <c r="B1344" s="255" t="s">
        <v>46</v>
      </c>
      <c r="C1344" s="55" t="s">
        <v>237</v>
      </c>
      <c r="D1344" s="326"/>
      <c r="E1344" s="82"/>
      <c r="F1344" s="90"/>
      <c r="G1344" s="69"/>
      <c r="H1344" s="278"/>
    </row>
    <row r="1345" spans="1:8" ht="12.75" customHeight="1">
      <c r="A1345" s="245" t="s">
        <v>46</v>
      </c>
      <c r="B1345" s="256" t="s">
        <v>317</v>
      </c>
      <c r="C1345" s="54" t="s">
        <v>976</v>
      </c>
      <c r="D1345" s="327">
        <v>12.2</v>
      </c>
      <c r="E1345" s="83" t="s">
        <v>161</v>
      </c>
      <c r="F1345" s="93"/>
      <c r="G1345" s="70"/>
      <c r="H1345" s="279"/>
    </row>
    <row r="1346" spans="1:8" ht="12.75" customHeight="1">
      <c r="A1346" s="282"/>
      <c r="B1346" s="255" t="s">
        <v>46</v>
      </c>
      <c r="C1346" s="55" t="s">
        <v>237</v>
      </c>
      <c r="D1346" s="326"/>
      <c r="E1346" s="82"/>
      <c r="F1346" s="90"/>
      <c r="G1346" s="69"/>
      <c r="H1346" s="278"/>
    </row>
    <row r="1347" spans="1:8" ht="12.75" customHeight="1">
      <c r="A1347" s="245" t="s">
        <v>46</v>
      </c>
      <c r="B1347" s="256" t="s">
        <v>324</v>
      </c>
      <c r="C1347" s="54" t="s">
        <v>3559</v>
      </c>
      <c r="D1347" s="327">
        <v>10.4</v>
      </c>
      <c r="E1347" s="83" t="s">
        <v>161</v>
      </c>
      <c r="F1347" s="93"/>
      <c r="G1347" s="70"/>
      <c r="H1347" s="279"/>
    </row>
    <row r="1348" spans="1:8" ht="12.75" customHeight="1">
      <c r="A1348" s="282"/>
      <c r="B1348" s="255" t="s">
        <v>46</v>
      </c>
      <c r="C1348" s="55" t="s">
        <v>46</v>
      </c>
      <c r="D1348" s="326"/>
      <c r="E1348" s="82"/>
      <c r="F1348" s="90"/>
      <c r="G1348" s="69"/>
      <c r="H1348" s="278"/>
    </row>
    <row r="1349" spans="1:8" ht="12.75" customHeight="1">
      <c r="A1349" s="245" t="s">
        <v>46</v>
      </c>
      <c r="B1349" s="256" t="s">
        <v>330</v>
      </c>
      <c r="C1349" s="54" t="s">
        <v>335</v>
      </c>
      <c r="D1349" s="327">
        <v>2</v>
      </c>
      <c r="E1349" s="83" t="s">
        <v>199</v>
      </c>
      <c r="F1349" s="93"/>
      <c r="G1349" s="70"/>
      <c r="H1349" s="279"/>
    </row>
    <row r="1350" spans="1:8" ht="12.75" customHeight="1">
      <c r="A1350" s="282"/>
      <c r="B1350" s="255" t="s">
        <v>355</v>
      </c>
      <c r="C1350" s="55" t="s">
        <v>3560</v>
      </c>
      <c r="D1350" s="326"/>
      <c r="E1350" s="82"/>
      <c r="F1350" s="90"/>
      <c r="G1350" s="69"/>
      <c r="H1350" s="278"/>
    </row>
    <row r="1351" spans="1:8" ht="12.75" customHeight="1">
      <c r="A1351" s="245" t="s">
        <v>46</v>
      </c>
      <c r="B1351" s="256" t="s">
        <v>354</v>
      </c>
      <c r="C1351" s="54" t="s">
        <v>362</v>
      </c>
      <c r="D1351" s="327">
        <v>19.5</v>
      </c>
      <c r="E1351" s="83" t="s">
        <v>161</v>
      </c>
      <c r="F1351" s="93"/>
      <c r="G1351" s="70"/>
      <c r="H1351" s="279"/>
    </row>
    <row r="1352" spans="1:8" ht="12.75" customHeight="1">
      <c r="A1352" s="282"/>
      <c r="B1352" s="255" t="s">
        <v>46</v>
      </c>
      <c r="C1352" s="55"/>
      <c r="D1352" s="326"/>
      <c r="E1352" s="82"/>
      <c r="F1352" s="90"/>
      <c r="G1352" s="69"/>
      <c r="H1352" s="278"/>
    </row>
    <row r="1353" spans="1:8" ht="12.75" customHeight="1">
      <c r="A1353" s="245" t="s">
        <v>46</v>
      </c>
      <c r="B1353" s="256" t="s">
        <v>4577</v>
      </c>
      <c r="C1353" s="54"/>
      <c r="D1353" s="327"/>
      <c r="E1353" s="83" t="s">
        <v>46</v>
      </c>
      <c r="F1353" s="93"/>
      <c r="G1353" s="70"/>
      <c r="H1353" s="279"/>
    </row>
    <row r="1354" spans="1:8" ht="12.75" customHeight="1">
      <c r="A1354" s="282"/>
      <c r="B1354" s="255" t="s">
        <v>46</v>
      </c>
      <c r="C1354" s="55" t="s">
        <v>46</v>
      </c>
      <c r="D1354" s="326"/>
      <c r="E1354" s="82"/>
      <c r="F1354" s="90"/>
      <c r="G1354" s="69"/>
      <c r="H1354" s="278"/>
    </row>
    <row r="1355" spans="1:8" ht="12.75" customHeight="1">
      <c r="A1355" s="245" t="s">
        <v>46</v>
      </c>
      <c r="B1355" s="256" t="s">
        <v>341</v>
      </c>
      <c r="C1355" s="54" t="s">
        <v>342</v>
      </c>
      <c r="D1355" s="327">
        <v>21.9</v>
      </c>
      <c r="E1355" s="83" t="s">
        <v>161</v>
      </c>
      <c r="F1355" s="93"/>
      <c r="G1355" s="70"/>
      <c r="H1355" s="279"/>
    </row>
    <row r="1356" spans="1:8" ht="12.75" customHeight="1">
      <c r="A1356" s="282"/>
      <c r="B1356" s="255"/>
      <c r="C1356" s="55"/>
      <c r="D1356" s="326"/>
      <c r="E1356" s="84"/>
      <c r="F1356" s="90"/>
      <c r="G1356" s="73"/>
      <c r="H1356" s="278"/>
    </row>
    <row r="1357" spans="1:8" ht="12.75" customHeight="1">
      <c r="A1357" s="245"/>
      <c r="B1357" s="256"/>
      <c r="C1357" s="54"/>
      <c r="D1357" s="327"/>
      <c r="E1357" s="347"/>
      <c r="F1357" s="92"/>
      <c r="G1357" s="101"/>
      <c r="H1357" s="279"/>
    </row>
    <row r="1358" spans="1:8" ht="12.75" customHeight="1">
      <c r="A1358" s="282"/>
      <c r="B1358" s="255" t="s">
        <v>46</v>
      </c>
      <c r="C1358" s="55" t="s">
        <v>46</v>
      </c>
      <c r="D1358" s="326"/>
      <c r="E1358" s="82"/>
      <c r="F1358" s="90"/>
      <c r="G1358" s="69"/>
      <c r="H1358" s="278"/>
    </row>
    <row r="1359" spans="1:8" ht="12.75" customHeight="1">
      <c r="A1359" s="245" t="s">
        <v>46</v>
      </c>
      <c r="B1359" s="256" t="s">
        <v>371</v>
      </c>
      <c r="C1359" s="54" t="s">
        <v>171</v>
      </c>
      <c r="D1359" s="327"/>
      <c r="E1359" s="83" t="s">
        <v>46</v>
      </c>
      <c r="F1359" s="93"/>
      <c r="G1359" s="70"/>
      <c r="H1359" s="279"/>
    </row>
    <row r="1360" spans="1:8" ht="12.75" customHeight="1">
      <c r="A1360" s="282"/>
      <c r="B1360" s="255" t="s">
        <v>376</v>
      </c>
      <c r="C1360" s="55" t="s">
        <v>2238</v>
      </c>
      <c r="D1360" s="326"/>
      <c r="E1360" s="82"/>
      <c r="F1360" s="90"/>
      <c r="G1360" s="69"/>
      <c r="H1360" s="278"/>
    </row>
    <row r="1361" spans="1:8" ht="12.75" customHeight="1">
      <c r="A1361" s="245" t="s">
        <v>46</v>
      </c>
      <c r="B1361" s="256" t="s">
        <v>375</v>
      </c>
      <c r="C1361" s="54" t="s">
        <v>3561</v>
      </c>
      <c r="D1361" s="327">
        <v>53.8</v>
      </c>
      <c r="E1361" s="83" t="s">
        <v>117</v>
      </c>
      <c r="F1361" s="93"/>
      <c r="G1361" s="70"/>
      <c r="H1361" s="279"/>
    </row>
    <row r="1362" spans="1:8" ht="12.75" customHeight="1">
      <c r="A1362" s="282"/>
      <c r="B1362" s="255" t="s">
        <v>46</v>
      </c>
      <c r="C1362" s="55" t="s">
        <v>46</v>
      </c>
      <c r="D1362" s="326"/>
      <c r="E1362" s="82"/>
      <c r="F1362" s="90"/>
      <c r="G1362" s="69"/>
      <c r="H1362" s="278"/>
    </row>
    <row r="1363" spans="1:8" ht="12.75" customHeight="1">
      <c r="A1363" s="245" t="s">
        <v>46</v>
      </c>
      <c r="B1363" s="256" t="s">
        <v>230</v>
      </c>
      <c r="C1363" s="54" t="s">
        <v>46</v>
      </c>
      <c r="D1363" s="327">
        <v>44.8</v>
      </c>
      <c r="E1363" s="83" t="s">
        <v>161</v>
      </c>
      <c r="F1363" s="93"/>
      <c r="G1363" s="70"/>
      <c r="H1363" s="279"/>
    </row>
    <row r="1364" spans="1:8" ht="12.75" customHeight="1">
      <c r="A1364" s="282"/>
      <c r="B1364" s="255" t="s">
        <v>46</v>
      </c>
      <c r="C1364" s="55" t="s">
        <v>46</v>
      </c>
      <c r="D1364" s="326"/>
      <c r="E1364" s="82"/>
      <c r="F1364" s="90"/>
      <c r="G1364" s="69"/>
      <c r="H1364" s="278"/>
    </row>
    <row r="1365" spans="1:8" ht="12.75" customHeight="1">
      <c r="A1365" s="245" t="s">
        <v>46</v>
      </c>
      <c r="B1365" s="256" t="s">
        <v>388</v>
      </c>
      <c r="C1365" s="54" t="s">
        <v>46</v>
      </c>
      <c r="D1365" s="327">
        <v>22.4</v>
      </c>
      <c r="E1365" s="83" t="s">
        <v>161</v>
      </c>
      <c r="F1365" s="93"/>
      <c r="G1365" s="70"/>
      <c r="H1365" s="279"/>
    </row>
    <row r="1366" spans="1:8" ht="12.75" customHeight="1">
      <c r="A1366" s="282"/>
      <c r="B1366" s="255" t="s">
        <v>376</v>
      </c>
      <c r="C1366" s="55" t="s">
        <v>46</v>
      </c>
      <c r="D1366" s="326"/>
      <c r="E1366" s="82"/>
      <c r="F1366" s="90"/>
      <c r="G1366" s="69"/>
      <c r="H1366" s="278"/>
    </row>
    <row r="1367" spans="1:8" ht="12.75" customHeight="1">
      <c r="A1367" s="245" t="s">
        <v>46</v>
      </c>
      <c r="B1367" s="256" t="s">
        <v>91</v>
      </c>
      <c r="C1367" s="54" t="s">
        <v>293</v>
      </c>
      <c r="D1367" s="327">
        <v>6.7</v>
      </c>
      <c r="E1367" s="83" t="s">
        <v>161</v>
      </c>
      <c r="F1367" s="93"/>
      <c r="G1367" s="70"/>
      <c r="H1367" s="279"/>
    </row>
    <row r="1368" spans="1:8" ht="12.75" customHeight="1">
      <c r="A1368" s="282"/>
      <c r="B1368" s="255" t="s">
        <v>376</v>
      </c>
      <c r="C1368" s="55" t="s">
        <v>386</v>
      </c>
      <c r="D1368" s="326"/>
      <c r="E1368" s="82"/>
      <c r="F1368" s="90"/>
      <c r="G1368" s="69"/>
      <c r="H1368" s="278"/>
    </row>
    <row r="1369" spans="1:8" ht="12.75" customHeight="1">
      <c r="A1369" s="245" t="s">
        <v>46</v>
      </c>
      <c r="B1369" s="256" t="s">
        <v>390</v>
      </c>
      <c r="C1369" s="54" t="s">
        <v>3562</v>
      </c>
      <c r="D1369" s="327">
        <v>6.7</v>
      </c>
      <c r="E1369" s="83" t="s">
        <v>161</v>
      </c>
      <c r="F1369" s="93"/>
      <c r="G1369" s="70"/>
      <c r="H1369" s="279"/>
    </row>
    <row r="1370" spans="1:8" ht="12.75" customHeight="1">
      <c r="A1370" s="282"/>
      <c r="B1370" s="255" t="s">
        <v>376</v>
      </c>
      <c r="C1370" s="55" t="s">
        <v>46</v>
      </c>
      <c r="D1370" s="326"/>
      <c r="E1370" s="82"/>
      <c r="F1370" s="90"/>
      <c r="G1370" s="69"/>
      <c r="H1370" s="278"/>
    </row>
    <row r="1371" spans="1:8" ht="12.75" customHeight="1">
      <c r="A1371" s="245" t="s">
        <v>46</v>
      </c>
      <c r="B1371" s="256" t="s">
        <v>213</v>
      </c>
      <c r="C1371" s="54" t="s">
        <v>46</v>
      </c>
      <c r="D1371" s="327">
        <v>6.7</v>
      </c>
      <c r="E1371" s="83" t="s">
        <v>161</v>
      </c>
      <c r="F1371" s="93"/>
      <c r="G1371" s="70"/>
      <c r="H1371" s="279"/>
    </row>
    <row r="1372" spans="1:8" ht="12.75" customHeight="1">
      <c r="A1372" s="282"/>
      <c r="B1372" s="255" t="s">
        <v>376</v>
      </c>
      <c r="C1372" s="55" t="s">
        <v>386</v>
      </c>
      <c r="D1372" s="326"/>
      <c r="E1372" s="82"/>
      <c r="F1372" s="90"/>
      <c r="G1372" s="69"/>
      <c r="H1372" s="278"/>
    </row>
    <row r="1373" spans="1:8" ht="12.75" customHeight="1">
      <c r="A1373" s="245" t="s">
        <v>46</v>
      </c>
      <c r="B1373" s="256" t="s">
        <v>399</v>
      </c>
      <c r="C1373" s="54" t="s">
        <v>2053</v>
      </c>
      <c r="D1373" s="327">
        <v>4.8</v>
      </c>
      <c r="E1373" s="83" t="s">
        <v>161</v>
      </c>
      <c r="F1373" s="93"/>
      <c r="G1373" s="70"/>
      <c r="H1373" s="279"/>
    </row>
    <row r="1374" spans="1:8" ht="12.75" customHeight="1">
      <c r="A1374" s="282"/>
      <c r="B1374" s="255" t="s">
        <v>279</v>
      </c>
      <c r="C1374" s="55" t="s">
        <v>386</v>
      </c>
      <c r="D1374" s="326"/>
      <c r="E1374" s="82"/>
      <c r="F1374" s="90"/>
      <c r="G1374" s="69"/>
      <c r="H1374" s="278"/>
    </row>
    <row r="1375" spans="1:8" ht="12.75" customHeight="1">
      <c r="A1375" s="245" t="s">
        <v>46</v>
      </c>
      <c r="B1375" s="256" t="s">
        <v>324</v>
      </c>
      <c r="C1375" s="54" t="s">
        <v>3564</v>
      </c>
      <c r="D1375" s="327">
        <v>10.3</v>
      </c>
      <c r="E1375" s="83" t="s">
        <v>161</v>
      </c>
      <c r="F1375" s="93"/>
      <c r="G1375" s="70"/>
      <c r="H1375" s="279"/>
    </row>
    <row r="1376" spans="1:8" ht="12.75" customHeight="1">
      <c r="A1376" s="282"/>
      <c r="B1376" s="255" t="s">
        <v>376</v>
      </c>
      <c r="C1376" s="55" t="s">
        <v>46</v>
      </c>
      <c r="D1376" s="326"/>
      <c r="E1376" s="82"/>
      <c r="F1376" s="90"/>
      <c r="G1376" s="69"/>
      <c r="H1376" s="278"/>
    </row>
    <row r="1377" spans="1:8" ht="12.75" customHeight="1">
      <c r="A1377" s="245" t="s">
        <v>46</v>
      </c>
      <c r="B1377" s="256" t="s">
        <v>405</v>
      </c>
      <c r="C1377" s="54" t="s">
        <v>350</v>
      </c>
      <c r="D1377" s="327">
        <v>1</v>
      </c>
      <c r="E1377" s="83" t="s">
        <v>199</v>
      </c>
      <c r="F1377" s="93"/>
      <c r="G1377" s="70"/>
      <c r="H1377" s="279"/>
    </row>
    <row r="1378" spans="1:8" ht="12.75" customHeight="1">
      <c r="A1378" s="282"/>
      <c r="B1378" s="255" t="s">
        <v>376</v>
      </c>
      <c r="C1378" s="55" t="s">
        <v>46</v>
      </c>
      <c r="D1378" s="326"/>
      <c r="E1378" s="82"/>
      <c r="F1378" s="90"/>
      <c r="G1378" s="69"/>
      <c r="H1378" s="278"/>
    </row>
    <row r="1379" spans="1:8" ht="12.75" customHeight="1">
      <c r="A1379" s="245" t="s">
        <v>46</v>
      </c>
      <c r="B1379" s="256" t="s">
        <v>330</v>
      </c>
      <c r="C1379" s="54" t="s">
        <v>415</v>
      </c>
      <c r="D1379" s="327">
        <v>2</v>
      </c>
      <c r="E1379" s="83" t="s">
        <v>199</v>
      </c>
      <c r="F1379" s="93"/>
      <c r="G1379" s="70"/>
      <c r="H1379" s="279"/>
    </row>
    <row r="1380" spans="1:8" ht="12.75" customHeight="1">
      <c r="A1380" s="282"/>
      <c r="B1380" s="255"/>
      <c r="C1380" s="55"/>
      <c r="D1380" s="326"/>
      <c r="E1380" s="346"/>
      <c r="F1380" s="90"/>
      <c r="G1380" s="73"/>
      <c r="H1380" s="278"/>
    </row>
    <row r="1381" spans="1:8" ht="12.75" customHeight="1">
      <c r="A1381" s="245"/>
      <c r="B1381" s="256" t="s">
        <v>4580</v>
      </c>
      <c r="C1381" s="54"/>
      <c r="D1381" s="327"/>
      <c r="E1381" s="347"/>
      <c r="F1381" s="93"/>
      <c r="G1381" s="101"/>
      <c r="H1381" s="279"/>
    </row>
    <row r="1382" spans="1:8" ht="12.75" customHeight="1">
      <c r="A1382" s="282"/>
      <c r="B1382" s="255" t="s">
        <v>438</v>
      </c>
      <c r="C1382" s="55"/>
      <c r="D1382" s="326"/>
      <c r="E1382" s="82"/>
      <c r="F1382" s="90"/>
      <c r="G1382" s="69"/>
      <c r="H1382" s="278"/>
    </row>
    <row r="1383" spans="1:8" ht="12.75" customHeight="1">
      <c r="A1383" s="245" t="s">
        <v>46</v>
      </c>
      <c r="B1383" s="256" t="s">
        <v>341</v>
      </c>
      <c r="C1383" s="54" t="s">
        <v>3565</v>
      </c>
      <c r="D1383" s="327">
        <v>4.0999999999999996</v>
      </c>
      <c r="E1383" s="83" t="s">
        <v>161</v>
      </c>
      <c r="F1383" s="93"/>
      <c r="G1383" s="70"/>
      <c r="H1383" s="279"/>
    </row>
    <row r="1384" spans="1:8" ht="12.75" customHeight="1">
      <c r="A1384" s="282"/>
      <c r="B1384" s="255" t="s">
        <v>46</v>
      </c>
      <c r="C1384" s="55" t="s">
        <v>46</v>
      </c>
      <c r="D1384" s="326"/>
      <c r="E1384" s="82"/>
      <c r="F1384" s="90"/>
      <c r="G1384" s="69"/>
      <c r="H1384" s="278"/>
    </row>
    <row r="1385" spans="1:8" ht="12.75" customHeight="1">
      <c r="A1385" s="245" t="s">
        <v>46</v>
      </c>
      <c r="B1385" s="256" t="s">
        <v>423</v>
      </c>
      <c r="C1385" s="54" t="s">
        <v>46</v>
      </c>
      <c r="D1385" s="327"/>
      <c r="E1385" s="83" t="s">
        <v>46</v>
      </c>
      <c r="F1385" s="93"/>
      <c r="G1385" s="70"/>
      <c r="H1385" s="279"/>
    </row>
    <row r="1386" spans="1:8" ht="12.75" customHeight="1">
      <c r="A1386" s="282"/>
      <c r="B1386" s="255" t="s">
        <v>3566</v>
      </c>
      <c r="C1386" s="55" t="s">
        <v>779</v>
      </c>
      <c r="D1386" s="326"/>
      <c r="E1386" s="82"/>
      <c r="F1386" s="90"/>
      <c r="G1386" s="69"/>
      <c r="H1386" s="278"/>
    </row>
    <row r="1387" spans="1:8" ht="12.75" customHeight="1">
      <c r="A1387" s="245" t="s">
        <v>46</v>
      </c>
      <c r="B1387" s="256" t="s">
        <v>3877</v>
      </c>
      <c r="C1387" s="54" t="s">
        <v>3567</v>
      </c>
      <c r="D1387" s="327">
        <v>14</v>
      </c>
      <c r="E1387" s="83" t="s">
        <v>199</v>
      </c>
      <c r="F1387" s="93"/>
      <c r="G1387" s="70"/>
      <c r="H1387" s="279"/>
    </row>
    <row r="1388" spans="1:8" ht="12.75" customHeight="1">
      <c r="A1388" s="282"/>
      <c r="B1388" s="255" t="s">
        <v>3389</v>
      </c>
      <c r="C1388" s="55" t="s">
        <v>3570</v>
      </c>
      <c r="D1388" s="326"/>
      <c r="E1388" s="82"/>
      <c r="F1388" s="90"/>
      <c r="G1388" s="69"/>
      <c r="H1388" s="278"/>
    </row>
    <row r="1389" spans="1:8" ht="12.75" customHeight="1">
      <c r="A1389" s="245" t="s">
        <v>46</v>
      </c>
      <c r="B1389" s="256" t="s">
        <v>3877</v>
      </c>
      <c r="C1389" s="54" t="s">
        <v>3567</v>
      </c>
      <c r="D1389" s="327">
        <v>19</v>
      </c>
      <c r="E1389" s="83" t="s">
        <v>199</v>
      </c>
      <c r="F1389" s="93"/>
      <c r="G1389" s="70"/>
      <c r="H1389" s="279"/>
    </row>
    <row r="1390" spans="1:8" ht="12.75" customHeight="1">
      <c r="A1390" s="282"/>
      <c r="B1390" s="255" t="s">
        <v>3569</v>
      </c>
      <c r="C1390" s="55" t="s">
        <v>3571</v>
      </c>
      <c r="D1390" s="326"/>
      <c r="E1390" s="82"/>
      <c r="F1390" s="90"/>
      <c r="G1390" s="69"/>
      <c r="H1390" s="278"/>
    </row>
    <row r="1391" spans="1:8" ht="12.75" customHeight="1">
      <c r="A1391" s="245" t="s">
        <v>46</v>
      </c>
      <c r="B1391" s="256" t="s">
        <v>3024</v>
      </c>
      <c r="C1391" s="54" t="s">
        <v>3567</v>
      </c>
      <c r="D1391" s="327">
        <v>17</v>
      </c>
      <c r="E1391" s="83" t="s">
        <v>199</v>
      </c>
      <c r="F1391" s="93"/>
      <c r="G1391" s="70"/>
      <c r="H1391" s="279"/>
    </row>
    <row r="1392" spans="1:8" ht="12.75" customHeight="1">
      <c r="A1392" s="282"/>
      <c r="B1392" s="255" t="s">
        <v>3067</v>
      </c>
      <c r="C1392" s="55" t="s">
        <v>1912</v>
      </c>
      <c r="D1392" s="326"/>
      <c r="E1392" s="82"/>
      <c r="F1392" s="90"/>
      <c r="G1392" s="69"/>
      <c r="H1392" s="278"/>
    </row>
    <row r="1393" spans="1:8" ht="12.75" customHeight="1">
      <c r="A1393" s="245" t="s">
        <v>46</v>
      </c>
      <c r="B1393" s="256" t="s">
        <v>3024</v>
      </c>
      <c r="C1393" s="54" t="s">
        <v>3567</v>
      </c>
      <c r="D1393" s="327">
        <v>2</v>
      </c>
      <c r="E1393" s="83" t="s">
        <v>199</v>
      </c>
      <c r="F1393" s="93"/>
      <c r="G1393" s="70"/>
      <c r="H1393" s="279"/>
    </row>
    <row r="1394" spans="1:8" ht="12.75" customHeight="1">
      <c r="A1394" s="282"/>
      <c r="B1394" s="255" t="s">
        <v>251</v>
      </c>
      <c r="C1394" s="55"/>
      <c r="D1394" s="326"/>
      <c r="E1394" s="82"/>
      <c r="F1394" s="90"/>
      <c r="G1394" s="69"/>
      <c r="H1394" s="278"/>
    </row>
    <row r="1395" spans="1:8" ht="12.75" customHeight="1">
      <c r="A1395" s="245" t="s">
        <v>46</v>
      </c>
      <c r="B1395" s="256" t="s">
        <v>341</v>
      </c>
      <c r="C1395" s="54" t="s">
        <v>740</v>
      </c>
      <c r="D1395" s="327">
        <v>12.3</v>
      </c>
      <c r="E1395" s="83" t="s">
        <v>161</v>
      </c>
      <c r="F1395" s="93"/>
      <c r="G1395" s="70"/>
      <c r="H1395" s="279"/>
    </row>
    <row r="1396" spans="1:8" ht="12.75" customHeight="1">
      <c r="A1396" s="282"/>
      <c r="B1396" s="255" t="s">
        <v>438</v>
      </c>
      <c r="C1396" s="55"/>
      <c r="D1396" s="326"/>
      <c r="E1396" s="82"/>
      <c r="F1396" s="90"/>
      <c r="G1396" s="69"/>
      <c r="H1396" s="278"/>
    </row>
    <row r="1397" spans="1:8" ht="12.75" customHeight="1">
      <c r="A1397" s="245" t="s">
        <v>46</v>
      </c>
      <c r="B1397" s="256" t="s">
        <v>341</v>
      </c>
      <c r="C1397" s="54" t="s">
        <v>3565</v>
      </c>
      <c r="D1397" s="327">
        <v>216</v>
      </c>
      <c r="E1397" s="83" t="s">
        <v>161</v>
      </c>
      <c r="F1397" s="93"/>
      <c r="G1397" s="70"/>
      <c r="H1397" s="279"/>
    </row>
    <row r="1398" spans="1:8" ht="12.75" customHeight="1">
      <c r="A1398" s="282"/>
      <c r="B1398" s="255"/>
      <c r="C1398" s="55"/>
      <c r="D1398" s="326"/>
      <c r="E1398" s="346"/>
      <c r="F1398" s="90"/>
      <c r="G1398" s="73"/>
      <c r="H1398" s="278"/>
    </row>
    <row r="1399" spans="1:8" ht="12.75" customHeight="1">
      <c r="A1399" s="245"/>
      <c r="B1399" s="256"/>
      <c r="C1399" s="53"/>
      <c r="D1399" s="327"/>
      <c r="E1399" s="347"/>
      <c r="F1399" s="91"/>
      <c r="G1399" s="101"/>
      <c r="H1399" s="279"/>
    </row>
    <row r="1400" spans="1:8" ht="12.75" customHeight="1">
      <c r="A1400" s="282"/>
      <c r="B1400" s="255" t="s">
        <v>46</v>
      </c>
      <c r="C1400" s="55" t="s">
        <v>46</v>
      </c>
      <c r="D1400" s="326"/>
      <c r="E1400" s="82"/>
      <c r="F1400" s="90"/>
      <c r="G1400" s="73"/>
      <c r="H1400" s="278"/>
    </row>
    <row r="1401" spans="1:8" ht="12.75" customHeight="1">
      <c r="A1401" s="245" t="s">
        <v>46</v>
      </c>
      <c r="B1401" s="40" t="s">
        <v>165</v>
      </c>
      <c r="C1401" s="54" t="s">
        <v>46</v>
      </c>
      <c r="D1401" s="327"/>
      <c r="E1401" s="83" t="s">
        <v>46</v>
      </c>
      <c r="F1401" s="93"/>
      <c r="G1401" s="101"/>
      <c r="H1401" s="279"/>
    </row>
    <row r="1402" spans="1:8" ht="12.75" customHeight="1">
      <c r="A1402" s="282"/>
      <c r="B1402" s="255" t="s">
        <v>46</v>
      </c>
      <c r="C1402" s="55" t="s">
        <v>46</v>
      </c>
      <c r="D1402" s="326"/>
      <c r="E1402" s="82"/>
      <c r="F1402" s="90"/>
      <c r="G1402" s="73"/>
      <c r="H1402" s="278"/>
    </row>
    <row r="1403" spans="1:8" ht="12.75" customHeight="1">
      <c r="A1403" s="245" t="s">
        <v>738</v>
      </c>
      <c r="B1403" s="256" t="s">
        <v>83</v>
      </c>
      <c r="C1403" s="54" t="s">
        <v>46</v>
      </c>
      <c r="D1403" s="327"/>
      <c r="E1403" s="83" t="s">
        <v>46</v>
      </c>
      <c r="F1403" s="93"/>
      <c r="G1403" s="101"/>
      <c r="H1403" s="279"/>
    </row>
    <row r="1404" spans="1:8" ht="12.75" customHeight="1">
      <c r="A1404" s="282"/>
      <c r="B1404" s="255"/>
      <c r="C1404" s="55"/>
      <c r="D1404" s="326"/>
      <c r="E1404" s="82"/>
      <c r="F1404" s="90"/>
      <c r="G1404" s="73"/>
      <c r="H1404" s="278"/>
    </row>
    <row r="1405" spans="1:8" ht="12.75" customHeight="1">
      <c r="A1405" s="245"/>
      <c r="B1405" s="256"/>
      <c r="C1405" s="54"/>
      <c r="D1405" s="327"/>
      <c r="E1405" s="83"/>
      <c r="F1405" s="93"/>
      <c r="G1405" s="101"/>
      <c r="H1405" s="279"/>
    </row>
    <row r="1406" spans="1:8" ht="12.75" customHeight="1">
      <c r="A1406" s="282"/>
      <c r="B1406" s="255" t="s">
        <v>46</v>
      </c>
      <c r="C1406" s="55" t="s">
        <v>46</v>
      </c>
      <c r="D1406" s="326"/>
      <c r="E1406" s="82"/>
      <c r="F1406" s="90"/>
      <c r="G1406" s="73"/>
      <c r="H1406" s="278"/>
    </row>
    <row r="1407" spans="1:8" ht="12.75" customHeight="1">
      <c r="A1407" s="245" t="s">
        <v>46</v>
      </c>
      <c r="B1407" s="256" t="s">
        <v>0</v>
      </c>
      <c r="C1407" s="54" t="s">
        <v>46</v>
      </c>
      <c r="D1407" s="327"/>
      <c r="E1407" s="83" t="s">
        <v>46</v>
      </c>
      <c r="F1407" s="93"/>
      <c r="G1407" s="101"/>
      <c r="H1407" s="279"/>
    </row>
    <row r="1408" spans="1:8" ht="12.75" customHeight="1">
      <c r="A1408" s="282"/>
      <c r="B1408" s="255"/>
      <c r="C1408" s="55"/>
      <c r="D1408" s="326"/>
      <c r="E1408" s="82"/>
      <c r="F1408" s="90"/>
      <c r="G1408" s="73"/>
      <c r="H1408" s="278"/>
    </row>
    <row r="1409" spans="1:8" ht="12.75" customHeight="1">
      <c r="A1409" s="245"/>
      <c r="B1409" s="256" t="s">
        <v>3545</v>
      </c>
      <c r="C1409" s="54"/>
      <c r="D1409" s="327"/>
      <c r="E1409" s="83"/>
      <c r="F1409" s="93"/>
      <c r="G1409" s="101"/>
      <c r="H1409" s="279"/>
    </row>
    <row r="1410" spans="1:8" ht="12.75" customHeight="1">
      <c r="A1410" s="282"/>
      <c r="B1410" s="255" t="s">
        <v>446</v>
      </c>
      <c r="C1410" s="55"/>
      <c r="D1410" s="326"/>
      <c r="E1410" s="82"/>
      <c r="F1410" s="90"/>
      <c r="G1410" s="73"/>
      <c r="H1410" s="278"/>
    </row>
    <row r="1411" spans="1:8" ht="12.75" customHeight="1">
      <c r="A1411" s="245" t="s">
        <v>46</v>
      </c>
      <c r="B1411" s="256" t="s">
        <v>3574</v>
      </c>
      <c r="C1411" s="54" t="s">
        <v>443</v>
      </c>
      <c r="D1411" s="327">
        <v>88.9</v>
      </c>
      <c r="E1411" s="83" t="s">
        <v>117</v>
      </c>
      <c r="F1411" s="93"/>
      <c r="G1411" s="101"/>
      <c r="H1411" s="279"/>
    </row>
    <row r="1412" spans="1:8" ht="12.75" customHeight="1">
      <c r="A1412" s="282"/>
      <c r="B1412" s="255" t="s">
        <v>425</v>
      </c>
      <c r="C1412" s="55"/>
      <c r="D1412" s="326"/>
      <c r="E1412" s="82"/>
      <c r="F1412" s="90"/>
      <c r="G1412" s="73"/>
      <c r="H1412" s="278"/>
    </row>
    <row r="1413" spans="1:8" ht="12.75" customHeight="1">
      <c r="A1413" s="245" t="s">
        <v>46</v>
      </c>
      <c r="B1413" s="256" t="s">
        <v>3574</v>
      </c>
      <c r="C1413" s="54" t="s">
        <v>2621</v>
      </c>
      <c r="D1413" s="327">
        <v>21.2</v>
      </c>
      <c r="E1413" s="83" t="s">
        <v>117</v>
      </c>
      <c r="F1413" s="93"/>
      <c r="G1413" s="101"/>
      <c r="H1413" s="279"/>
    </row>
    <row r="1414" spans="1:8" ht="12.75" customHeight="1">
      <c r="A1414" s="282"/>
      <c r="B1414" s="255"/>
      <c r="C1414" s="55"/>
      <c r="D1414" s="326"/>
      <c r="E1414" s="82"/>
      <c r="F1414" s="90"/>
      <c r="G1414" s="73"/>
      <c r="H1414" s="278"/>
    </row>
    <row r="1415" spans="1:8" ht="12.75" customHeight="1">
      <c r="A1415" s="245" t="s">
        <v>46</v>
      </c>
      <c r="B1415" s="256" t="s">
        <v>4678</v>
      </c>
      <c r="C1415" s="54" t="s">
        <v>967</v>
      </c>
      <c r="D1415" s="327">
        <f>D1411</f>
        <v>88.9</v>
      </c>
      <c r="E1415" s="83" t="s">
        <v>117</v>
      </c>
      <c r="F1415" s="93"/>
      <c r="G1415" s="101"/>
      <c r="H1415" s="279"/>
    </row>
    <row r="1416" spans="1:8" ht="12.75" customHeight="1">
      <c r="A1416" s="282"/>
      <c r="B1416" s="255"/>
      <c r="C1416" s="55"/>
      <c r="D1416" s="326"/>
      <c r="E1416" s="82"/>
      <c r="F1416" s="90"/>
      <c r="G1416" s="73"/>
      <c r="H1416" s="278"/>
    </row>
    <row r="1417" spans="1:8" ht="12.75" customHeight="1">
      <c r="A1417" s="245"/>
      <c r="B1417" s="256"/>
      <c r="C1417" s="54"/>
      <c r="D1417" s="327"/>
      <c r="E1417" s="83"/>
      <c r="F1417" s="93"/>
      <c r="G1417" s="101"/>
      <c r="H1417" s="279"/>
    </row>
    <row r="1418" spans="1:8" ht="12.75" customHeight="1">
      <c r="A1418" s="282"/>
      <c r="B1418" s="255" t="s">
        <v>46</v>
      </c>
      <c r="C1418" s="55"/>
      <c r="D1418" s="326"/>
      <c r="E1418" s="82"/>
      <c r="F1418" s="90"/>
      <c r="G1418" s="73"/>
      <c r="H1418" s="278"/>
    </row>
    <row r="1419" spans="1:8" ht="12.75" customHeight="1">
      <c r="A1419" s="245" t="s">
        <v>46</v>
      </c>
      <c r="B1419" s="256" t="s">
        <v>4234</v>
      </c>
      <c r="C1419" s="54" t="s">
        <v>46</v>
      </c>
      <c r="D1419" s="327"/>
      <c r="E1419" s="83" t="s">
        <v>46</v>
      </c>
      <c r="F1419" s="93"/>
      <c r="G1419" s="101"/>
      <c r="H1419" s="279"/>
    </row>
    <row r="1420" spans="1:8" ht="12.75" customHeight="1">
      <c r="A1420" s="282"/>
      <c r="B1420" s="255" t="s">
        <v>358</v>
      </c>
      <c r="C1420" s="55" t="s">
        <v>453</v>
      </c>
      <c r="D1420" s="326"/>
      <c r="E1420" s="82"/>
      <c r="F1420" s="90"/>
      <c r="G1420" s="73"/>
      <c r="H1420" s="278"/>
    </row>
    <row r="1421" spans="1:8" ht="12.75" customHeight="1">
      <c r="A1421" s="245" t="s">
        <v>46</v>
      </c>
      <c r="B1421" s="256" t="s">
        <v>450</v>
      </c>
      <c r="C1421" s="54" t="s">
        <v>3576</v>
      </c>
      <c r="D1421" s="327">
        <v>12.5</v>
      </c>
      <c r="E1421" s="83" t="s">
        <v>117</v>
      </c>
      <c r="F1421" s="93"/>
      <c r="G1421" s="101"/>
      <c r="H1421" s="279"/>
    </row>
    <row r="1422" spans="1:8" ht="12.75" customHeight="1">
      <c r="A1422" s="282"/>
      <c r="B1422" s="255" t="s">
        <v>358</v>
      </c>
      <c r="C1422" s="55" t="s">
        <v>453</v>
      </c>
      <c r="D1422" s="326"/>
      <c r="E1422" s="82"/>
      <c r="F1422" s="90"/>
      <c r="G1422" s="73"/>
      <c r="H1422" s="278"/>
    </row>
    <row r="1423" spans="1:8" ht="12.75" customHeight="1">
      <c r="A1423" s="245" t="s">
        <v>46</v>
      </c>
      <c r="B1423" s="256" t="s">
        <v>1334</v>
      </c>
      <c r="C1423" s="54" t="s">
        <v>3576</v>
      </c>
      <c r="D1423" s="327">
        <v>6.8</v>
      </c>
      <c r="E1423" s="83" t="s">
        <v>117</v>
      </c>
      <c r="F1423" s="93"/>
      <c r="G1423" s="101"/>
      <c r="H1423" s="279"/>
    </row>
    <row r="1424" spans="1:8" ht="12.75" customHeight="1">
      <c r="A1424" s="282"/>
      <c r="B1424" s="255" t="s">
        <v>458</v>
      </c>
      <c r="C1424" s="55" t="s">
        <v>453</v>
      </c>
      <c r="D1424" s="326"/>
      <c r="E1424" s="82"/>
      <c r="F1424" s="90"/>
      <c r="G1424" s="73"/>
      <c r="H1424" s="278"/>
    </row>
    <row r="1425" spans="1:8" ht="12.75" customHeight="1">
      <c r="A1425" s="245" t="s">
        <v>46</v>
      </c>
      <c r="B1425" s="256" t="s">
        <v>1334</v>
      </c>
      <c r="C1425" s="54" t="s">
        <v>3576</v>
      </c>
      <c r="D1425" s="327">
        <v>65.5</v>
      </c>
      <c r="E1425" s="83" t="s">
        <v>117</v>
      </c>
      <c r="F1425" s="93"/>
      <c r="G1425" s="101"/>
      <c r="H1425" s="279"/>
    </row>
    <row r="1426" spans="1:8" ht="12.75" customHeight="1">
      <c r="A1426" s="282"/>
      <c r="B1426" s="255" t="s">
        <v>46</v>
      </c>
      <c r="C1426" s="55"/>
      <c r="D1426" s="326"/>
      <c r="E1426" s="82"/>
      <c r="F1426" s="90"/>
      <c r="G1426" s="73"/>
      <c r="H1426" s="278"/>
    </row>
    <row r="1427" spans="1:8" ht="12.75" customHeight="1">
      <c r="A1427" s="245" t="s">
        <v>46</v>
      </c>
      <c r="B1427" s="256" t="s">
        <v>46</v>
      </c>
      <c r="C1427" s="54" t="s">
        <v>46</v>
      </c>
      <c r="D1427" s="327"/>
      <c r="E1427" s="83" t="s">
        <v>46</v>
      </c>
      <c r="F1427" s="93"/>
      <c r="G1427" s="101"/>
      <c r="H1427" s="279"/>
    </row>
    <row r="1428" spans="1:8" ht="12.75" customHeight="1">
      <c r="A1428" s="282"/>
      <c r="B1428" s="255" t="s">
        <v>207</v>
      </c>
      <c r="C1428" s="55" t="s">
        <v>464</v>
      </c>
      <c r="D1428" s="326"/>
      <c r="E1428" s="82"/>
      <c r="F1428" s="90"/>
      <c r="G1428" s="73"/>
      <c r="H1428" s="278"/>
    </row>
    <row r="1429" spans="1:8" ht="12.75" customHeight="1">
      <c r="A1429" s="245" t="s">
        <v>46</v>
      </c>
      <c r="B1429" s="256" t="s">
        <v>460</v>
      </c>
      <c r="C1429" s="54" t="s">
        <v>462</v>
      </c>
      <c r="D1429" s="327">
        <v>3.8</v>
      </c>
      <c r="E1429" s="83" t="s">
        <v>161</v>
      </c>
      <c r="F1429" s="93"/>
      <c r="G1429" s="101"/>
      <c r="H1429" s="279"/>
    </row>
    <row r="1430" spans="1:8" ht="12.75" customHeight="1">
      <c r="A1430" s="282"/>
      <c r="B1430" s="255" t="s">
        <v>487</v>
      </c>
      <c r="C1430" s="55" t="s">
        <v>3577</v>
      </c>
      <c r="D1430" s="326"/>
      <c r="E1430" s="82"/>
      <c r="F1430" s="90"/>
      <c r="G1430" s="73"/>
      <c r="H1430" s="278"/>
    </row>
    <row r="1431" spans="1:8" ht="12.75" customHeight="1">
      <c r="A1431" s="245" t="s">
        <v>46</v>
      </c>
      <c r="B1431" s="256" t="s">
        <v>484</v>
      </c>
      <c r="C1431" s="54" t="s">
        <v>2380</v>
      </c>
      <c r="D1431" s="327">
        <v>27.9</v>
      </c>
      <c r="E1431" s="83" t="s">
        <v>161</v>
      </c>
      <c r="F1431" s="93"/>
      <c r="G1431" s="101"/>
      <c r="H1431" s="279"/>
    </row>
    <row r="1432" spans="1:8" ht="12.75" customHeight="1">
      <c r="A1432" s="282"/>
      <c r="B1432" s="255" t="s">
        <v>487</v>
      </c>
      <c r="C1432" s="55" t="s">
        <v>499</v>
      </c>
      <c r="D1432" s="326"/>
      <c r="E1432" s="82"/>
      <c r="F1432" s="90"/>
      <c r="G1432" s="73"/>
      <c r="H1432" s="278"/>
    </row>
    <row r="1433" spans="1:8" ht="12.75" customHeight="1">
      <c r="A1433" s="245" t="s">
        <v>46</v>
      </c>
      <c r="B1433" s="256" t="s">
        <v>503</v>
      </c>
      <c r="C1433" s="54" t="s">
        <v>505</v>
      </c>
      <c r="D1433" s="327">
        <v>27.9</v>
      </c>
      <c r="E1433" s="83" t="s">
        <v>161</v>
      </c>
      <c r="F1433" s="93"/>
      <c r="G1433" s="101"/>
      <c r="H1433" s="279"/>
    </row>
    <row r="1434" spans="1:8" ht="12.75" customHeight="1">
      <c r="A1434" s="282"/>
      <c r="B1434" s="255" t="s">
        <v>334</v>
      </c>
      <c r="C1434" s="55" t="s">
        <v>1212</v>
      </c>
      <c r="D1434" s="326"/>
      <c r="E1434" s="82"/>
      <c r="F1434" s="90"/>
      <c r="G1434" s="73"/>
      <c r="H1434" s="278"/>
    </row>
    <row r="1435" spans="1:8" ht="12.75" customHeight="1">
      <c r="A1435" s="245" t="s">
        <v>46</v>
      </c>
      <c r="B1435" s="256" t="s">
        <v>484</v>
      </c>
      <c r="C1435" s="54" t="s">
        <v>3581</v>
      </c>
      <c r="D1435" s="327">
        <v>28.2</v>
      </c>
      <c r="E1435" s="83" t="s">
        <v>161</v>
      </c>
      <c r="F1435" s="93"/>
      <c r="G1435" s="101"/>
      <c r="H1435" s="279"/>
    </row>
    <row r="1436" spans="1:8" ht="12.75" customHeight="1">
      <c r="A1436" s="282"/>
      <c r="B1436" s="255" t="s">
        <v>46</v>
      </c>
      <c r="C1436" s="55"/>
      <c r="D1436" s="326"/>
      <c r="E1436" s="82"/>
      <c r="F1436" s="90"/>
      <c r="G1436" s="73"/>
      <c r="H1436" s="278"/>
    </row>
    <row r="1437" spans="1:8" ht="12.75" customHeight="1">
      <c r="A1437" s="245" t="s">
        <v>46</v>
      </c>
      <c r="B1437" s="256" t="s">
        <v>46</v>
      </c>
      <c r="C1437" s="54" t="s">
        <v>46</v>
      </c>
      <c r="D1437" s="327"/>
      <c r="E1437" s="83" t="s">
        <v>46</v>
      </c>
      <c r="F1437" s="93"/>
      <c r="G1437" s="101"/>
      <c r="H1437" s="279"/>
    </row>
    <row r="1438" spans="1:8" ht="12.75" customHeight="1">
      <c r="A1438" s="282"/>
      <c r="B1438" s="255"/>
      <c r="C1438" s="55"/>
      <c r="D1438" s="326"/>
      <c r="E1438" s="82"/>
      <c r="F1438" s="90"/>
      <c r="G1438" s="73"/>
      <c r="H1438" s="278"/>
    </row>
    <row r="1439" spans="1:8" ht="12.75" customHeight="1">
      <c r="A1439" s="245" t="s">
        <v>46</v>
      </c>
      <c r="B1439" s="256" t="s">
        <v>4579</v>
      </c>
      <c r="C1439" s="54"/>
      <c r="D1439" s="327"/>
      <c r="E1439" s="83"/>
      <c r="F1439" s="93"/>
      <c r="G1439" s="101"/>
      <c r="H1439" s="279"/>
    </row>
    <row r="1440" spans="1:8" ht="12.75" customHeight="1">
      <c r="A1440" s="282"/>
      <c r="B1440" s="255" t="s">
        <v>425</v>
      </c>
      <c r="C1440" s="55" t="s">
        <v>614</v>
      </c>
      <c r="D1440" s="326"/>
      <c r="E1440" s="82"/>
      <c r="F1440" s="90"/>
      <c r="G1440" s="69"/>
      <c r="H1440" s="278"/>
    </row>
    <row r="1441" spans="1:8" ht="12.75" customHeight="1">
      <c r="A1441" s="245" t="s">
        <v>46</v>
      </c>
      <c r="B1441" s="256" t="s">
        <v>434</v>
      </c>
      <c r="C1441" s="54" t="s">
        <v>315</v>
      </c>
      <c r="D1441" s="327">
        <v>2</v>
      </c>
      <c r="E1441" s="83" t="s">
        <v>199</v>
      </c>
      <c r="F1441" s="93"/>
      <c r="G1441" s="70"/>
      <c r="H1441" s="279"/>
    </row>
    <row r="1442" spans="1:8" ht="12.75" customHeight="1">
      <c r="A1442" s="282"/>
      <c r="B1442" s="255" t="s">
        <v>46</v>
      </c>
      <c r="C1442" s="55"/>
      <c r="D1442" s="326"/>
      <c r="E1442" s="82"/>
      <c r="F1442" s="90"/>
      <c r="G1442" s="73"/>
      <c r="H1442" s="278"/>
    </row>
    <row r="1443" spans="1:8" ht="12.75" customHeight="1">
      <c r="A1443" s="245" t="s">
        <v>46</v>
      </c>
      <c r="B1443" s="256" t="s">
        <v>46</v>
      </c>
      <c r="C1443" s="54"/>
      <c r="D1443" s="327"/>
      <c r="E1443" s="83" t="s">
        <v>46</v>
      </c>
      <c r="F1443" s="93"/>
      <c r="G1443" s="101"/>
      <c r="H1443" s="279"/>
    </row>
    <row r="1444" spans="1:8" ht="12.75" customHeight="1">
      <c r="A1444" s="282"/>
      <c r="B1444" s="255" t="s">
        <v>46</v>
      </c>
      <c r="C1444" s="55"/>
      <c r="D1444" s="326"/>
      <c r="E1444" s="82"/>
      <c r="F1444" s="90"/>
      <c r="G1444" s="73"/>
      <c r="H1444" s="278"/>
    </row>
    <row r="1445" spans="1:8" ht="12.75" customHeight="1">
      <c r="A1445" s="245" t="s">
        <v>46</v>
      </c>
      <c r="B1445" s="256" t="s">
        <v>3582</v>
      </c>
      <c r="C1445" s="54"/>
      <c r="D1445" s="327"/>
      <c r="E1445" s="83" t="s">
        <v>46</v>
      </c>
      <c r="F1445" s="93"/>
      <c r="G1445" s="101"/>
      <c r="H1445" s="279"/>
    </row>
    <row r="1446" spans="1:8" ht="12.75" customHeight="1">
      <c r="A1446" s="282"/>
      <c r="B1446" s="255" t="s">
        <v>46</v>
      </c>
      <c r="C1446" s="55" t="s">
        <v>2041</v>
      </c>
      <c r="D1446" s="326"/>
      <c r="E1446" s="82"/>
      <c r="F1446" s="90"/>
      <c r="G1446" s="73"/>
      <c r="H1446" s="278"/>
    </row>
    <row r="1447" spans="1:8" ht="12.75" customHeight="1">
      <c r="A1447" s="245" t="s">
        <v>46</v>
      </c>
      <c r="B1447" s="256" t="s">
        <v>3584</v>
      </c>
      <c r="C1447" s="54" t="s">
        <v>920</v>
      </c>
      <c r="D1447" s="327">
        <v>225</v>
      </c>
      <c r="E1447" s="83" t="s">
        <v>161</v>
      </c>
      <c r="F1447" s="93"/>
      <c r="G1447" s="101"/>
      <c r="H1447" s="279"/>
    </row>
    <row r="1448" spans="1:8" ht="12.75" customHeight="1">
      <c r="A1448" s="282"/>
      <c r="B1448" s="255" t="s">
        <v>425</v>
      </c>
      <c r="C1448" s="55" t="s">
        <v>2041</v>
      </c>
      <c r="D1448" s="326"/>
      <c r="E1448" s="82"/>
      <c r="F1448" s="90"/>
      <c r="G1448" s="73"/>
      <c r="H1448" s="278"/>
    </row>
    <row r="1449" spans="1:8" ht="12.75" customHeight="1">
      <c r="A1449" s="245" t="s">
        <v>46</v>
      </c>
      <c r="B1449" s="256" t="s">
        <v>3584</v>
      </c>
      <c r="C1449" s="54" t="s">
        <v>920</v>
      </c>
      <c r="D1449" s="327">
        <v>14.4</v>
      </c>
      <c r="E1449" s="83" t="s">
        <v>161</v>
      </c>
      <c r="F1449" s="93"/>
      <c r="G1449" s="101"/>
      <c r="H1449" s="279"/>
    </row>
    <row r="1450" spans="1:8" ht="12.75" customHeight="1">
      <c r="A1450" s="282"/>
      <c r="B1450" s="255" t="s">
        <v>46</v>
      </c>
      <c r="C1450" s="55"/>
      <c r="D1450" s="326"/>
      <c r="E1450" s="82"/>
      <c r="F1450" s="90"/>
      <c r="G1450" s="73"/>
      <c r="H1450" s="278"/>
    </row>
    <row r="1451" spans="1:8" ht="12.75" customHeight="1">
      <c r="A1451" s="245" t="s">
        <v>46</v>
      </c>
      <c r="B1451" s="256" t="s">
        <v>46</v>
      </c>
      <c r="C1451" s="54"/>
      <c r="D1451" s="327"/>
      <c r="E1451" s="83" t="s">
        <v>46</v>
      </c>
      <c r="F1451" s="93"/>
      <c r="G1451" s="101"/>
      <c r="H1451" s="279"/>
    </row>
    <row r="1452" spans="1:8" ht="12.75" customHeight="1">
      <c r="A1452" s="282"/>
      <c r="B1452" s="255" t="s">
        <v>46</v>
      </c>
      <c r="C1452" s="55"/>
      <c r="D1452" s="326"/>
      <c r="E1452" s="82"/>
      <c r="F1452" s="90"/>
      <c r="G1452" s="73"/>
      <c r="H1452" s="278"/>
    </row>
    <row r="1453" spans="1:8" ht="12.75" customHeight="1">
      <c r="A1453" s="245" t="s">
        <v>46</v>
      </c>
      <c r="B1453" s="256" t="s">
        <v>2373</v>
      </c>
      <c r="C1453" s="54" t="s">
        <v>39</v>
      </c>
      <c r="D1453" s="327"/>
      <c r="E1453" s="83" t="s">
        <v>46</v>
      </c>
      <c r="F1453" s="93"/>
      <c r="G1453" s="101"/>
      <c r="H1453" s="279"/>
    </row>
    <row r="1454" spans="1:8" ht="12.75" customHeight="1">
      <c r="A1454" s="282"/>
      <c r="B1454" s="255" t="s">
        <v>46</v>
      </c>
      <c r="C1454" s="55" t="s">
        <v>1319</v>
      </c>
      <c r="D1454" s="326"/>
      <c r="E1454" s="82"/>
      <c r="F1454" s="90"/>
      <c r="G1454" s="73"/>
      <c r="H1454" s="278"/>
    </row>
    <row r="1455" spans="1:8" ht="12.75" customHeight="1">
      <c r="A1455" s="245" t="s">
        <v>46</v>
      </c>
      <c r="B1455" s="256" t="s">
        <v>515</v>
      </c>
      <c r="C1455" s="54" t="s">
        <v>525</v>
      </c>
      <c r="D1455" s="327">
        <v>7.2</v>
      </c>
      <c r="E1455" s="83" t="s">
        <v>161</v>
      </c>
      <c r="F1455" s="93"/>
      <c r="G1455" s="101"/>
      <c r="H1455" s="279"/>
    </row>
    <row r="1456" spans="1:8" ht="12.75" customHeight="1">
      <c r="A1456" s="282"/>
      <c r="B1456" s="255" t="s">
        <v>46</v>
      </c>
      <c r="C1456" s="55"/>
      <c r="D1456" s="326"/>
      <c r="E1456" s="82"/>
      <c r="F1456" s="90"/>
      <c r="G1456" s="73"/>
      <c r="H1456" s="278"/>
    </row>
    <row r="1457" spans="1:8" ht="12.75" customHeight="1">
      <c r="A1457" s="245" t="s">
        <v>46</v>
      </c>
      <c r="B1457" s="256" t="s">
        <v>46</v>
      </c>
      <c r="C1457" s="54"/>
      <c r="D1457" s="327"/>
      <c r="E1457" s="83" t="s">
        <v>46</v>
      </c>
      <c r="F1457" s="93"/>
      <c r="G1457" s="101"/>
      <c r="H1457" s="279"/>
    </row>
    <row r="1458" spans="1:8" ht="12.75" customHeight="1">
      <c r="A1458" s="282"/>
      <c r="B1458" s="255" t="s">
        <v>46</v>
      </c>
      <c r="C1458" s="55"/>
      <c r="D1458" s="326"/>
      <c r="E1458" s="82"/>
      <c r="F1458" s="90"/>
      <c r="G1458" s="73"/>
      <c r="H1458" s="278"/>
    </row>
    <row r="1459" spans="1:8" ht="12.75" customHeight="1">
      <c r="A1459" s="245" t="s">
        <v>46</v>
      </c>
      <c r="B1459" s="256" t="s">
        <v>2235</v>
      </c>
      <c r="C1459" s="54" t="s">
        <v>46</v>
      </c>
      <c r="D1459" s="327"/>
      <c r="E1459" s="83" t="s">
        <v>46</v>
      </c>
      <c r="F1459" s="93"/>
      <c r="G1459" s="101"/>
      <c r="H1459" s="279"/>
    </row>
    <row r="1460" spans="1:8" ht="12.75" customHeight="1">
      <c r="A1460" s="282"/>
      <c r="B1460" s="255" t="s">
        <v>46</v>
      </c>
      <c r="C1460" s="55" t="s">
        <v>598</v>
      </c>
      <c r="D1460" s="326"/>
      <c r="E1460" s="82"/>
      <c r="F1460" s="90"/>
      <c r="G1460" s="73"/>
      <c r="H1460" s="278"/>
    </row>
    <row r="1461" spans="1:8" ht="12.75" customHeight="1">
      <c r="A1461" s="245" t="s">
        <v>46</v>
      </c>
      <c r="B1461" s="256" t="s">
        <v>591</v>
      </c>
      <c r="C1461" s="54" t="s">
        <v>2479</v>
      </c>
      <c r="D1461" s="327">
        <v>1</v>
      </c>
      <c r="E1461" s="83" t="s">
        <v>199</v>
      </c>
      <c r="F1461" s="93"/>
      <c r="G1461" s="101"/>
      <c r="H1461" s="279"/>
    </row>
    <row r="1462" spans="1:8" ht="12.75" customHeight="1">
      <c r="A1462" s="282"/>
      <c r="B1462" s="255" t="s">
        <v>46</v>
      </c>
      <c r="C1462" s="55" t="s">
        <v>578</v>
      </c>
      <c r="D1462" s="326"/>
      <c r="E1462" s="82"/>
      <c r="F1462" s="90"/>
      <c r="G1462" s="73"/>
      <c r="H1462" s="278"/>
    </row>
    <row r="1463" spans="1:8" ht="12.75" customHeight="1">
      <c r="A1463" s="245" t="s">
        <v>46</v>
      </c>
      <c r="B1463" s="256" t="s">
        <v>566</v>
      </c>
      <c r="C1463" s="54" t="s">
        <v>3589</v>
      </c>
      <c r="D1463" s="327">
        <v>2</v>
      </c>
      <c r="E1463" s="83" t="s">
        <v>199</v>
      </c>
      <c r="F1463" s="93"/>
      <c r="G1463" s="101"/>
      <c r="H1463" s="279"/>
    </row>
    <row r="1464" spans="1:8" ht="12.75" customHeight="1">
      <c r="A1464" s="282"/>
      <c r="B1464" s="255" t="s">
        <v>46</v>
      </c>
      <c r="C1464" s="55" t="s">
        <v>586</v>
      </c>
      <c r="D1464" s="326"/>
      <c r="E1464" s="82"/>
      <c r="F1464" s="90"/>
      <c r="G1464" s="73"/>
      <c r="H1464" s="278"/>
    </row>
    <row r="1465" spans="1:8" ht="12.75" customHeight="1">
      <c r="A1465" s="245" t="s">
        <v>46</v>
      </c>
      <c r="B1465" s="256" t="s">
        <v>580</v>
      </c>
      <c r="C1465" s="54" t="s">
        <v>585</v>
      </c>
      <c r="D1465" s="327">
        <v>30</v>
      </c>
      <c r="E1465" s="83" t="s">
        <v>199</v>
      </c>
      <c r="F1465" s="93"/>
      <c r="G1465" s="101"/>
      <c r="H1465" s="279"/>
    </row>
    <row r="1466" spans="1:8" ht="12.75" customHeight="1">
      <c r="A1466" s="282"/>
      <c r="B1466" s="255" t="s">
        <v>46</v>
      </c>
      <c r="C1466" s="55" t="s">
        <v>3592</v>
      </c>
      <c r="D1466" s="326"/>
      <c r="E1466" s="82"/>
      <c r="F1466" s="90"/>
      <c r="G1466" s="73"/>
      <c r="H1466" s="278"/>
    </row>
    <row r="1467" spans="1:8" ht="12.75" customHeight="1">
      <c r="A1467" s="245" t="s">
        <v>46</v>
      </c>
      <c r="B1467" s="256" t="s">
        <v>1061</v>
      </c>
      <c r="C1467" s="54" t="s">
        <v>2465</v>
      </c>
      <c r="D1467" s="327">
        <v>20.100000000000001</v>
      </c>
      <c r="E1467" s="83" t="s">
        <v>161</v>
      </c>
      <c r="F1467" s="93"/>
      <c r="G1467" s="101"/>
      <c r="H1467" s="279"/>
    </row>
    <row r="1468" spans="1:8" ht="12.75" customHeight="1">
      <c r="A1468" s="282"/>
      <c r="B1468" s="255" t="s">
        <v>46</v>
      </c>
      <c r="C1468" s="55" t="s">
        <v>3600</v>
      </c>
      <c r="D1468" s="326"/>
      <c r="E1468" s="82"/>
      <c r="F1468" s="90"/>
      <c r="G1468" s="73"/>
      <c r="H1468" s="278"/>
    </row>
    <row r="1469" spans="1:8" ht="12.75" customHeight="1">
      <c r="A1469" s="245" t="s">
        <v>46</v>
      </c>
      <c r="B1469" s="256" t="s">
        <v>528</v>
      </c>
      <c r="C1469" s="54" t="s">
        <v>465</v>
      </c>
      <c r="D1469" s="327">
        <v>8.1999999999999993</v>
      </c>
      <c r="E1469" s="83" t="s">
        <v>161</v>
      </c>
      <c r="F1469" s="93"/>
      <c r="G1469" s="101"/>
      <c r="H1469" s="279"/>
    </row>
    <row r="1470" spans="1:8" ht="12.75" customHeight="1">
      <c r="A1470" s="282"/>
      <c r="B1470" s="255" t="s">
        <v>46</v>
      </c>
      <c r="C1470" s="55" t="s">
        <v>3591</v>
      </c>
      <c r="D1470" s="326"/>
      <c r="E1470" s="82"/>
      <c r="F1470" s="90"/>
      <c r="G1470" s="73"/>
      <c r="H1470" s="278"/>
    </row>
    <row r="1471" spans="1:8" ht="12.75" customHeight="1">
      <c r="A1471" s="245" t="s">
        <v>46</v>
      </c>
      <c r="B1471" s="256" t="s">
        <v>536</v>
      </c>
      <c r="C1471" s="54" t="s">
        <v>465</v>
      </c>
      <c r="D1471" s="327">
        <v>2</v>
      </c>
      <c r="E1471" s="83" t="s">
        <v>199</v>
      </c>
      <c r="F1471" s="93"/>
      <c r="G1471" s="101"/>
      <c r="H1471" s="279"/>
    </row>
    <row r="1472" spans="1:8" ht="12.75" customHeight="1">
      <c r="A1472" s="282"/>
      <c r="B1472" s="255" t="s">
        <v>46</v>
      </c>
      <c r="C1472" s="55" t="s">
        <v>105</v>
      </c>
      <c r="D1472" s="326"/>
      <c r="E1472" s="82"/>
      <c r="F1472" s="90"/>
      <c r="G1472" s="73"/>
      <c r="H1472" s="278"/>
    </row>
    <row r="1473" spans="1:8" ht="12.75" customHeight="1">
      <c r="A1473" s="245" t="s">
        <v>46</v>
      </c>
      <c r="B1473" s="256" t="s">
        <v>3025</v>
      </c>
      <c r="C1473" s="54" t="s">
        <v>177</v>
      </c>
      <c r="D1473" s="327">
        <v>2</v>
      </c>
      <c r="E1473" s="83" t="s">
        <v>199</v>
      </c>
      <c r="F1473" s="93"/>
      <c r="G1473" s="101"/>
      <c r="H1473" s="279"/>
    </row>
    <row r="1474" spans="1:8" ht="12.75" customHeight="1">
      <c r="A1474" s="282"/>
      <c r="B1474" s="255"/>
      <c r="C1474" s="55"/>
      <c r="D1474" s="326"/>
      <c r="E1474" s="82"/>
      <c r="F1474" s="90"/>
      <c r="G1474" s="73"/>
      <c r="H1474" s="278"/>
    </row>
    <row r="1475" spans="1:8" ht="12.75" customHeight="1">
      <c r="A1475" s="245" t="s">
        <v>46</v>
      </c>
      <c r="B1475" s="256"/>
      <c r="C1475" s="54"/>
      <c r="D1475" s="327"/>
      <c r="E1475" s="83"/>
      <c r="F1475" s="93"/>
      <c r="G1475" s="101"/>
      <c r="H1475" s="279"/>
    </row>
    <row r="1476" spans="1:8" ht="12.75" customHeight="1">
      <c r="A1476" s="282"/>
      <c r="B1476" s="255"/>
      <c r="C1476" s="55"/>
      <c r="D1476" s="326"/>
      <c r="E1476" s="82"/>
      <c r="F1476" s="90"/>
      <c r="G1476" s="73"/>
      <c r="H1476" s="278"/>
    </row>
    <row r="1477" spans="1:8" ht="12.75" customHeight="1">
      <c r="A1477" s="245"/>
      <c r="B1477" s="256"/>
      <c r="C1477" s="54"/>
      <c r="D1477" s="327"/>
      <c r="E1477" s="83"/>
      <c r="F1477" s="93"/>
      <c r="G1477" s="101"/>
      <c r="H1477" s="279"/>
    </row>
    <row r="1478" spans="1:8" ht="12.75" customHeight="1">
      <c r="A1478" s="282"/>
      <c r="B1478" s="255"/>
      <c r="C1478" s="55"/>
      <c r="D1478" s="326"/>
      <c r="E1478" s="82"/>
      <c r="F1478" s="90"/>
      <c r="G1478" s="73"/>
      <c r="H1478" s="278"/>
    </row>
    <row r="1479" spans="1:8" ht="12.75" customHeight="1">
      <c r="A1479" s="245" t="s">
        <v>46</v>
      </c>
      <c r="B1479" s="256"/>
      <c r="C1479" s="54"/>
      <c r="D1479" s="327"/>
      <c r="E1479" s="83"/>
      <c r="F1479" s="93"/>
      <c r="G1479" s="101"/>
      <c r="H1479" s="279"/>
    </row>
    <row r="1480" spans="1:8" ht="12.75" customHeight="1">
      <c r="A1480" s="282"/>
      <c r="B1480" s="255"/>
      <c r="C1480" s="55"/>
      <c r="D1480" s="326"/>
      <c r="E1480" s="82"/>
      <c r="F1480" s="90"/>
      <c r="G1480" s="73"/>
      <c r="H1480" s="278"/>
    </row>
    <row r="1481" spans="1:8" ht="12.75" customHeight="1">
      <c r="A1481" s="245"/>
      <c r="B1481" s="256"/>
      <c r="C1481" s="54"/>
      <c r="D1481" s="327"/>
      <c r="E1481" s="83"/>
      <c r="F1481" s="93"/>
      <c r="G1481" s="101"/>
      <c r="H1481" s="279"/>
    </row>
    <row r="1482" spans="1:8" ht="12.75" customHeight="1">
      <c r="A1482" s="282"/>
      <c r="B1482" s="255" t="s">
        <v>46</v>
      </c>
      <c r="C1482" s="52" t="s">
        <v>46</v>
      </c>
      <c r="D1482" s="326"/>
      <c r="E1482" s="346"/>
      <c r="F1482" s="90"/>
      <c r="G1482" s="69"/>
      <c r="H1482" s="278"/>
    </row>
    <row r="1483" spans="1:8" ht="12.75" customHeight="1">
      <c r="A1483" s="245" t="s">
        <v>46</v>
      </c>
      <c r="B1483" s="256" t="s">
        <v>884</v>
      </c>
      <c r="C1483" s="54" t="s">
        <v>46</v>
      </c>
      <c r="D1483" s="327"/>
      <c r="E1483" s="347" t="s">
        <v>46</v>
      </c>
      <c r="F1483" s="91"/>
      <c r="G1483" s="70"/>
      <c r="H1483" s="277"/>
    </row>
    <row r="1484" spans="1:8" ht="12.75" customHeight="1">
      <c r="A1484" s="282"/>
      <c r="B1484" s="258" t="s">
        <v>355</v>
      </c>
      <c r="C1484" s="52" t="s">
        <v>46</v>
      </c>
      <c r="D1484" s="326"/>
      <c r="E1484" s="346"/>
      <c r="F1484" s="90"/>
      <c r="G1484" s="69"/>
      <c r="H1484" s="372"/>
    </row>
    <row r="1485" spans="1:8" ht="12.75" customHeight="1">
      <c r="A1485" s="245" t="s">
        <v>46</v>
      </c>
      <c r="B1485" s="256" t="s">
        <v>3602</v>
      </c>
      <c r="C1485" s="53" t="s">
        <v>1085</v>
      </c>
      <c r="D1485" s="327">
        <v>6.6</v>
      </c>
      <c r="E1485" s="347" t="s">
        <v>117</v>
      </c>
      <c r="F1485" s="72"/>
      <c r="G1485" s="70"/>
      <c r="H1485" s="375"/>
    </row>
    <row r="1486" spans="1:8" ht="12.75" customHeight="1">
      <c r="A1486" s="282"/>
      <c r="B1486" s="255" t="s">
        <v>355</v>
      </c>
      <c r="C1486" s="55" t="s">
        <v>46</v>
      </c>
      <c r="D1486" s="326"/>
      <c r="E1486" s="346"/>
      <c r="F1486" s="90"/>
      <c r="G1486" s="73"/>
      <c r="H1486" s="278"/>
    </row>
    <row r="1487" spans="1:8" ht="12.75" customHeight="1">
      <c r="A1487" s="245" t="s">
        <v>46</v>
      </c>
      <c r="B1487" s="256" t="s">
        <v>3602</v>
      </c>
      <c r="C1487" s="54" t="s">
        <v>1086</v>
      </c>
      <c r="D1487" s="327">
        <v>2124</v>
      </c>
      <c r="E1487" s="347" t="s">
        <v>117</v>
      </c>
      <c r="F1487" s="91"/>
      <c r="G1487" s="101"/>
      <c r="H1487" s="375"/>
    </row>
    <row r="1488" spans="1:8" ht="12.75" customHeight="1">
      <c r="A1488" s="282"/>
      <c r="B1488" s="255" t="s">
        <v>23</v>
      </c>
      <c r="C1488" s="55" t="s">
        <v>46</v>
      </c>
      <c r="D1488" s="326"/>
      <c r="E1488" s="346"/>
      <c r="F1488" s="90"/>
      <c r="G1488" s="73"/>
      <c r="H1488" s="278"/>
    </row>
    <row r="1489" spans="1:8" ht="12.75" customHeight="1">
      <c r="A1489" s="245" t="s">
        <v>46</v>
      </c>
      <c r="B1489" s="256" t="s">
        <v>3602</v>
      </c>
      <c r="C1489" s="54" t="s">
        <v>1086</v>
      </c>
      <c r="D1489" s="327">
        <v>166</v>
      </c>
      <c r="E1489" s="347" t="s">
        <v>117</v>
      </c>
      <c r="F1489" s="91"/>
      <c r="G1489" s="101"/>
      <c r="H1489" s="279"/>
    </row>
    <row r="1490" spans="1:8" ht="12.75" customHeight="1">
      <c r="A1490" s="282"/>
      <c r="B1490" s="255" t="s">
        <v>749</v>
      </c>
      <c r="C1490" s="55" t="s">
        <v>46</v>
      </c>
      <c r="D1490" s="326"/>
      <c r="E1490" s="346"/>
      <c r="F1490" s="90"/>
      <c r="G1490" s="73"/>
      <c r="H1490" s="278"/>
    </row>
    <row r="1491" spans="1:8" ht="12.75" customHeight="1">
      <c r="A1491" s="245" t="s">
        <v>46</v>
      </c>
      <c r="B1491" s="256" t="s">
        <v>3602</v>
      </c>
      <c r="C1491" s="54" t="s">
        <v>1086</v>
      </c>
      <c r="D1491" s="327">
        <v>144</v>
      </c>
      <c r="E1491" s="347" t="s">
        <v>117</v>
      </c>
      <c r="F1491" s="91"/>
      <c r="G1491" s="101"/>
      <c r="H1491" s="279"/>
    </row>
    <row r="1492" spans="1:8" ht="12.75" customHeight="1">
      <c r="A1492" s="282"/>
      <c r="B1492" s="258"/>
      <c r="C1492" s="315"/>
      <c r="D1492" s="326"/>
      <c r="E1492" s="346"/>
      <c r="F1492" s="90"/>
      <c r="G1492" s="69"/>
      <c r="H1492" s="372"/>
    </row>
    <row r="1493" spans="1:8" ht="12.75" customHeight="1">
      <c r="A1493" s="245" t="s">
        <v>46</v>
      </c>
      <c r="B1493" s="256" t="s">
        <v>2611</v>
      </c>
      <c r="C1493" s="53"/>
      <c r="D1493" s="327">
        <v>1</v>
      </c>
      <c r="E1493" s="347" t="s">
        <v>1115</v>
      </c>
      <c r="F1493" s="363"/>
      <c r="G1493" s="70"/>
      <c r="H1493" s="381"/>
    </row>
    <row r="1494" spans="1:8" ht="12.75" customHeight="1">
      <c r="A1494" s="282"/>
      <c r="B1494" s="255" t="s">
        <v>572</v>
      </c>
      <c r="C1494" s="55" t="s">
        <v>46</v>
      </c>
      <c r="D1494" s="326"/>
      <c r="E1494" s="346"/>
      <c r="F1494" s="90"/>
      <c r="G1494" s="73"/>
      <c r="H1494" s="278"/>
    </row>
    <row r="1495" spans="1:8" ht="12.75" customHeight="1">
      <c r="A1495" s="245" t="s">
        <v>46</v>
      </c>
      <c r="B1495" s="256" t="s">
        <v>3604</v>
      </c>
      <c r="C1495" s="53" t="s">
        <v>1096</v>
      </c>
      <c r="D1495" s="327">
        <v>18.600000000000001</v>
      </c>
      <c r="E1495" s="347" t="s">
        <v>161</v>
      </c>
      <c r="F1495" s="91"/>
      <c r="G1495" s="101"/>
      <c r="H1495" s="279"/>
    </row>
    <row r="1496" spans="1:8" ht="12.75" customHeight="1">
      <c r="A1496" s="282"/>
      <c r="B1496" s="255" t="s">
        <v>572</v>
      </c>
      <c r="C1496" s="55" t="s">
        <v>46</v>
      </c>
      <c r="D1496" s="326"/>
      <c r="E1496" s="84"/>
      <c r="F1496" s="90"/>
      <c r="G1496" s="73"/>
      <c r="H1496" s="278"/>
    </row>
    <row r="1497" spans="1:8" ht="12.75" customHeight="1">
      <c r="A1497" s="245" t="s">
        <v>46</v>
      </c>
      <c r="B1497" s="256" t="s">
        <v>3604</v>
      </c>
      <c r="C1497" s="54" t="s">
        <v>239</v>
      </c>
      <c r="D1497" s="327">
        <v>132</v>
      </c>
      <c r="E1497" s="347" t="s">
        <v>161</v>
      </c>
      <c r="F1497" s="92"/>
      <c r="G1497" s="101"/>
      <c r="H1497" s="279"/>
    </row>
    <row r="1498" spans="1:8" ht="12.75" customHeight="1">
      <c r="A1498" s="282"/>
      <c r="B1498" s="255"/>
      <c r="C1498" s="55" t="s">
        <v>46</v>
      </c>
      <c r="D1498" s="326"/>
      <c r="E1498" s="346"/>
      <c r="F1498" s="90"/>
      <c r="G1498" s="73"/>
      <c r="H1498" s="278"/>
    </row>
    <row r="1499" spans="1:8" ht="12.75" customHeight="1">
      <c r="A1499" s="245" t="s">
        <v>46</v>
      </c>
      <c r="B1499" s="256" t="s">
        <v>3604</v>
      </c>
      <c r="C1499" s="54" t="s">
        <v>3594</v>
      </c>
      <c r="D1499" s="327">
        <v>31.6</v>
      </c>
      <c r="E1499" s="347" t="s">
        <v>161</v>
      </c>
      <c r="F1499" s="93"/>
      <c r="G1499" s="101"/>
      <c r="H1499" s="279"/>
    </row>
    <row r="1500" spans="1:8" ht="12.75" customHeight="1">
      <c r="A1500" s="282"/>
      <c r="B1500" s="255" t="s">
        <v>639</v>
      </c>
      <c r="C1500" s="55" t="s">
        <v>1100</v>
      </c>
      <c r="D1500" s="326"/>
      <c r="E1500" s="84"/>
      <c r="F1500" s="90"/>
      <c r="G1500" s="73"/>
      <c r="H1500" s="278"/>
    </row>
    <row r="1501" spans="1:8" ht="12.75" customHeight="1">
      <c r="A1501" s="245" t="s">
        <v>46</v>
      </c>
      <c r="B1501" s="256" t="s">
        <v>3606</v>
      </c>
      <c r="C1501" s="54" t="s">
        <v>1102</v>
      </c>
      <c r="D1501" s="327">
        <v>415</v>
      </c>
      <c r="E1501" s="347" t="s">
        <v>117</v>
      </c>
      <c r="F1501" s="92"/>
      <c r="G1501" s="101"/>
      <c r="H1501" s="279"/>
    </row>
    <row r="1502" spans="1:8" ht="12.75" customHeight="1">
      <c r="A1502" s="282"/>
      <c r="B1502" s="255" t="s">
        <v>639</v>
      </c>
      <c r="C1502" s="55" t="s">
        <v>1100</v>
      </c>
      <c r="D1502" s="326"/>
      <c r="E1502" s="346"/>
      <c r="F1502" s="90"/>
      <c r="G1502" s="73"/>
      <c r="H1502" s="278"/>
    </row>
    <row r="1503" spans="1:8" ht="12.75" customHeight="1">
      <c r="A1503" s="245" t="s">
        <v>46</v>
      </c>
      <c r="B1503" s="256" t="s">
        <v>3606</v>
      </c>
      <c r="C1503" s="54" t="s">
        <v>783</v>
      </c>
      <c r="D1503" s="327">
        <v>634</v>
      </c>
      <c r="E1503" s="347" t="s">
        <v>117</v>
      </c>
      <c r="F1503" s="93"/>
      <c r="G1503" s="101"/>
      <c r="H1503" s="279"/>
    </row>
    <row r="1504" spans="1:8" ht="12.75" customHeight="1">
      <c r="A1504" s="282"/>
      <c r="B1504" s="255" t="s">
        <v>639</v>
      </c>
      <c r="C1504" s="55" t="s">
        <v>1100</v>
      </c>
      <c r="D1504" s="326"/>
      <c r="E1504" s="346"/>
      <c r="F1504" s="90"/>
      <c r="G1504" s="73"/>
      <c r="H1504" s="278"/>
    </row>
    <row r="1505" spans="1:8" ht="12.75" customHeight="1">
      <c r="A1505" s="245" t="s">
        <v>46</v>
      </c>
      <c r="B1505" s="256" t="s">
        <v>3606</v>
      </c>
      <c r="C1505" s="54" t="s">
        <v>1106</v>
      </c>
      <c r="D1505" s="327">
        <v>4942</v>
      </c>
      <c r="E1505" s="347" t="s">
        <v>117</v>
      </c>
      <c r="F1505" s="91"/>
      <c r="G1505" s="101"/>
      <c r="H1505" s="279"/>
    </row>
    <row r="1506" spans="1:8" ht="12.75" customHeight="1">
      <c r="A1506" s="282"/>
      <c r="B1506" s="255" t="s">
        <v>639</v>
      </c>
      <c r="C1506" s="55" t="s">
        <v>559</v>
      </c>
      <c r="D1506" s="326"/>
      <c r="E1506" s="346"/>
      <c r="F1506" s="90"/>
      <c r="G1506" s="73"/>
      <c r="H1506" s="278"/>
    </row>
    <row r="1507" spans="1:8" ht="12.75" customHeight="1">
      <c r="A1507" s="245" t="s">
        <v>46</v>
      </c>
      <c r="B1507" s="256" t="s">
        <v>2606</v>
      </c>
      <c r="C1507" s="53" t="s">
        <v>188</v>
      </c>
      <c r="D1507" s="327">
        <v>151</v>
      </c>
      <c r="E1507" s="347" t="s">
        <v>117</v>
      </c>
      <c r="F1507" s="91"/>
      <c r="G1507" s="101"/>
      <c r="H1507" s="279"/>
    </row>
    <row r="1508" spans="1:8" ht="12.75" customHeight="1">
      <c r="A1508" s="282"/>
      <c r="B1508" s="255" t="s">
        <v>46</v>
      </c>
      <c r="C1508" s="52"/>
      <c r="D1508" s="326"/>
      <c r="E1508" s="346"/>
      <c r="F1508" s="90"/>
      <c r="G1508" s="73"/>
      <c r="H1508" s="278"/>
    </row>
    <row r="1509" spans="1:8" ht="12.75" customHeight="1">
      <c r="A1509" s="246" t="s">
        <v>46</v>
      </c>
      <c r="B1509" s="255" t="s">
        <v>46</v>
      </c>
      <c r="C1509" s="266"/>
      <c r="D1509" s="326"/>
      <c r="E1509" s="346" t="s">
        <v>46</v>
      </c>
      <c r="F1509" s="90"/>
      <c r="G1509" s="73"/>
      <c r="H1509" s="278"/>
    </row>
    <row r="1510" spans="1:8" ht="12.75" customHeight="1">
      <c r="A1510" s="285"/>
      <c r="B1510" s="293" t="s">
        <v>639</v>
      </c>
      <c r="C1510" s="52" t="s">
        <v>2233</v>
      </c>
      <c r="D1510" s="328"/>
      <c r="E1510" s="348"/>
      <c r="F1510" s="355"/>
      <c r="G1510" s="371"/>
      <c r="H1510" s="372"/>
    </row>
    <row r="1511" spans="1:8" ht="12.75" customHeight="1">
      <c r="A1511" s="286" t="s">
        <v>46</v>
      </c>
      <c r="B1511" s="294" t="s">
        <v>1107</v>
      </c>
      <c r="C1511" s="53" t="s">
        <v>2844</v>
      </c>
      <c r="D1511" s="329">
        <v>127</v>
      </c>
      <c r="E1511" s="349" t="s">
        <v>117</v>
      </c>
      <c r="F1511" s="356"/>
      <c r="G1511" s="94"/>
      <c r="H1511" s="373"/>
    </row>
    <row r="1512" spans="1:8" ht="12.75" customHeight="1">
      <c r="A1512" s="80"/>
      <c r="B1512" s="249" t="s">
        <v>639</v>
      </c>
      <c r="C1512" s="249" t="s">
        <v>3608</v>
      </c>
      <c r="D1512" s="330"/>
      <c r="E1512" s="80"/>
      <c r="F1512" s="364"/>
      <c r="G1512" s="69"/>
      <c r="H1512" s="379"/>
    </row>
    <row r="1513" spans="1:8" ht="12.75" customHeight="1">
      <c r="A1513" s="284" t="s">
        <v>46</v>
      </c>
      <c r="B1513" s="49" t="s">
        <v>1107</v>
      </c>
      <c r="C1513" s="311" t="s">
        <v>3609</v>
      </c>
      <c r="D1513" s="331">
        <v>123</v>
      </c>
      <c r="E1513" s="81" t="s">
        <v>117</v>
      </c>
      <c r="F1513" s="365"/>
      <c r="G1513" s="70"/>
      <c r="H1513" s="380"/>
    </row>
    <row r="1514" spans="1:8" ht="12.75" customHeight="1">
      <c r="A1514" s="282"/>
      <c r="B1514" s="253" t="s">
        <v>46</v>
      </c>
      <c r="C1514" s="264" t="s">
        <v>3610</v>
      </c>
      <c r="D1514" s="330"/>
      <c r="E1514" s="80"/>
      <c r="F1514" s="69"/>
      <c r="G1514" s="69"/>
      <c r="H1514" s="275"/>
    </row>
    <row r="1515" spans="1:8" ht="12.75" customHeight="1">
      <c r="A1515" s="287" t="s">
        <v>46</v>
      </c>
      <c r="B1515" s="254" t="s">
        <v>46</v>
      </c>
      <c r="C1515" s="265" t="s">
        <v>648</v>
      </c>
      <c r="D1515" s="331"/>
      <c r="E1515" s="81" t="s">
        <v>46</v>
      </c>
      <c r="F1515" s="70"/>
      <c r="G1515" s="70"/>
      <c r="H1515" s="277"/>
    </row>
    <row r="1516" spans="1:8" ht="12.75" customHeight="1">
      <c r="A1516" s="282"/>
      <c r="B1516" s="258" t="s">
        <v>46</v>
      </c>
      <c r="C1516" s="52" t="s">
        <v>46</v>
      </c>
      <c r="D1516" s="326"/>
      <c r="E1516" s="346"/>
      <c r="F1516" s="90"/>
      <c r="G1516" s="69"/>
      <c r="H1516" s="372"/>
    </row>
    <row r="1517" spans="1:8" ht="12.75" customHeight="1">
      <c r="A1517" s="245" t="s">
        <v>46</v>
      </c>
      <c r="B1517" s="256" t="s">
        <v>3611</v>
      </c>
      <c r="C1517" s="53" t="s">
        <v>46</v>
      </c>
      <c r="D1517" s="327">
        <v>1</v>
      </c>
      <c r="E1517" s="347" t="s">
        <v>1115</v>
      </c>
      <c r="F1517" s="363"/>
      <c r="G1517" s="70"/>
      <c r="H1517" s="381"/>
    </row>
    <row r="1518" spans="1:8" ht="12.75" customHeight="1">
      <c r="A1518" s="282"/>
      <c r="B1518" s="255" t="s">
        <v>46</v>
      </c>
      <c r="C1518" s="55" t="s">
        <v>3612</v>
      </c>
      <c r="D1518" s="326"/>
      <c r="E1518" s="346"/>
      <c r="F1518" s="90"/>
      <c r="G1518" s="73"/>
      <c r="H1518" s="278"/>
    </row>
    <row r="1519" spans="1:8" ht="12.75" customHeight="1">
      <c r="A1519" s="245" t="s">
        <v>46</v>
      </c>
      <c r="B1519" s="256" t="s">
        <v>889</v>
      </c>
      <c r="C1519" s="54" t="s">
        <v>46</v>
      </c>
      <c r="D1519" s="327">
        <f>D1501+D1503+D1505+D1507</f>
        <v>6142</v>
      </c>
      <c r="E1519" s="347" t="s">
        <v>117</v>
      </c>
      <c r="F1519" s="91"/>
      <c r="G1519" s="101"/>
      <c r="H1519" s="375"/>
    </row>
    <row r="1520" spans="1:8" ht="12.75" customHeight="1">
      <c r="A1520" s="282"/>
      <c r="B1520" s="255" t="s">
        <v>3283</v>
      </c>
      <c r="C1520" s="55" t="s">
        <v>3613</v>
      </c>
      <c r="D1520" s="326"/>
      <c r="E1520" s="346"/>
      <c r="F1520" s="90"/>
      <c r="G1520" s="73"/>
      <c r="H1520" s="278"/>
    </row>
    <row r="1521" spans="1:8" ht="12.75" customHeight="1">
      <c r="A1521" s="245" t="s">
        <v>46</v>
      </c>
      <c r="B1521" s="256" t="s">
        <v>889</v>
      </c>
      <c r="C1521" s="54" t="s">
        <v>46</v>
      </c>
      <c r="D1521" s="327">
        <f>D1511</f>
        <v>127</v>
      </c>
      <c r="E1521" s="347" t="s">
        <v>117</v>
      </c>
      <c r="F1521" s="91"/>
      <c r="G1521" s="101"/>
      <c r="H1521" s="279"/>
    </row>
    <row r="1522" spans="1:8" ht="12.75" customHeight="1">
      <c r="A1522" s="246"/>
      <c r="B1522" s="255" t="s">
        <v>46</v>
      </c>
      <c r="C1522" s="266"/>
      <c r="D1522" s="326"/>
      <c r="E1522" s="346"/>
      <c r="F1522" s="90"/>
      <c r="G1522" s="73"/>
      <c r="H1522" s="278"/>
    </row>
    <row r="1523" spans="1:8" ht="12.75" customHeight="1">
      <c r="A1523" s="245" t="s">
        <v>46</v>
      </c>
      <c r="B1523" s="291"/>
      <c r="C1523" s="53"/>
      <c r="D1523" s="327"/>
      <c r="E1523" s="347" t="s">
        <v>46</v>
      </c>
      <c r="F1523" s="91"/>
      <c r="G1523" s="101"/>
      <c r="H1523" s="279"/>
    </row>
    <row r="1524" spans="1:8" ht="12.75" customHeight="1">
      <c r="A1524" s="246"/>
      <c r="B1524" s="255" t="s">
        <v>46</v>
      </c>
      <c r="C1524" s="266"/>
      <c r="D1524" s="326"/>
      <c r="E1524" s="346"/>
      <c r="F1524" s="90"/>
      <c r="G1524" s="73"/>
      <c r="H1524" s="278"/>
    </row>
    <row r="1525" spans="1:8" ht="12.75" customHeight="1">
      <c r="A1525" s="245" t="s">
        <v>46</v>
      </c>
      <c r="B1525" s="291" t="s">
        <v>4583</v>
      </c>
      <c r="C1525" s="53"/>
      <c r="D1525" s="327"/>
      <c r="E1525" s="347" t="s">
        <v>46</v>
      </c>
      <c r="F1525" s="91"/>
      <c r="G1525" s="101"/>
      <c r="H1525" s="279"/>
    </row>
    <row r="1526" spans="1:8" ht="12.75" customHeight="1">
      <c r="A1526" s="282"/>
      <c r="B1526" s="255" t="s">
        <v>46</v>
      </c>
      <c r="C1526" s="55" t="s">
        <v>3616</v>
      </c>
      <c r="D1526" s="326"/>
      <c r="E1526" s="346"/>
      <c r="F1526" s="90"/>
      <c r="G1526" s="73"/>
      <c r="H1526" s="278"/>
    </row>
    <row r="1527" spans="1:8" ht="12.75" customHeight="1">
      <c r="A1527" s="245" t="s">
        <v>46</v>
      </c>
      <c r="B1527" s="256" t="s">
        <v>1116</v>
      </c>
      <c r="C1527" s="53" t="s">
        <v>3271</v>
      </c>
      <c r="D1527" s="327">
        <v>7</v>
      </c>
      <c r="E1527" s="347" t="s">
        <v>199</v>
      </c>
      <c r="F1527" s="91"/>
      <c r="G1527" s="101"/>
      <c r="H1527" s="279"/>
    </row>
    <row r="1528" spans="1:8" ht="12.75" customHeight="1">
      <c r="A1528" s="282"/>
      <c r="B1528" s="255" t="s">
        <v>46</v>
      </c>
      <c r="C1528" s="55" t="s">
        <v>1389</v>
      </c>
      <c r="D1528" s="326"/>
      <c r="E1528" s="84"/>
      <c r="F1528" s="90"/>
      <c r="G1528" s="73"/>
      <c r="H1528" s="278"/>
    </row>
    <row r="1529" spans="1:8" ht="12.75" customHeight="1">
      <c r="A1529" s="245" t="s">
        <v>46</v>
      </c>
      <c r="B1529" s="256" t="s">
        <v>1116</v>
      </c>
      <c r="C1529" s="54" t="s">
        <v>3618</v>
      </c>
      <c r="D1529" s="327">
        <v>474</v>
      </c>
      <c r="E1529" s="347" t="s">
        <v>199</v>
      </c>
      <c r="F1529" s="92"/>
      <c r="G1529" s="101"/>
      <c r="H1529" s="279"/>
    </row>
    <row r="1530" spans="1:8" ht="12.75" customHeight="1">
      <c r="A1530" s="282"/>
      <c r="B1530" s="255" t="s">
        <v>46</v>
      </c>
      <c r="C1530" s="55" t="s">
        <v>3614</v>
      </c>
      <c r="D1530" s="326"/>
      <c r="E1530" s="346"/>
      <c r="F1530" s="90"/>
      <c r="G1530" s="73"/>
      <c r="H1530" s="278"/>
    </row>
    <row r="1531" spans="1:8" ht="12.75" customHeight="1">
      <c r="A1531" s="245" t="s">
        <v>46</v>
      </c>
      <c r="B1531" s="256" t="s">
        <v>1124</v>
      </c>
      <c r="C1531" s="54" t="s">
        <v>2109</v>
      </c>
      <c r="D1531" s="327">
        <v>10</v>
      </c>
      <c r="E1531" s="347" t="s">
        <v>199</v>
      </c>
      <c r="F1531" s="93"/>
      <c r="G1531" s="101"/>
      <c r="H1531" s="279"/>
    </row>
    <row r="1532" spans="1:8" ht="12.75" customHeight="1">
      <c r="A1532" s="243"/>
      <c r="B1532" s="255" t="s">
        <v>46</v>
      </c>
      <c r="C1532" s="55"/>
      <c r="D1532" s="326"/>
      <c r="E1532" s="82"/>
      <c r="F1532" s="90"/>
      <c r="G1532" s="73"/>
      <c r="H1532" s="278"/>
    </row>
    <row r="1533" spans="1:8" ht="12.75" customHeight="1">
      <c r="A1533" s="244" t="s">
        <v>46</v>
      </c>
      <c r="B1533" s="256" t="s">
        <v>46</v>
      </c>
      <c r="C1533" s="54" t="s">
        <v>46</v>
      </c>
      <c r="D1533" s="327"/>
      <c r="E1533" s="83" t="s">
        <v>46</v>
      </c>
      <c r="F1533" s="93"/>
      <c r="G1533" s="101"/>
      <c r="H1533" s="279"/>
    </row>
    <row r="1534" spans="1:8" ht="12.75" customHeight="1">
      <c r="A1534" s="243"/>
      <c r="B1534" s="255" t="s">
        <v>46</v>
      </c>
      <c r="C1534" s="55"/>
      <c r="D1534" s="326"/>
      <c r="E1534" s="82"/>
      <c r="F1534" s="90"/>
      <c r="G1534" s="73"/>
      <c r="H1534" s="278"/>
    </row>
    <row r="1535" spans="1:8" ht="12.75" customHeight="1">
      <c r="A1535" s="244" t="s">
        <v>46</v>
      </c>
      <c r="B1535" s="256" t="s">
        <v>4263</v>
      </c>
      <c r="C1535" s="54" t="s">
        <v>46</v>
      </c>
      <c r="D1535" s="327"/>
      <c r="E1535" s="83" t="s">
        <v>46</v>
      </c>
      <c r="F1535" s="93"/>
      <c r="G1535" s="101"/>
      <c r="H1535" s="279"/>
    </row>
    <row r="1536" spans="1:8" ht="12.75" customHeight="1">
      <c r="A1536" s="282"/>
      <c r="B1536" s="255" t="s">
        <v>3445</v>
      </c>
      <c r="C1536" s="55" t="s">
        <v>3614</v>
      </c>
      <c r="D1536" s="326"/>
      <c r="E1536" s="84"/>
      <c r="F1536" s="90"/>
      <c r="G1536" s="73"/>
      <c r="H1536" s="278"/>
    </row>
    <row r="1537" spans="1:8" ht="12.75" customHeight="1">
      <c r="A1537" s="245" t="s">
        <v>46</v>
      </c>
      <c r="B1537" s="256" t="s">
        <v>1134</v>
      </c>
      <c r="C1537" s="54" t="s">
        <v>3081</v>
      </c>
      <c r="D1537" s="327">
        <v>42</v>
      </c>
      <c r="E1537" s="347" t="s">
        <v>199</v>
      </c>
      <c r="F1537" s="92"/>
      <c r="G1537" s="101"/>
      <c r="H1537" s="279"/>
    </row>
    <row r="1538" spans="1:8" ht="12.75" customHeight="1">
      <c r="A1538" s="282"/>
      <c r="B1538" s="255" t="s">
        <v>373</v>
      </c>
      <c r="C1538" s="55" t="s">
        <v>3619</v>
      </c>
      <c r="D1538" s="326"/>
      <c r="E1538" s="346"/>
      <c r="F1538" s="90"/>
      <c r="G1538" s="73"/>
      <c r="H1538" s="278"/>
    </row>
    <row r="1539" spans="1:8" ht="12.75" customHeight="1">
      <c r="A1539" s="245" t="s">
        <v>46</v>
      </c>
      <c r="B1539" s="256" t="s">
        <v>1134</v>
      </c>
      <c r="C1539" s="54" t="s">
        <v>3081</v>
      </c>
      <c r="D1539" s="327">
        <v>192</v>
      </c>
      <c r="E1539" s="347" t="s">
        <v>199</v>
      </c>
      <c r="F1539" s="93"/>
      <c r="G1539" s="101"/>
      <c r="H1539" s="279"/>
    </row>
    <row r="1540" spans="1:8" ht="12.75" customHeight="1">
      <c r="A1540" s="282"/>
      <c r="B1540" s="255"/>
      <c r="C1540" s="55"/>
      <c r="D1540" s="326"/>
      <c r="E1540" s="346"/>
      <c r="F1540" s="90"/>
      <c r="G1540" s="73"/>
      <c r="H1540" s="278"/>
    </row>
    <row r="1541" spans="1:8" ht="12.75" customHeight="1">
      <c r="A1541" s="245"/>
      <c r="B1541" s="256"/>
      <c r="C1541" s="54"/>
      <c r="D1541" s="327"/>
      <c r="E1541" s="347"/>
      <c r="F1541" s="91"/>
      <c r="G1541" s="101"/>
      <c r="H1541" s="279"/>
    </row>
    <row r="1542" spans="1:8" ht="12.75" customHeight="1">
      <c r="A1542" s="282"/>
      <c r="B1542" s="255" t="s">
        <v>46</v>
      </c>
      <c r="C1542" s="55"/>
      <c r="D1542" s="326"/>
      <c r="E1542" s="84"/>
      <c r="F1542" s="90"/>
      <c r="G1542" s="73"/>
      <c r="H1542" s="278"/>
    </row>
    <row r="1543" spans="1:8" ht="12.75" customHeight="1">
      <c r="A1543" s="245" t="s">
        <v>46</v>
      </c>
      <c r="B1543" s="256" t="s">
        <v>2725</v>
      </c>
      <c r="C1543" s="54" t="s">
        <v>46</v>
      </c>
      <c r="D1543" s="327"/>
      <c r="E1543" s="347" t="s">
        <v>46</v>
      </c>
      <c r="F1543" s="92"/>
      <c r="G1543" s="101"/>
      <c r="H1543" s="279"/>
    </row>
    <row r="1544" spans="1:8" ht="12.75" customHeight="1">
      <c r="A1544" s="282"/>
      <c r="B1544" s="255" t="s">
        <v>1136</v>
      </c>
      <c r="C1544" s="52" t="s">
        <v>46</v>
      </c>
      <c r="D1544" s="326"/>
      <c r="E1544" s="346"/>
      <c r="F1544" s="90"/>
      <c r="G1544" s="73"/>
      <c r="H1544" s="278"/>
    </row>
    <row r="1545" spans="1:8" ht="12.75" customHeight="1">
      <c r="A1545" s="246" t="s">
        <v>46</v>
      </c>
      <c r="B1545" s="255" t="s">
        <v>49</v>
      </c>
      <c r="C1545" s="266" t="s">
        <v>1141</v>
      </c>
      <c r="D1545" s="326">
        <v>137</v>
      </c>
      <c r="E1545" s="346" t="s">
        <v>161</v>
      </c>
      <c r="F1545" s="90"/>
      <c r="G1545" s="73"/>
      <c r="H1545" s="278"/>
    </row>
    <row r="1546" spans="1:8" ht="12.75" customHeight="1">
      <c r="A1546" s="285"/>
      <c r="B1546" s="293" t="s">
        <v>1145</v>
      </c>
      <c r="C1546" s="52" t="s">
        <v>46</v>
      </c>
      <c r="D1546" s="328"/>
      <c r="E1546" s="348"/>
      <c r="F1546" s="355"/>
      <c r="G1546" s="371"/>
      <c r="H1546" s="372"/>
    </row>
    <row r="1547" spans="1:8" ht="12.75" customHeight="1">
      <c r="A1547" s="286" t="s">
        <v>46</v>
      </c>
      <c r="B1547" s="294" t="s">
        <v>49</v>
      </c>
      <c r="C1547" s="53" t="s">
        <v>1141</v>
      </c>
      <c r="D1547" s="329">
        <v>2.8</v>
      </c>
      <c r="E1547" s="349" t="s">
        <v>161</v>
      </c>
      <c r="F1547" s="356"/>
      <c r="G1547" s="94"/>
      <c r="H1547" s="373"/>
    </row>
    <row r="1548" spans="1:8" ht="12.75" customHeight="1">
      <c r="A1548" s="282"/>
      <c r="B1548" s="255" t="s">
        <v>46</v>
      </c>
      <c r="C1548" s="55"/>
      <c r="D1548" s="326"/>
      <c r="E1548" s="84"/>
      <c r="F1548" s="90"/>
      <c r="G1548" s="73"/>
      <c r="H1548" s="278"/>
    </row>
    <row r="1549" spans="1:8" ht="12.75" customHeight="1">
      <c r="A1549" s="245" t="s">
        <v>46</v>
      </c>
      <c r="B1549" s="256" t="s">
        <v>46</v>
      </c>
      <c r="C1549" s="54" t="s">
        <v>46</v>
      </c>
      <c r="D1549" s="327"/>
      <c r="E1549" s="347" t="s">
        <v>46</v>
      </c>
      <c r="F1549" s="92"/>
      <c r="G1549" s="101"/>
      <c r="H1549" s="279"/>
    </row>
    <row r="1550" spans="1:8" ht="12.75" customHeight="1">
      <c r="A1550" s="282"/>
      <c r="B1550" s="255"/>
      <c r="C1550" s="55"/>
      <c r="D1550" s="326"/>
      <c r="E1550" s="346"/>
      <c r="F1550" s="90"/>
      <c r="G1550" s="73"/>
      <c r="H1550" s="278"/>
    </row>
    <row r="1551" spans="1:8" ht="12.75" customHeight="1">
      <c r="A1551" s="245"/>
      <c r="B1551" s="256" t="s">
        <v>3235</v>
      </c>
      <c r="C1551" s="54"/>
      <c r="D1551" s="327"/>
      <c r="E1551" s="347"/>
      <c r="F1551" s="91"/>
      <c r="G1551" s="101"/>
      <c r="H1551" s="279"/>
    </row>
    <row r="1552" spans="1:8" ht="12.75" customHeight="1">
      <c r="A1552" s="282"/>
      <c r="B1552" s="255" t="s">
        <v>403</v>
      </c>
      <c r="C1552" s="55" t="s">
        <v>3621</v>
      </c>
      <c r="D1552" s="326"/>
      <c r="E1552" s="346"/>
      <c r="F1552" s="90"/>
      <c r="G1552" s="73"/>
      <c r="H1552" s="278"/>
    </row>
    <row r="1553" spans="1:8" ht="12.75" customHeight="1">
      <c r="A1553" s="245" t="s">
        <v>46</v>
      </c>
      <c r="B1553" s="256" t="s">
        <v>1066</v>
      </c>
      <c r="C1553" s="53" t="s">
        <v>3355</v>
      </c>
      <c r="D1553" s="327">
        <v>105</v>
      </c>
      <c r="E1553" s="347" t="s">
        <v>161</v>
      </c>
      <c r="F1553" s="91"/>
      <c r="G1553" s="101"/>
      <c r="H1553" s="279"/>
    </row>
    <row r="1554" spans="1:8" ht="12.75" customHeight="1">
      <c r="A1554" s="246"/>
      <c r="B1554" s="255" t="s">
        <v>1148</v>
      </c>
      <c r="C1554" s="266" t="s">
        <v>46</v>
      </c>
      <c r="D1554" s="326"/>
      <c r="E1554" s="346"/>
      <c r="F1554" s="90"/>
      <c r="G1554" s="73"/>
      <c r="H1554" s="278"/>
    </row>
    <row r="1555" spans="1:8" ht="12.75" customHeight="1">
      <c r="A1555" s="245" t="s">
        <v>46</v>
      </c>
      <c r="B1555" s="295" t="s">
        <v>359</v>
      </c>
      <c r="C1555" s="53" t="s">
        <v>1151</v>
      </c>
      <c r="D1555" s="327">
        <v>178</v>
      </c>
      <c r="E1555" s="347" t="s">
        <v>161</v>
      </c>
      <c r="F1555" s="91"/>
      <c r="G1555" s="101"/>
      <c r="H1555" s="279"/>
    </row>
    <row r="1556" spans="1:8" ht="12.75" customHeight="1">
      <c r="A1556" s="282"/>
      <c r="B1556" s="260" t="s">
        <v>786</v>
      </c>
      <c r="C1556" s="52" t="s">
        <v>1074</v>
      </c>
      <c r="D1556" s="326"/>
      <c r="E1556" s="346"/>
      <c r="F1556" s="71"/>
      <c r="G1556" s="73"/>
      <c r="H1556" s="278"/>
    </row>
    <row r="1557" spans="1:8" ht="12.75" customHeight="1">
      <c r="A1557" s="245" t="s">
        <v>46</v>
      </c>
      <c r="B1557" s="292" t="s">
        <v>567</v>
      </c>
      <c r="C1557" s="54" t="s">
        <v>1338</v>
      </c>
      <c r="D1557" s="327">
        <v>3.6</v>
      </c>
      <c r="E1557" s="347" t="s">
        <v>161</v>
      </c>
      <c r="F1557" s="72"/>
      <c r="G1557" s="101"/>
      <c r="H1557" s="279"/>
    </row>
    <row r="1558" spans="1:8" ht="12.75" customHeight="1">
      <c r="A1558" s="288"/>
      <c r="B1558" s="261"/>
      <c r="C1558" s="55" t="s">
        <v>1156</v>
      </c>
      <c r="D1558" s="333"/>
      <c r="E1558" s="350"/>
      <c r="F1558" s="73"/>
      <c r="G1558" s="73"/>
      <c r="H1558" s="278"/>
    </row>
    <row r="1559" spans="1:8" ht="12.75" customHeight="1">
      <c r="A1559" s="283" t="s">
        <v>46</v>
      </c>
      <c r="B1559" s="296" t="s">
        <v>3359</v>
      </c>
      <c r="C1559" s="53" t="s">
        <v>3622</v>
      </c>
      <c r="D1559" s="334">
        <v>31.6</v>
      </c>
      <c r="E1559" s="351" t="s">
        <v>161</v>
      </c>
      <c r="F1559" s="94"/>
      <c r="G1559" s="102"/>
      <c r="H1559" s="281"/>
    </row>
    <row r="1560" spans="1:8" ht="12.75" customHeight="1">
      <c r="A1560" s="282"/>
      <c r="B1560" s="255" t="s">
        <v>46</v>
      </c>
      <c r="C1560" s="52" t="s">
        <v>1157</v>
      </c>
      <c r="D1560" s="326"/>
      <c r="E1560" s="346"/>
      <c r="F1560" s="90"/>
      <c r="G1560" s="69"/>
      <c r="H1560" s="278"/>
    </row>
    <row r="1561" spans="1:8" ht="12.75" customHeight="1">
      <c r="A1561" s="245" t="s">
        <v>46</v>
      </c>
      <c r="B1561" s="256" t="s">
        <v>1162</v>
      </c>
      <c r="C1561" s="54" t="s">
        <v>1164</v>
      </c>
      <c r="D1561" s="327">
        <v>43.3</v>
      </c>
      <c r="E1561" s="347" t="s">
        <v>161</v>
      </c>
      <c r="F1561" s="91"/>
      <c r="G1561" s="70"/>
      <c r="H1561" s="277"/>
    </row>
    <row r="1562" spans="1:8" ht="12.75" customHeight="1">
      <c r="A1562" s="282"/>
      <c r="B1562" s="258" t="s">
        <v>46</v>
      </c>
      <c r="C1562" s="52" t="s">
        <v>974</v>
      </c>
      <c r="D1562" s="326"/>
      <c r="E1562" s="346"/>
      <c r="F1562" s="90"/>
      <c r="G1562" s="69"/>
      <c r="H1562" s="372"/>
    </row>
    <row r="1563" spans="1:8" ht="12.75" customHeight="1">
      <c r="A1563" s="245" t="s">
        <v>46</v>
      </c>
      <c r="B1563" s="256" t="s">
        <v>1165</v>
      </c>
      <c r="C1563" s="53" t="s">
        <v>1164</v>
      </c>
      <c r="D1563" s="327">
        <v>236</v>
      </c>
      <c r="E1563" s="347" t="s">
        <v>161</v>
      </c>
      <c r="F1563" s="72"/>
      <c r="G1563" s="70"/>
      <c r="H1563" s="375"/>
    </row>
    <row r="1564" spans="1:8" ht="12.75" customHeight="1">
      <c r="A1564" s="282"/>
      <c r="B1564" s="258" t="s">
        <v>46</v>
      </c>
      <c r="C1564" s="52" t="s">
        <v>119</v>
      </c>
      <c r="D1564" s="326"/>
      <c r="E1564" s="346"/>
      <c r="F1564" s="90"/>
      <c r="G1564" s="69"/>
      <c r="H1564" s="372"/>
    </row>
    <row r="1565" spans="1:8" ht="12.75" customHeight="1">
      <c r="A1565" s="245" t="s">
        <v>46</v>
      </c>
      <c r="B1565" s="256" t="s">
        <v>1168</v>
      </c>
      <c r="C1565" s="53" t="s">
        <v>1164</v>
      </c>
      <c r="D1565" s="327">
        <v>37.299999999999997</v>
      </c>
      <c r="E1565" s="347" t="s">
        <v>161</v>
      </c>
      <c r="F1565" s="72"/>
      <c r="G1565" s="70"/>
      <c r="H1565" s="375"/>
    </row>
    <row r="1566" spans="1:8" ht="12.75" customHeight="1">
      <c r="A1566" s="282"/>
      <c r="B1566" s="255" t="s">
        <v>46</v>
      </c>
      <c r="C1566" s="55" t="s">
        <v>46</v>
      </c>
      <c r="D1566" s="326"/>
      <c r="E1566" s="346"/>
      <c r="F1566" s="90"/>
      <c r="G1566" s="73"/>
      <c r="H1566" s="278"/>
    </row>
    <row r="1567" spans="1:8" ht="12.75" customHeight="1">
      <c r="A1567" s="245" t="s">
        <v>46</v>
      </c>
      <c r="B1567" s="256" t="s">
        <v>1170</v>
      </c>
      <c r="C1567" s="54" t="s">
        <v>133</v>
      </c>
      <c r="D1567" s="327">
        <v>7.3</v>
      </c>
      <c r="E1567" s="347" t="s">
        <v>161</v>
      </c>
      <c r="F1567" s="91"/>
      <c r="G1567" s="101"/>
      <c r="H1567" s="375"/>
    </row>
    <row r="1568" spans="1:8" ht="12.75" customHeight="1">
      <c r="A1568" s="282"/>
      <c r="B1568" s="255" t="s">
        <v>1185</v>
      </c>
      <c r="C1568" s="55" t="s">
        <v>46</v>
      </c>
      <c r="D1568" s="326"/>
      <c r="E1568" s="346"/>
      <c r="F1568" s="90"/>
      <c r="G1568" s="73"/>
      <c r="H1568" s="278"/>
    </row>
    <row r="1569" spans="1:8" ht="12.75" customHeight="1">
      <c r="A1569" s="245" t="s">
        <v>46</v>
      </c>
      <c r="B1569" s="256" t="s">
        <v>882</v>
      </c>
      <c r="C1569" s="53" t="s">
        <v>46</v>
      </c>
      <c r="D1569" s="327">
        <v>14.6</v>
      </c>
      <c r="E1569" s="347" t="s">
        <v>117</v>
      </c>
      <c r="F1569" s="91"/>
      <c r="G1569" s="101"/>
      <c r="H1569" s="279"/>
    </row>
    <row r="1570" spans="1:8" ht="12.75" customHeight="1">
      <c r="A1570" s="285"/>
      <c r="B1570" s="293" t="s">
        <v>1490</v>
      </c>
      <c r="C1570" s="313" t="s">
        <v>553</v>
      </c>
      <c r="D1570" s="328"/>
      <c r="E1570" s="348"/>
      <c r="F1570" s="355"/>
      <c r="G1570" s="371"/>
      <c r="H1570" s="372"/>
    </row>
    <row r="1571" spans="1:8" ht="12.75" customHeight="1">
      <c r="A1571" s="286" t="s">
        <v>46</v>
      </c>
      <c r="B1571" s="294" t="s">
        <v>1494</v>
      </c>
      <c r="C1571" s="316" t="s">
        <v>641</v>
      </c>
      <c r="D1571" s="329">
        <v>1</v>
      </c>
      <c r="E1571" s="349" t="s">
        <v>199</v>
      </c>
      <c r="F1571" s="356"/>
      <c r="G1571" s="94"/>
      <c r="H1571" s="373"/>
    </row>
    <row r="1572" spans="1:8" ht="12.75" customHeight="1">
      <c r="A1572" s="282"/>
      <c r="B1572" s="255" t="s">
        <v>46</v>
      </c>
      <c r="C1572" s="55"/>
      <c r="D1572" s="326"/>
      <c r="E1572" s="84"/>
      <c r="F1572" s="90"/>
      <c r="G1572" s="73"/>
      <c r="H1572" s="278"/>
    </row>
    <row r="1573" spans="1:8" ht="12.75" customHeight="1">
      <c r="A1573" s="245" t="s">
        <v>46</v>
      </c>
      <c r="B1573" s="256" t="s">
        <v>46</v>
      </c>
      <c r="C1573" s="54" t="s">
        <v>46</v>
      </c>
      <c r="D1573" s="327"/>
      <c r="E1573" s="347" t="s">
        <v>46</v>
      </c>
      <c r="F1573" s="92"/>
      <c r="G1573" s="101"/>
      <c r="H1573" s="279"/>
    </row>
    <row r="1574" spans="1:8" ht="12.75" customHeight="1">
      <c r="A1574" s="282"/>
      <c r="B1574" s="255"/>
      <c r="C1574" s="55"/>
      <c r="D1574" s="326"/>
      <c r="E1574" s="346"/>
      <c r="F1574" s="90"/>
      <c r="G1574" s="73"/>
      <c r="H1574" s="278"/>
    </row>
    <row r="1575" spans="1:8" ht="12.75" customHeight="1">
      <c r="A1575" s="245" t="s">
        <v>46</v>
      </c>
      <c r="B1575" s="256" t="s">
        <v>3582</v>
      </c>
      <c r="C1575" s="54"/>
      <c r="D1575" s="327"/>
      <c r="E1575" s="347"/>
      <c r="F1575" s="93"/>
      <c r="G1575" s="101"/>
      <c r="H1575" s="279"/>
    </row>
    <row r="1576" spans="1:8" ht="12.75" customHeight="1">
      <c r="A1576" s="282"/>
      <c r="B1576" s="255" t="s">
        <v>1191</v>
      </c>
      <c r="C1576" s="55" t="s">
        <v>1374</v>
      </c>
      <c r="D1576" s="326"/>
      <c r="E1576" s="346"/>
      <c r="F1576" s="90"/>
      <c r="G1576" s="73"/>
      <c r="H1576" s="278"/>
    </row>
    <row r="1577" spans="1:8" ht="12.75" customHeight="1">
      <c r="A1577" s="245" t="s">
        <v>46</v>
      </c>
      <c r="B1577" s="256" t="s">
        <v>3626</v>
      </c>
      <c r="C1577" s="54"/>
      <c r="D1577" s="327">
        <v>72.900000000000006</v>
      </c>
      <c r="E1577" s="347" t="s">
        <v>161</v>
      </c>
      <c r="F1577" s="366"/>
      <c r="G1577" s="101"/>
      <c r="H1577" s="375"/>
    </row>
    <row r="1578" spans="1:8" ht="12.75" customHeight="1">
      <c r="A1578" s="282"/>
      <c r="B1578" s="255" t="s">
        <v>227</v>
      </c>
      <c r="C1578" s="55" t="s">
        <v>900</v>
      </c>
      <c r="D1578" s="326"/>
      <c r="E1578" s="346"/>
      <c r="F1578" s="90"/>
      <c r="G1578" s="73"/>
      <c r="H1578" s="278"/>
    </row>
    <row r="1579" spans="1:8" ht="12.75" customHeight="1">
      <c r="A1579" s="245" t="s">
        <v>46</v>
      </c>
      <c r="B1579" s="256" t="s">
        <v>1192</v>
      </c>
      <c r="C1579" s="54" t="s">
        <v>3623</v>
      </c>
      <c r="D1579" s="327">
        <v>12.6</v>
      </c>
      <c r="E1579" s="347" t="s">
        <v>161</v>
      </c>
      <c r="F1579" s="92"/>
      <c r="G1579" s="101"/>
      <c r="H1579" s="375"/>
    </row>
    <row r="1580" spans="1:8" ht="12.75" customHeight="1">
      <c r="A1580" s="246"/>
      <c r="B1580" s="293" t="s">
        <v>1195</v>
      </c>
      <c r="C1580" s="52" t="s">
        <v>3627</v>
      </c>
      <c r="D1580" s="328"/>
      <c r="E1580" s="348"/>
      <c r="F1580" s="90"/>
      <c r="G1580" s="73"/>
      <c r="H1580" s="278"/>
    </row>
    <row r="1581" spans="1:8" ht="12.75" customHeight="1">
      <c r="A1581" s="245" t="s">
        <v>46</v>
      </c>
      <c r="B1581" s="294" t="s">
        <v>1192</v>
      </c>
      <c r="C1581" s="53" t="s">
        <v>3623</v>
      </c>
      <c r="D1581" s="329">
        <v>12.3</v>
      </c>
      <c r="E1581" s="349" t="s">
        <v>161</v>
      </c>
      <c r="F1581" s="92"/>
      <c r="G1581" s="101"/>
      <c r="H1581" s="375"/>
    </row>
    <row r="1582" spans="1:8" ht="12.75" customHeight="1">
      <c r="A1582" s="282"/>
      <c r="B1582" s="255" t="s">
        <v>1195</v>
      </c>
      <c r="C1582" s="55" t="s">
        <v>3627</v>
      </c>
      <c r="D1582" s="326"/>
      <c r="E1582" s="346"/>
      <c r="F1582" s="90"/>
      <c r="G1582" s="73"/>
      <c r="H1582" s="278"/>
    </row>
    <row r="1583" spans="1:8" ht="12.75" customHeight="1">
      <c r="A1583" s="245" t="s">
        <v>46</v>
      </c>
      <c r="B1583" s="256" t="s">
        <v>3624</v>
      </c>
      <c r="C1583" s="54" t="s">
        <v>3623</v>
      </c>
      <c r="D1583" s="327">
        <v>9.4</v>
      </c>
      <c r="E1583" s="347" t="s">
        <v>161</v>
      </c>
      <c r="F1583" s="91"/>
      <c r="G1583" s="101"/>
      <c r="H1583" s="375"/>
    </row>
    <row r="1584" spans="1:8" ht="12.75" customHeight="1">
      <c r="A1584" s="282"/>
      <c r="B1584" s="255" t="s">
        <v>1195</v>
      </c>
      <c r="C1584" s="55" t="s">
        <v>3627</v>
      </c>
      <c r="D1584" s="326"/>
      <c r="E1584" s="346"/>
      <c r="F1584" s="90"/>
      <c r="G1584" s="73"/>
      <c r="H1584" s="278"/>
    </row>
    <row r="1585" spans="1:8" ht="12.75" customHeight="1">
      <c r="A1585" s="245" t="s">
        <v>46</v>
      </c>
      <c r="B1585" s="256" t="s">
        <v>3254</v>
      </c>
      <c r="C1585" s="54" t="s">
        <v>3623</v>
      </c>
      <c r="D1585" s="327">
        <v>26.7</v>
      </c>
      <c r="E1585" s="347" t="s">
        <v>161</v>
      </c>
      <c r="F1585" s="91"/>
      <c r="G1585" s="101"/>
      <c r="H1585" s="279"/>
    </row>
    <row r="1586" spans="1:8" ht="12.75" customHeight="1">
      <c r="A1586" s="282"/>
      <c r="B1586" s="258"/>
      <c r="C1586" s="52"/>
      <c r="D1586" s="326"/>
      <c r="E1586" s="346"/>
      <c r="F1586" s="90"/>
      <c r="G1586" s="73"/>
      <c r="H1586" s="278"/>
    </row>
    <row r="1587" spans="1:8" ht="12.75" customHeight="1">
      <c r="A1587" s="245" t="s">
        <v>46</v>
      </c>
      <c r="B1587" s="256"/>
      <c r="C1587" s="53"/>
      <c r="D1587" s="327"/>
      <c r="E1587" s="347"/>
      <c r="F1587" s="91"/>
      <c r="G1587" s="101"/>
      <c r="H1587" s="375"/>
    </row>
    <row r="1588" spans="1:8" ht="12.75" customHeight="1">
      <c r="A1588" s="282"/>
      <c r="B1588" s="255"/>
      <c r="C1588" s="55"/>
      <c r="D1588" s="326"/>
      <c r="E1588" s="346"/>
      <c r="F1588" s="90"/>
      <c r="G1588" s="73"/>
      <c r="H1588" s="278"/>
    </row>
    <row r="1589" spans="1:8" ht="12.75" customHeight="1">
      <c r="A1589" s="245"/>
      <c r="B1589" s="256" t="s">
        <v>815</v>
      </c>
      <c r="C1589" s="54"/>
      <c r="D1589" s="327"/>
      <c r="E1589" s="347"/>
      <c r="F1589" s="91"/>
      <c r="G1589" s="101"/>
      <c r="H1589" s="279"/>
    </row>
    <row r="1590" spans="1:8" ht="12.75" customHeight="1">
      <c r="A1590" s="282"/>
      <c r="B1590" s="255" t="s">
        <v>3633</v>
      </c>
      <c r="C1590" s="55" t="s">
        <v>46</v>
      </c>
      <c r="D1590" s="326"/>
      <c r="E1590" s="84"/>
      <c r="F1590" s="90"/>
      <c r="G1590" s="73"/>
      <c r="H1590" s="278"/>
    </row>
    <row r="1591" spans="1:8" ht="12.75" customHeight="1">
      <c r="A1591" s="245" t="s">
        <v>46</v>
      </c>
      <c r="B1591" s="256" t="s">
        <v>1200</v>
      </c>
      <c r="C1591" s="54" t="s">
        <v>3632</v>
      </c>
      <c r="D1591" s="327">
        <v>2</v>
      </c>
      <c r="E1591" s="347" t="s">
        <v>199</v>
      </c>
      <c r="F1591" s="92"/>
      <c r="G1591" s="101"/>
      <c r="H1591" s="279"/>
    </row>
    <row r="1592" spans="1:8" ht="12.75" customHeight="1">
      <c r="A1592" s="282"/>
      <c r="B1592" s="255" t="s">
        <v>3634</v>
      </c>
      <c r="C1592" s="55" t="s">
        <v>46</v>
      </c>
      <c r="D1592" s="326"/>
      <c r="E1592" s="84"/>
      <c r="F1592" s="90"/>
      <c r="G1592" s="73"/>
      <c r="H1592" s="278"/>
    </row>
    <row r="1593" spans="1:8" ht="12.75" customHeight="1">
      <c r="A1593" s="245" t="s">
        <v>46</v>
      </c>
      <c r="B1593" s="256" t="s">
        <v>1200</v>
      </c>
      <c r="C1593" s="54" t="s">
        <v>3632</v>
      </c>
      <c r="D1593" s="327">
        <v>3</v>
      </c>
      <c r="E1593" s="347" t="s">
        <v>199</v>
      </c>
      <c r="F1593" s="92"/>
      <c r="G1593" s="101"/>
      <c r="H1593" s="279"/>
    </row>
    <row r="1594" spans="1:8" ht="12.75" customHeight="1">
      <c r="A1594" s="282"/>
      <c r="B1594" s="255" t="s">
        <v>1204</v>
      </c>
      <c r="C1594" s="55" t="s">
        <v>46</v>
      </c>
      <c r="D1594" s="326"/>
      <c r="E1594" s="346"/>
      <c r="F1594" s="90"/>
      <c r="G1594" s="73"/>
      <c r="H1594" s="278"/>
    </row>
    <row r="1595" spans="1:8" ht="12.75" customHeight="1">
      <c r="A1595" s="245" t="s">
        <v>46</v>
      </c>
      <c r="B1595" s="256" t="s">
        <v>1200</v>
      </c>
      <c r="C1595" s="54" t="s">
        <v>3635</v>
      </c>
      <c r="D1595" s="327">
        <v>1</v>
      </c>
      <c r="E1595" s="347" t="s">
        <v>199</v>
      </c>
      <c r="F1595" s="91"/>
      <c r="G1595" s="101"/>
      <c r="H1595" s="279"/>
    </row>
    <row r="1596" spans="1:8" ht="12.75" customHeight="1">
      <c r="A1596" s="285"/>
      <c r="B1596" s="293" t="s">
        <v>3222</v>
      </c>
      <c r="C1596" s="52" t="s">
        <v>46</v>
      </c>
      <c r="D1596" s="328"/>
      <c r="E1596" s="348"/>
      <c r="F1596" s="355"/>
      <c r="G1596" s="371"/>
      <c r="H1596" s="372"/>
    </row>
    <row r="1597" spans="1:8" ht="12.75" customHeight="1">
      <c r="A1597" s="286" t="s">
        <v>46</v>
      </c>
      <c r="B1597" s="294" t="s">
        <v>1200</v>
      </c>
      <c r="C1597" s="53" t="s">
        <v>3635</v>
      </c>
      <c r="D1597" s="329">
        <v>3</v>
      </c>
      <c r="E1597" s="349" t="s">
        <v>199</v>
      </c>
      <c r="F1597" s="356"/>
      <c r="G1597" s="94"/>
      <c r="H1597" s="373"/>
    </row>
    <row r="1598" spans="1:8" ht="12.75" customHeight="1">
      <c r="A1598" s="282"/>
      <c r="B1598" s="260" t="s">
        <v>3100</v>
      </c>
      <c r="C1598" s="52" t="s">
        <v>46</v>
      </c>
      <c r="D1598" s="326"/>
      <c r="E1598" s="346"/>
      <c r="F1598" s="71"/>
      <c r="G1598" s="73"/>
      <c r="H1598" s="278"/>
    </row>
    <row r="1599" spans="1:8" ht="12.75" customHeight="1">
      <c r="A1599" s="245" t="s">
        <v>46</v>
      </c>
      <c r="B1599" s="292" t="s">
        <v>1200</v>
      </c>
      <c r="C1599" s="54" t="s">
        <v>3635</v>
      </c>
      <c r="D1599" s="327">
        <v>6</v>
      </c>
      <c r="E1599" s="347" t="s">
        <v>199</v>
      </c>
      <c r="F1599" s="72"/>
      <c r="G1599" s="101"/>
      <c r="H1599" s="279"/>
    </row>
    <row r="1600" spans="1:8" ht="12.75" customHeight="1">
      <c r="A1600" s="282"/>
      <c r="B1600" s="255" t="s">
        <v>2322</v>
      </c>
      <c r="C1600" s="55" t="s">
        <v>46</v>
      </c>
      <c r="D1600" s="326"/>
      <c r="E1600" s="346"/>
      <c r="F1600" s="90"/>
      <c r="G1600" s="73"/>
      <c r="H1600" s="278"/>
    </row>
    <row r="1601" spans="1:8" ht="12.75" customHeight="1">
      <c r="A1601" s="245" t="s">
        <v>46</v>
      </c>
      <c r="B1601" s="256" t="s">
        <v>1200</v>
      </c>
      <c r="C1601" s="53" t="s">
        <v>3487</v>
      </c>
      <c r="D1601" s="327">
        <v>2</v>
      </c>
      <c r="E1601" s="347" t="s">
        <v>199</v>
      </c>
      <c r="F1601" s="91"/>
      <c r="G1601" s="101"/>
      <c r="H1601" s="279"/>
    </row>
    <row r="1602" spans="1:8" ht="12.75" customHeight="1">
      <c r="A1602" s="288"/>
      <c r="B1602" s="261"/>
      <c r="C1602" s="55"/>
      <c r="D1602" s="333"/>
      <c r="E1602" s="350"/>
      <c r="F1602" s="73"/>
      <c r="G1602" s="73"/>
      <c r="H1602" s="278"/>
    </row>
    <row r="1603" spans="1:8" ht="12.75" customHeight="1">
      <c r="A1603" s="283" t="s">
        <v>46</v>
      </c>
      <c r="B1603" s="296"/>
      <c r="C1603" s="53"/>
      <c r="D1603" s="334"/>
      <c r="E1603" s="351"/>
      <c r="F1603" s="94"/>
      <c r="G1603" s="102"/>
      <c r="H1603" s="281"/>
    </row>
    <row r="1604" spans="1:8" ht="12.75" customHeight="1">
      <c r="A1604" s="80"/>
      <c r="B1604" s="249"/>
      <c r="C1604" s="249"/>
      <c r="D1604" s="330"/>
      <c r="E1604" s="80"/>
      <c r="F1604" s="69"/>
      <c r="G1604" s="69"/>
      <c r="H1604" s="275"/>
    </row>
    <row r="1605" spans="1:8" ht="12.75" customHeight="1">
      <c r="A1605" s="284"/>
      <c r="B1605" s="49" t="s">
        <v>3637</v>
      </c>
      <c r="C1605" s="311"/>
      <c r="D1605" s="331"/>
      <c r="E1605" s="81"/>
      <c r="F1605" s="70"/>
      <c r="G1605" s="70"/>
      <c r="H1605" s="374"/>
    </row>
    <row r="1606" spans="1:8" ht="12.75" customHeight="1">
      <c r="A1606" s="282"/>
      <c r="B1606" s="253" t="s">
        <v>46</v>
      </c>
      <c r="C1606" s="264" t="s">
        <v>1214</v>
      </c>
      <c r="D1606" s="330"/>
      <c r="E1606" s="80"/>
      <c r="F1606" s="69"/>
      <c r="G1606" s="69"/>
      <c r="H1606" s="275"/>
    </row>
    <row r="1607" spans="1:8" ht="12.75" customHeight="1">
      <c r="A1607" s="287" t="s">
        <v>46</v>
      </c>
      <c r="B1607" s="254" t="s">
        <v>1084</v>
      </c>
      <c r="C1607" s="265" t="s">
        <v>50</v>
      </c>
      <c r="D1607" s="331">
        <v>12.4</v>
      </c>
      <c r="E1607" s="81" t="s">
        <v>161</v>
      </c>
      <c r="F1607" s="70"/>
      <c r="G1607" s="70"/>
      <c r="H1607" s="277"/>
    </row>
    <row r="1608" spans="1:8" ht="12.75" customHeight="1">
      <c r="A1608" s="282"/>
      <c r="B1608" s="258" t="s">
        <v>46</v>
      </c>
      <c r="C1608" s="52" t="s">
        <v>2395</v>
      </c>
      <c r="D1608" s="326"/>
      <c r="E1608" s="346"/>
      <c r="F1608" s="90"/>
      <c r="G1608" s="69"/>
      <c r="H1608" s="372"/>
    </row>
    <row r="1609" spans="1:8" ht="12.75" customHeight="1">
      <c r="A1609" s="245" t="s">
        <v>46</v>
      </c>
      <c r="B1609" s="256" t="s">
        <v>528</v>
      </c>
      <c r="C1609" s="53" t="s">
        <v>2723</v>
      </c>
      <c r="D1609" s="327">
        <v>2.4</v>
      </c>
      <c r="E1609" s="347" t="s">
        <v>161</v>
      </c>
      <c r="F1609" s="72"/>
      <c r="G1609" s="70"/>
      <c r="H1609" s="375"/>
    </row>
    <row r="1610" spans="1:8" ht="12.75" customHeight="1">
      <c r="A1610" s="282"/>
      <c r="B1610" s="255" t="s">
        <v>46</v>
      </c>
      <c r="C1610" s="52" t="s">
        <v>3638</v>
      </c>
      <c r="D1610" s="326"/>
      <c r="E1610" s="346"/>
      <c r="F1610" s="90"/>
      <c r="G1610" s="69"/>
      <c r="H1610" s="278"/>
    </row>
    <row r="1611" spans="1:8" ht="12.75" customHeight="1">
      <c r="A1611" s="245" t="s">
        <v>46</v>
      </c>
      <c r="B1611" s="256" t="s">
        <v>528</v>
      </c>
      <c r="C1611" s="54" t="s">
        <v>2723</v>
      </c>
      <c r="D1611" s="327">
        <v>11.5</v>
      </c>
      <c r="E1611" s="347" t="s">
        <v>161</v>
      </c>
      <c r="F1611" s="91"/>
      <c r="G1611" s="70"/>
      <c r="H1611" s="277"/>
    </row>
    <row r="1612" spans="1:8" ht="12.75" customHeight="1">
      <c r="A1612" s="282"/>
      <c r="B1612" s="258"/>
      <c r="C1612" s="52"/>
      <c r="D1612" s="326"/>
      <c r="E1612" s="346"/>
      <c r="F1612" s="90"/>
      <c r="G1612" s="69"/>
      <c r="H1612" s="372"/>
    </row>
    <row r="1613" spans="1:8" ht="12.75" customHeight="1">
      <c r="A1613" s="245"/>
      <c r="B1613" s="256"/>
      <c r="C1613" s="53"/>
      <c r="D1613" s="327"/>
      <c r="E1613" s="347"/>
      <c r="F1613" s="72"/>
      <c r="G1613" s="70"/>
      <c r="H1613" s="375"/>
    </row>
    <row r="1614" spans="1:8" ht="12.75" customHeight="1">
      <c r="A1614" s="282"/>
      <c r="B1614" s="255" t="s">
        <v>1204</v>
      </c>
      <c r="C1614" s="55" t="s">
        <v>3642</v>
      </c>
      <c r="D1614" s="326"/>
      <c r="E1614" s="346"/>
      <c r="F1614" s="90"/>
      <c r="G1614" s="73"/>
      <c r="H1614" s="278"/>
    </row>
    <row r="1615" spans="1:8" ht="12.75" customHeight="1">
      <c r="A1615" s="245" t="s">
        <v>46</v>
      </c>
      <c r="B1615" s="256" t="s">
        <v>3641</v>
      </c>
      <c r="C1615" s="54" t="s">
        <v>2591</v>
      </c>
      <c r="D1615" s="327">
        <v>1</v>
      </c>
      <c r="E1615" s="347" t="s">
        <v>199</v>
      </c>
      <c r="F1615" s="91"/>
      <c r="G1615" s="101"/>
      <c r="H1615" s="375"/>
    </row>
    <row r="1616" spans="1:8" ht="12.75" customHeight="1">
      <c r="A1616" s="282"/>
      <c r="B1616" s="255" t="s">
        <v>1204</v>
      </c>
      <c r="C1616" s="55" t="s">
        <v>3346</v>
      </c>
      <c r="D1616" s="326"/>
      <c r="E1616" s="346"/>
      <c r="F1616" s="90"/>
      <c r="G1616" s="73"/>
      <c r="H1616" s="278"/>
    </row>
    <row r="1617" spans="1:8" ht="12.75" customHeight="1">
      <c r="A1617" s="245" t="s">
        <v>46</v>
      </c>
      <c r="B1617" s="256" t="s">
        <v>3641</v>
      </c>
      <c r="C1617" s="53" t="s">
        <v>2591</v>
      </c>
      <c r="D1617" s="327">
        <v>2</v>
      </c>
      <c r="E1617" s="347" t="s">
        <v>199</v>
      </c>
      <c r="F1617" s="91"/>
      <c r="G1617" s="101"/>
      <c r="H1617" s="279"/>
    </row>
    <row r="1618" spans="1:8" ht="12.75" customHeight="1">
      <c r="A1618" s="282"/>
      <c r="B1618" s="255" t="s">
        <v>1228</v>
      </c>
      <c r="C1618" s="55" t="s">
        <v>3346</v>
      </c>
      <c r="D1618" s="326"/>
      <c r="E1618" s="346"/>
      <c r="F1618" s="90"/>
      <c r="G1618" s="73"/>
      <c r="H1618" s="278"/>
    </row>
    <row r="1619" spans="1:8" ht="12.75" customHeight="1">
      <c r="A1619" s="245"/>
      <c r="B1619" s="256" t="s">
        <v>3641</v>
      </c>
      <c r="C1619" s="54" t="s">
        <v>2591</v>
      </c>
      <c r="D1619" s="327">
        <v>1</v>
      </c>
      <c r="E1619" s="347" t="s">
        <v>199</v>
      </c>
      <c r="F1619" s="92"/>
      <c r="G1619" s="101"/>
      <c r="H1619" s="279"/>
    </row>
    <row r="1620" spans="1:8" ht="12.75" customHeight="1">
      <c r="A1620" s="282"/>
      <c r="B1620" s="293" t="s">
        <v>701</v>
      </c>
      <c r="C1620" s="52" t="s">
        <v>2923</v>
      </c>
      <c r="D1620" s="328"/>
      <c r="E1620" s="348"/>
      <c r="F1620" s="90"/>
      <c r="G1620" s="73"/>
      <c r="H1620" s="278"/>
    </row>
    <row r="1621" spans="1:8" ht="12.75" customHeight="1">
      <c r="A1621" s="245" t="s">
        <v>46</v>
      </c>
      <c r="B1621" s="294" t="s">
        <v>3641</v>
      </c>
      <c r="C1621" s="53" t="s">
        <v>2591</v>
      </c>
      <c r="D1621" s="329">
        <v>2</v>
      </c>
      <c r="E1621" s="349" t="s">
        <v>199</v>
      </c>
      <c r="F1621" s="91"/>
      <c r="G1621" s="101"/>
      <c r="H1621" s="279"/>
    </row>
    <row r="1622" spans="1:8" ht="12.75" customHeight="1">
      <c r="A1622" s="282"/>
      <c r="B1622" s="255" t="s">
        <v>46</v>
      </c>
      <c r="C1622" s="55"/>
      <c r="D1622" s="326"/>
      <c r="E1622" s="346"/>
      <c r="F1622" s="90"/>
      <c r="G1622" s="73"/>
      <c r="H1622" s="278"/>
    </row>
    <row r="1623" spans="1:8" ht="12.75" customHeight="1">
      <c r="A1623" s="245" t="s">
        <v>46</v>
      </c>
      <c r="B1623" s="256" t="s">
        <v>46</v>
      </c>
      <c r="C1623" s="54" t="s">
        <v>46</v>
      </c>
      <c r="D1623" s="327"/>
      <c r="E1623" s="347" t="s">
        <v>46</v>
      </c>
      <c r="F1623" s="91"/>
      <c r="G1623" s="101"/>
      <c r="H1623" s="279"/>
    </row>
    <row r="1624" spans="1:8" ht="12.75" customHeight="1">
      <c r="A1624" s="282"/>
      <c r="B1624" s="255" t="s">
        <v>1204</v>
      </c>
      <c r="C1624" s="55" t="s">
        <v>1222</v>
      </c>
      <c r="D1624" s="326"/>
      <c r="E1624" s="346"/>
      <c r="F1624" s="90"/>
      <c r="G1624" s="73"/>
      <c r="H1624" s="278"/>
    </row>
    <row r="1625" spans="1:8" ht="12.75" customHeight="1">
      <c r="A1625" s="245" t="s">
        <v>46</v>
      </c>
      <c r="B1625" s="256" t="s">
        <v>1219</v>
      </c>
      <c r="C1625" s="54" t="s">
        <v>1045</v>
      </c>
      <c r="D1625" s="327">
        <v>1</v>
      </c>
      <c r="E1625" s="347" t="s">
        <v>199</v>
      </c>
      <c r="F1625" s="91"/>
      <c r="G1625" s="101"/>
      <c r="H1625" s="279"/>
    </row>
    <row r="1626" spans="1:8" ht="12.75" customHeight="1">
      <c r="A1626" s="282"/>
      <c r="B1626" s="255" t="s">
        <v>1204</v>
      </c>
      <c r="C1626" s="55" t="s">
        <v>1222</v>
      </c>
      <c r="D1626" s="326"/>
      <c r="E1626" s="84"/>
      <c r="F1626" s="90"/>
      <c r="G1626" s="73"/>
      <c r="H1626" s="278"/>
    </row>
    <row r="1627" spans="1:8" ht="12.75" customHeight="1">
      <c r="A1627" s="245" t="s">
        <v>46</v>
      </c>
      <c r="B1627" s="256" t="s">
        <v>1219</v>
      </c>
      <c r="C1627" s="54" t="s">
        <v>1965</v>
      </c>
      <c r="D1627" s="327">
        <v>1</v>
      </c>
      <c r="E1627" s="347" t="s">
        <v>199</v>
      </c>
      <c r="F1627" s="92"/>
      <c r="G1627" s="101"/>
      <c r="H1627" s="279"/>
    </row>
    <row r="1628" spans="1:8" ht="12.75" customHeight="1">
      <c r="A1628" s="282"/>
      <c r="B1628" s="255" t="s">
        <v>1228</v>
      </c>
      <c r="C1628" s="55" t="s">
        <v>1222</v>
      </c>
      <c r="D1628" s="326"/>
      <c r="E1628" s="346"/>
      <c r="F1628" s="90"/>
      <c r="G1628" s="73"/>
      <c r="H1628" s="278"/>
    </row>
    <row r="1629" spans="1:8" ht="12.75" customHeight="1">
      <c r="A1629" s="246" t="s">
        <v>46</v>
      </c>
      <c r="B1629" s="255" t="s">
        <v>1219</v>
      </c>
      <c r="C1629" s="312" t="s">
        <v>1965</v>
      </c>
      <c r="D1629" s="326">
        <v>1</v>
      </c>
      <c r="E1629" s="346" t="s">
        <v>199</v>
      </c>
      <c r="F1629" s="354"/>
      <c r="G1629" s="73"/>
      <c r="H1629" s="278"/>
    </row>
    <row r="1630" spans="1:8" ht="12.75" customHeight="1">
      <c r="A1630" s="285"/>
      <c r="B1630" s="293" t="s">
        <v>701</v>
      </c>
      <c r="C1630" s="52" t="s">
        <v>112</v>
      </c>
      <c r="D1630" s="328"/>
      <c r="E1630" s="348"/>
      <c r="F1630" s="355"/>
      <c r="G1630" s="371"/>
      <c r="H1630" s="372"/>
    </row>
    <row r="1631" spans="1:8" ht="12.75" customHeight="1">
      <c r="A1631" s="286"/>
      <c r="B1631" s="299" t="s">
        <v>1219</v>
      </c>
      <c r="C1631" s="53" t="s">
        <v>3643</v>
      </c>
      <c r="D1631" s="329">
        <v>2</v>
      </c>
      <c r="E1631" s="349" t="s">
        <v>199</v>
      </c>
      <c r="F1631" s="356"/>
      <c r="G1631" s="94"/>
      <c r="H1631" s="373"/>
    </row>
    <row r="1632" spans="1:8" ht="12.75" customHeight="1">
      <c r="A1632" s="246"/>
      <c r="B1632" s="263" t="s">
        <v>1235</v>
      </c>
      <c r="C1632" s="263" t="s">
        <v>1236</v>
      </c>
      <c r="D1632" s="342"/>
      <c r="E1632" s="238"/>
      <c r="F1632" s="90"/>
      <c r="G1632" s="73"/>
      <c r="H1632" s="278"/>
    </row>
    <row r="1633" spans="1:8" ht="12.75" customHeight="1">
      <c r="A1633" s="245" t="s">
        <v>46</v>
      </c>
      <c r="B1633" s="49" t="s">
        <v>1219</v>
      </c>
      <c r="C1633" s="311" t="s">
        <v>1965</v>
      </c>
      <c r="D1633" s="331">
        <v>4</v>
      </c>
      <c r="E1633" s="81" t="s">
        <v>199</v>
      </c>
      <c r="F1633" s="91"/>
      <c r="G1633" s="101"/>
      <c r="H1633" s="279"/>
    </row>
    <row r="1634" spans="1:8" ht="12.75" customHeight="1">
      <c r="A1634" s="282"/>
      <c r="B1634" s="255" t="s">
        <v>3644</v>
      </c>
      <c r="C1634" s="55" t="s">
        <v>1837</v>
      </c>
      <c r="D1634" s="326"/>
      <c r="E1634" s="346"/>
      <c r="F1634" s="90"/>
      <c r="G1634" s="73"/>
      <c r="H1634" s="278"/>
    </row>
    <row r="1635" spans="1:8" ht="12.75" customHeight="1">
      <c r="A1635" s="245" t="s">
        <v>46</v>
      </c>
      <c r="B1635" s="256" t="s">
        <v>495</v>
      </c>
      <c r="C1635" s="54" t="s">
        <v>3095</v>
      </c>
      <c r="D1635" s="327">
        <v>2</v>
      </c>
      <c r="E1635" s="347" t="s">
        <v>199</v>
      </c>
      <c r="F1635" s="93"/>
      <c r="G1635" s="101"/>
      <c r="H1635" s="279"/>
    </row>
    <row r="1636" spans="1:8" ht="12.75" customHeight="1">
      <c r="A1636" s="282"/>
      <c r="B1636" s="255" t="s">
        <v>993</v>
      </c>
      <c r="C1636" s="55" t="s">
        <v>5</v>
      </c>
      <c r="D1636" s="326"/>
      <c r="E1636" s="346"/>
      <c r="F1636" s="90"/>
      <c r="G1636" s="73"/>
      <c r="H1636" s="278"/>
    </row>
    <row r="1637" spans="1:8" ht="12.75" customHeight="1">
      <c r="A1637" s="245" t="s">
        <v>46</v>
      </c>
      <c r="B1637" s="256" t="s">
        <v>495</v>
      </c>
      <c r="C1637" s="53" t="s">
        <v>3095</v>
      </c>
      <c r="D1637" s="327">
        <v>1</v>
      </c>
      <c r="E1637" s="347" t="s">
        <v>199</v>
      </c>
      <c r="F1637" s="91"/>
      <c r="G1637" s="101"/>
      <c r="H1637" s="279"/>
    </row>
    <row r="1638" spans="1:8" ht="12.75" customHeight="1">
      <c r="A1638" s="285"/>
      <c r="B1638" s="260" t="s">
        <v>46</v>
      </c>
      <c r="C1638" s="52"/>
      <c r="D1638" s="326"/>
      <c r="E1638" s="346"/>
      <c r="F1638" s="355"/>
      <c r="G1638" s="371"/>
      <c r="H1638" s="372"/>
    </row>
    <row r="1639" spans="1:8" ht="12.75" customHeight="1">
      <c r="A1639" s="286" t="s">
        <v>46</v>
      </c>
      <c r="B1639" s="292" t="s">
        <v>46</v>
      </c>
      <c r="C1639" s="54" t="s">
        <v>46</v>
      </c>
      <c r="D1639" s="327"/>
      <c r="E1639" s="347" t="s">
        <v>46</v>
      </c>
      <c r="F1639" s="356"/>
      <c r="G1639" s="94"/>
      <c r="H1639" s="373"/>
    </row>
    <row r="1640" spans="1:8" ht="12.75" customHeight="1">
      <c r="A1640" s="282"/>
      <c r="B1640" s="255"/>
      <c r="C1640" s="55"/>
      <c r="D1640" s="326"/>
      <c r="E1640" s="346"/>
      <c r="F1640" s="90"/>
      <c r="G1640" s="73"/>
      <c r="H1640" s="278"/>
    </row>
    <row r="1641" spans="1:8" ht="12.75" customHeight="1">
      <c r="A1641" s="245"/>
      <c r="B1641" s="256"/>
      <c r="C1641" s="54"/>
      <c r="D1641" s="327"/>
      <c r="E1641" s="347"/>
      <c r="F1641" s="92"/>
      <c r="G1641" s="101"/>
      <c r="H1641" s="279"/>
    </row>
    <row r="1642" spans="1:8" ht="12.75" customHeight="1">
      <c r="A1642" s="282"/>
      <c r="B1642" s="249"/>
      <c r="C1642" s="249"/>
      <c r="D1642" s="330"/>
      <c r="E1642" s="80"/>
      <c r="F1642" s="71"/>
      <c r="G1642" s="73"/>
      <c r="H1642" s="278"/>
    </row>
    <row r="1643" spans="1:8" ht="12.75" customHeight="1">
      <c r="A1643" s="245" t="s">
        <v>46</v>
      </c>
      <c r="B1643" s="49" t="s">
        <v>283</v>
      </c>
      <c r="C1643" s="311"/>
      <c r="D1643" s="331"/>
      <c r="E1643" s="81"/>
      <c r="F1643" s="72"/>
      <c r="G1643" s="101"/>
      <c r="H1643" s="279"/>
    </row>
    <row r="1644" spans="1:8" ht="12.75" customHeight="1">
      <c r="A1644" s="288"/>
      <c r="B1644" s="253" t="s">
        <v>1240</v>
      </c>
      <c r="C1644" s="264" t="s">
        <v>1245</v>
      </c>
      <c r="D1644" s="330"/>
      <c r="E1644" s="80"/>
      <c r="F1644" s="73"/>
      <c r="G1644" s="73"/>
      <c r="H1644" s="278"/>
    </row>
    <row r="1645" spans="1:8" ht="12.75" customHeight="1">
      <c r="A1645" s="283" t="s">
        <v>46</v>
      </c>
      <c r="B1645" s="254" t="s">
        <v>691</v>
      </c>
      <c r="C1645" s="265" t="s">
        <v>1059</v>
      </c>
      <c r="D1645" s="331">
        <v>19</v>
      </c>
      <c r="E1645" s="81" t="s">
        <v>199</v>
      </c>
      <c r="F1645" s="94"/>
      <c r="G1645" s="102"/>
      <c r="H1645" s="281"/>
    </row>
    <row r="1646" spans="1:8" ht="12.75" customHeight="1">
      <c r="A1646" s="80"/>
      <c r="B1646" s="255" t="s">
        <v>46</v>
      </c>
      <c r="C1646" s="52"/>
      <c r="D1646" s="326"/>
      <c r="E1646" s="346"/>
      <c r="F1646" s="69"/>
      <c r="G1646" s="69"/>
      <c r="H1646" s="275"/>
    </row>
    <row r="1647" spans="1:8" ht="12.75" customHeight="1">
      <c r="A1647" s="284"/>
      <c r="B1647" s="256" t="s">
        <v>46</v>
      </c>
      <c r="C1647" s="54" t="s">
        <v>46</v>
      </c>
      <c r="D1647" s="327"/>
      <c r="E1647" s="347" t="s">
        <v>46</v>
      </c>
      <c r="F1647" s="70"/>
      <c r="G1647" s="70"/>
      <c r="H1647" s="374"/>
    </row>
    <row r="1648" spans="1:8" ht="12.75" customHeight="1">
      <c r="A1648" s="282"/>
      <c r="B1648" s="258" t="s">
        <v>146</v>
      </c>
      <c r="C1648" s="52" t="s">
        <v>1068</v>
      </c>
      <c r="D1648" s="326"/>
      <c r="E1648" s="346"/>
      <c r="F1648" s="69"/>
      <c r="G1648" s="69"/>
      <c r="H1648" s="275"/>
    </row>
    <row r="1649" spans="1:8" ht="12.75" customHeight="1">
      <c r="A1649" s="287" t="s">
        <v>46</v>
      </c>
      <c r="B1649" s="256" t="s">
        <v>1247</v>
      </c>
      <c r="C1649" s="53" t="s">
        <v>3324</v>
      </c>
      <c r="D1649" s="327">
        <v>1</v>
      </c>
      <c r="E1649" s="347" t="s">
        <v>199</v>
      </c>
      <c r="F1649" s="70"/>
      <c r="G1649" s="70"/>
      <c r="H1649" s="277"/>
    </row>
    <row r="1650" spans="1:8" ht="12.75" customHeight="1">
      <c r="A1650" s="282"/>
      <c r="B1650" s="255" t="s">
        <v>1057</v>
      </c>
      <c r="C1650" s="55" t="s">
        <v>1068</v>
      </c>
      <c r="D1650" s="326"/>
      <c r="E1650" s="346"/>
      <c r="F1650" s="90"/>
      <c r="G1650" s="69"/>
      <c r="H1650" s="372"/>
    </row>
    <row r="1651" spans="1:8" ht="12.75" customHeight="1">
      <c r="A1651" s="245" t="s">
        <v>46</v>
      </c>
      <c r="B1651" s="256" t="s">
        <v>1247</v>
      </c>
      <c r="C1651" s="54" t="s">
        <v>3324</v>
      </c>
      <c r="D1651" s="327">
        <v>2</v>
      </c>
      <c r="E1651" s="347" t="s">
        <v>199</v>
      </c>
      <c r="F1651" s="72"/>
      <c r="G1651" s="70"/>
      <c r="H1651" s="375"/>
    </row>
    <row r="1652" spans="1:8" ht="12.75" customHeight="1">
      <c r="A1652" s="282"/>
      <c r="B1652" s="255" t="s">
        <v>858</v>
      </c>
      <c r="C1652" s="55" t="s">
        <v>1068</v>
      </c>
      <c r="D1652" s="326"/>
      <c r="E1652" s="346"/>
      <c r="F1652" s="90"/>
      <c r="G1652" s="73"/>
      <c r="H1652" s="278"/>
    </row>
    <row r="1653" spans="1:8" ht="12.75" customHeight="1">
      <c r="A1653" s="245" t="s">
        <v>46</v>
      </c>
      <c r="B1653" s="256" t="s">
        <v>1247</v>
      </c>
      <c r="C1653" s="54" t="s">
        <v>3324</v>
      </c>
      <c r="D1653" s="327">
        <v>8</v>
      </c>
      <c r="E1653" s="347" t="s">
        <v>199</v>
      </c>
      <c r="F1653" s="91"/>
      <c r="G1653" s="101"/>
      <c r="H1653" s="375"/>
    </row>
    <row r="1654" spans="1:8" ht="12.75" customHeight="1">
      <c r="A1654" s="282"/>
      <c r="B1654" s="255" t="s">
        <v>1251</v>
      </c>
      <c r="C1654" s="55" t="s">
        <v>1068</v>
      </c>
      <c r="D1654" s="326"/>
      <c r="E1654" s="84"/>
      <c r="F1654" s="90"/>
      <c r="G1654" s="73"/>
      <c r="H1654" s="278"/>
    </row>
    <row r="1655" spans="1:8" ht="12.75" customHeight="1">
      <c r="A1655" s="245" t="s">
        <v>46</v>
      </c>
      <c r="B1655" s="256" t="s">
        <v>1247</v>
      </c>
      <c r="C1655" s="54" t="s">
        <v>3324</v>
      </c>
      <c r="D1655" s="327">
        <v>1</v>
      </c>
      <c r="E1655" s="347" t="s">
        <v>199</v>
      </c>
      <c r="F1655" s="91"/>
      <c r="G1655" s="101"/>
      <c r="H1655" s="279"/>
    </row>
    <row r="1656" spans="1:8" ht="12.75" customHeight="1">
      <c r="A1656" s="282"/>
      <c r="B1656" s="255" t="s">
        <v>234</v>
      </c>
      <c r="C1656" s="55" t="s">
        <v>1262</v>
      </c>
      <c r="D1656" s="326"/>
      <c r="E1656" s="84"/>
      <c r="F1656" s="90"/>
      <c r="G1656" s="73"/>
      <c r="H1656" s="278"/>
    </row>
    <row r="1657" spans="1:8" ht="12.75" customHeight="1">
      <c r="A1657" s="245" t="s">
        <v>46</v>
      </c>
      <c r="B1657" s="256" t="s">
        <v>1247</v>
      </c>
      <c r="C1657" s="54" t="s">
        <v>1260</v>
      </c>
      <c r="D1657" s="327">
        <v>1</v>
      </c>
      <c r="E1657" s="347" t="s">
        <v>199</v>
      </c>
      <c r="F1657" s="92"/>
      <c r="G1657" s="101"/>
      <c r="H1657" s="279"/>
    </row>
    <row r="1658" spans="1:8" ht="12.75" customHeight="1">
      <c r="A1658" s="282"/>
      <c r="B1658" s="255" t="s">
        <v>1266</v>
      </c>
      <c r="C1658" s="55" t="s">
        <v>1262</v>
      </c>
      <c r="D1658" s="326"/>
      <c r="E1658" s="346"/>
      <c r="F1658" s="90"/>
      <c r="G1658" s="73"/>
      <c r="H1658" s="278"/>
    </row>
    <row r="1659" spans="1:8" ht="12.75" customHeight="1">
      <c r="A1659" s="245" t="s">
        <v>46</v>
      </c>
      <c r="B1659" s="256" t="s">
        <v>1247</v>
      </c>
      <c r="C1659" s="54" t="s">
        <v>1260</v>
      </c>
      <c r="D1659" s="327">
        <v>4</v>
      </c>
      <c r="E1659" s="347" t="s">
        <v>199</v>
      </c>
      <c r="F1659" s="92"/>
      <c r="G1659" s="101"/>
      <c r="H1659" s="279"/>
    </row>
    <row r="1660" spans="1:8" ht="12.75" customHeight="1">
      <c r="A1660" s="282"/>
      <c r="B1660" s="255" t="s">
        <v>1063</v>
      </c>
      <c r="C1660" s="52" t="s">
        <v>1142</v>
      </c>
      <c r="D1660" s="326"/>
      <c r="E1660" s="346"/>
      <c r="F1660" s="90"/>
      <c r="G1660" s="73"/>
      <c r="H1660" s="278"/>
    </row>
    <row r="1661" spans="1:8" ht="12.75" customHeight="1">
      <c r="A1661" s="246" t="s">
        <v>46</v>
      </c>
      <c r="B1661" s="255" t="s">
        <v>1247</v>
      </c>
      <c r="C1661" s="266" t="s">
        <v>1043</v>
      </c>
      <c r="D1661" s="326">
        <v>4</v>
      </c>
      <c r="E1661" s="346" t="s">
        <v>199</v>
      </c>
      <c r="F1661" s="90"/>
      <c r="G1661" s="73"/>
      <c r="H1661" s="278"/>
    </row>
    <row r="1662" spans="1:8" ht="12.75" customHeight="1">
      <c r="A1662" s="285"/>
      <c r="B1662" s="293" t="s">
        <v>1063</v>
      </c>
      <c r="C1662" s="52" t="s">
        <v>1142</v>
      </c>
      <c r="D1662" s="328"/>
      <c r="E1662" s="348"/>
      <c r="F1662" s="355"/>
      <c r="G1662" s="371"/>
      <c r="H1662" s="372"/>
    </row>
    <row r="1663" spans="1:8" ht="12.75" customHeight="1">
      <c r="A1663" s="286" t="s">
        <v>46</v>
      </c>
      <c r="B1663" s="299" t="s">
        <v>1247</v>
      </c>
      <c r="C1663" s="53" t="s">
        <v>1248</v>
      </c>
      <c r="D1663" s="329">
        <v>4</v>
      </c>
      <c r="E1663" s="349" t="s">
        <v>199</v>
      </c>
      <c r="F1663" s="356"/>
      <c r="G1663" s="94"/>
      <c r="H1663" s="373"/>
    </row>
    <row r="1664" spans="1:8" ht="12.75" customHeight="1">
      <c r="A1664" s="246"/>
      <c r="B1664" s="260" t="s">
        <v>1083</v>
      </c>
      <c r="C1664" s="312" t="s">
        <v>1142</v>
      </c>
      <c r="D1664" s="333"/>
      <c r="E1664" s="350"/>
      <c r="F1664" s="367"/>
      <c r="G1664" s="73"/>
      <c r="H1664" s="278"/>
    </row>
    <row r="1665" spans="1:8" ht="12.75" customHeight="1">
      <c r="A1665" s="245" t="s">
        <v>46</v>
      </c>
      <c r="B1665" s="296" t="s">
        <v>1247</v>
      </c>
      <c r="C1665" s="53" t="s">
        <v>1043</v>
      </c>
      <c r="D1665" s="334">
        <v>1</v>
      </c>
      <c r="E1665" s="351" t="s">
        <v>199</v>
      </c>
      <c r="F1665" s="368"/>
      <c r="G1665" s="101"/>
      <c r="H1665" s="279"/>
    </row>
    <row r="1666" spans="1:8" ht="12.75" customHeight="1">
      <c r="A1666" s="288"/>
      <c r="B1666" s="253" t="s">
        <v>1083</v>
      </c>
      <c r="C1666" s="264" t="s">
        <v>1142</v>
      </c>
      <c r="D1666" s="330"/>
      <c r="E1666" s="80"/>
      <c r="F1666" s="73"/>
      <c r="G1666" s="73"/>
      <c r="H1666" s="278"/>
    </row>
    <row r="1667" spans="1:8" ht="12.75" customHeight="1">
      <c r="A1667" s="283" t="s">
        <v>46</v>
      </c>
      <c r="B1667" s="254" t="s">
        <v>1247</v>
      </c>
      <c r="C1667" s="265" t="s">
        <v>1248</v>
      </c>
      <c r="D1667" s="331">
        <v>1</v>
      </c>
      <c r="E1667" s="81" t="s">
        <v>199</v>
      </c>
      <c r="F1667" s="94"/>
      <c r="G1667" s="102"/>
      <c r="H1667" s="281"/>
    </row>
    <row r="1668" spans="1:8" ht="12.75" customHeight="1">
      <c r="A1668" s="80"/>
      <c r="B1668" s="255" t="s">
        <v>46</v>
      </c>
      <c r="C1668" s="52"/>
      <c r="D1668" s="326"/>
      <c r="E1668" s="346"/>
      <c r="F1668" s="69"/>
      <c r="G1668" s="69"/>
      <c r="H1668" s="275"/>
    </row>
    <row r="1669" spans="1:8" ht="12.75" customHeight="1">
      <c r="A1669" s="284" t="s">
        <v>46</v>
      </c>
      <c r="B1669" s="256" t="s">
        <v>46</v>
      </c>
      <c r="C1669" s="54" t="s">
        <v>46</v>
      </c>
      <c r="D1669" s="327"/>
      <c r="E1669" s="347" t="s">
        <v>46</v>
      </c>
      <c r="F1669" s="70"/>
      <c r="G1669" s="70"/>
      <c r="H1669" s="374"/>
    </row>
    <row r="1670" spans="1:8" ht="12.75" customHeight="1">
      <c r="A1670" s="282"/>
      <c r="B1670" s="258" t="s">
        <v>1267</v>
      </c>
      <c r="C1670" s="52" t="s">
        <v>46</v>
      </c>
      <c r="D1670" s="326"/>
      <c r="E1670" s="346"/>
      <c r="F1670" s="69"/>
      <c r="G1670" s="69"/>
      <c r="H1670" s="275"/>
    </row>
    <row r="1671" spans="1:8" ht="12.75" customHeight="1">
      <c r="A1671" s="287" t="s">
        <v>46</v>
      </c>
      <c r="B1671" s="256" t="s">
        <v>1268</v>
      </c>
      <c r="C1671" s="53" t="s">
        <v>1187</v>
      </c>
      <c r="D1671" s="327">
        <v>1</v>
      </c>
      <c r="E1671" s="347" t="s">
        <v>199</v>
      </c>
      <c r="F1671" s="70"/>
      <c r="G1671" s="70"/>
      <c r="H1671" s="277"/>
    </row>
    <row r="1672" spans="1:8" ht="12.75" customHeight="1">
      <c r="A1672" s="282"/>
      <c r="B1672" s="258" t="s">
        <v>1267</v>
      </c>
      <c r="C1672" s="52" t="s">
        <v>46</v>
      </c>
      <c r="D1672" s="326"/>
      <c r="E1672" s="346"/>
      <c r="F1672" s="90"/>
      <c r="G1672" s="69"/>
      <c r="H1672" s="278"/>
    </row>
    <row r="1673" spans="1:8" ht="12.75" customHeight="1">
      <c r="A1673" s="245" t="s">
        <v>46</v>
      </c>
      <c r="B1673" s="256" t="s">
        <v>1268</v>
      </c>
      <c r="C1673" s="53" t="s">
        <v>197</v>
      </c>
      <c r="D1673" s="327">
        <v>1</v>
      </c>
      <c r="E1673" s="347" t="s">
        <v>199</v>
      </c>
      <c r="F1673" s="91"/>
      <c r="G1673" s="70"/>
      <c r="H1673" s="277"/>
    </row>
    <row r="1674" spans="1:8" ht="12.75" customHeight="1">
      <c r="A1674" s="282"/>
      <c r="B1674" s="255" t="s">
        <v>175</v>
      </c>
      <c r="C1674" s="55" t="s">
        <v>46</v>
      </c>
      <c r="D1674" s="326"/>
      <c r="E1674" s="346"/>
      <c r="F1674" s="90"/>
      <c r="G1674" s="69"/>
      <c r="H1674" s="372"/>
    </row>
    <row r="1675" spans="1:8" ht="12.75" customHeight="1">
      <c r="A1675" s="245" t="s">
        <v>46</v>
      </c>
      <c r="B1675" s="256" t="s">
        <v>1268</v>
      </c>
      <c r="C1675" s="54" t="s">
        <v>1274</v>
      </c>
      <c r="D1675" s="327">
        <v>1</v>
      </c>
      <c r="E1675" s="347" t="s">
        <v>199</v>
      </c>
      <c r="F1675" s="72"/>
      <c r="G1675" s="70"/>
      <c r="H1675" s="375"/>
    </row>
    <row r="1676" spans="1:8" ht="12.75" customHeight="1">
      <c r="A1676" s="282"/>
      <c r="B1676" s="255" t="s">
        <v>175</v>
      </c>
      <c r="C1676" s="55" t="s">
        <v>46</v>
      </c>
      <c r="D1676" s="326"/>
      <c r="E1676" s="346"/>
      <c r="F1676" s="90"/>
      <c r="G1676" s="69"/>
      <c r="H1676" s="372"/>
    </row>
    <row r="1677" spans="1:8" ht="12.75" customHeight="1">
      <c r="A1677" s="245" t="s">
        <v>46</v>
      </c>
      <c r="B1677" s="256" t="s">
        <v>1268</v>
      </c>
      <c r="C1677" s="54" t="s">
        <v>1264</v>
      </c>
      <c r="D1677" s="327">
        <v>1</v>
      </c>
      <c r="E1677" s="347" t="s">
        <v>199</v>
      </c>
      <c r="F1677" s="72"/>
      <c r="G1677" s="70"/>
      <c r="H1677" s="375"/>
    </row>
    <row r="1678" spans="1:8" ht="12.75" customHeight="1">
      <c r="A1678" s="282"/>
      <c r="B1678" s="255" t="s">
        <v>587</v>
      </c>
      <c r="C1678" s="55" t="s">
        <v>46</v>
      </c>
      <c r="D1678" s="326"/>
      <c r="E1678" s="346"/>
      <c r="F1678" s="90"/>
      <c r="G1678" s="73"/>
      <c r="H1678" s="278"/>
    </row>
    <row r="1679" spans="1:8" ht="12.75" customHeight="1">
      <c r="A1679" s="245" t="s">
        <v>46</v>
      </c>
      <c r="B1679" s="256" t="s">
        <v>1268</v>
      </c>
      <c r="C1679" s="54" t="s">
        <v>652</v>
      </c>
      <c r="D1679" s="327">
        <v>1</v>
      </c>
      <c r="E1679" s="347" t="s">
        <v>199</v>
      </c>
      <c r="F1679" s="91"/>
      <c r="G1679" s="101"/>
      <c r="H1679" s="375"/>
    </row>
    <row r="1680" spans="1:8" ht="12.75" customHeight="1">
      <c r="A1680" s="282"/>
      <c r="B1680" s="255" t="s">
        <v>534</v>
      </c>
      <c r="C1680" s="55" t="s">
        <v>46</v>
      </c>
      <c r="D1680" s="326"/>
      <c r="E1680" s="346"/>
      <c r="F1680" s="90"/>
      <c r="G1680" s="73"/>
      <c r="H1680" s="278"/>
    </row>
    <row r="1681" spans="1:8" ht="12.75" customHeight="1">
      <c r="A1681" s="245" t="s">
        <v>46</v>
      </c>
      <c r="B1681" s="256" t="s">
        <v>1268</v>
      </c>
      <c r="C1681" s="53" t="s">
        <v>1183</v>
      </c>
      <c r="D1681" s="327">
        <v>1</v>
      </c>
      <c r="E1681" s="347" t="s">
        <v>199</v>
      </c>
      <c r="F1681" s="91"/>
      <c r="G1681" s="101"/>
      <c r="H1681" s="279"/>
    </row>
    <row r="1682" spans="1:8" ht="12.75" customHeight="1">
      <c r="A1682" s="282"/>
      <c r="B1682" s="255" t="s">
        <v>396</v>
      </c>
      <c r="C1682" s="55" t="s">
        <v>46</v>
      </c>
      <c r="D1682" s="326"/>
      <c r="E1682" s="84"/>
      <c r="F1682" s="90"/>
      <c r="G1682" s="73"/>
      <c r="H1682" s="278"/>
    </row>
    <row r="1683" spans="1:8" ht="12.75" customHeight="1">
      <c r="A1683" s="245" t="s">
        <v>46</v>
      </c>
      <c r="B1683" s="256" t="s">
        <v>1268</v>
      </c>
      <c r="C1683" s="54" t="s">
        <v>137</v>
      </c>
      <c r="D1683" s="327">
        <v>1</v>
      </c>
      <c r="E1683" s="347" t="s">
        <v>199</v>
      </c>
      <c r="F1683" s="91"/>
      <c r="G1683" s="101"/>
      <c r="H1683" s="279"/>
    </row>
    <row r="1684" spans="1:8" ht="12.75" customHeight="1">
      <c r="A1684" s="282"/>
      <c r="B1684" s="255" t="s">
        <v>998</v>
      </c>
      <c r="C1684" s="55" t="s">
        <v>46</v>
      </c>
      <c r="D1684" s="326"/>
      <c r="E1684" s="346"/>
      <c r="F1684" s="90"/>
      <c r="G1684" s="73"/>
      <c r="H1684" s="278"/>
    </row>
    <row r="1685" spans="1:8" ht="12.75" customHeight="1">
      <c r="A1685" s="245" t="s">
        <v>46</v>
      </c>
      <c r="B1685" s="256" t="s">
        <v>1268</v>
      </c>
      <c r="C1685" s="54" t="s">
        <v>1130</v>
      </c>
      <c r="D1685" s="327">
        <v>1</v>
      </c>
      <c r="E1685" s="347" t="s">
        <v>199</v>
      </c>
      <c r="F1685" s="91"/>
      <c r="G1685" s="101"/>
      <c r="H1685" s="279"/>
    </row>
    <row r="1686" spans="1:8" ht="12.75" customHeight="1">
      <c r="A1686" s="282"/>
      <c r="B1686" s="255"/>
      <c r="C1686" s="55"/>
      <c r="D1686" s="326"/>
      <c r="E1686" s="84"/>
      <c r="F1686" s="90"/>
      <c r="G1686" s="73"/>
      <c r="H1686" s="278"/>
    </row>
    <row r="1687" spans="1:8" ht="12.75" customHeight="1">
      <c r="A1687" s="245" t="s">
        <v>46</v>
      </c>
      <c r="B1687" s="256"/>
      <c r="C1687" s="54"/>
      <c r="D1687" s="327"/>
      <c r="E1687" s="347"/>
      <c r="F1687" s="92"/>
      <c r="G1687" s="101"/>
      <c r="H1687" s="279"/>
    </row>
    <row r="1688" spans="1:8" ht="12.75" customHeight="1">
      <c r="A1688" s="282"/>
      <c r="B1688" s="255" t="s">
        <v>46</v>
      </c>
      <c r="C1688" s="55" t="s">
        <v>3645</v>
      </c>
      <c r="D1688" s="326"/>
      <c r="E1688" s="346"/>
      <c r="F1688" s="90"/>
      <c r="G1688" s="73"/>
      <c r="H1688" s="278"/>
    </row>
    <row r="1689" spans="1:8" ht="12.75" customHeight="1">
      <c r="A1689" s="245" t="s">
        <v>46</v>
      </c>
      <c r="B1689" s="256" t="s">
        <v>778</v>
      </c>
      <c r="C1689" s="54" t="s">
        <v>3596</v>
      </c>
      <c r="D1689" s="327">
        <v>2</v>
      </c>
      <c r="E1689" s="347" t="s">
        <v>199</v>
      </c>
      <c r="F1689" s="93"/>
      <c r="G1689" s="101"/>
      <c r="H1689" s="279"/>
    </row>
    <row r="1690" spans="1:8" ht="12.75" customHeight="1">
      <c r="A1690" s="282"/>
      <c r="B1690" s="255"/>
      <c r="C1690" s="55"/>
      <c r="D1690" s="326"/>
      <c r="E1690" s="346"/>
      <c r="F1690" s="90"/>
      <c r="G1690" s="73"/>
      <c r="H1690" s="278"/>
    </row>
    <row r="1691" spans="1:8" ht="12.75" customHeight="1">
      <c r="A1691" s="245"/>
      <c r="B1691" s="256"/>
      <c r="C1691" s="54"/>
      <c r="D1691" s="327"/>
      <c r="E1691" s="347"/>
      <c r="F1691" s="92"/>
      <c r="G1691" s="101"/>
      <c r="H1691" s="279"/>
    </row>
    <row r="1692" spans="1:8" ht="12.75" customHeight="1">
      <c r="A1692" s="282"/>
      <c r="B1692" s="255"/>
      <c r="C1692" s="55"/>
      <c r="D1692" s="326"/>
      <c r="E1692" s="346"/>
      <c r="F1692" s="90"/>
      <c r="G1692" s="73"/>
      <c r="H1692" s="278"/>
    </row>
    <row r="1693" spans="1:8" ht="12.75" customHeight="1">
      <c r="A1693" s="245" t="s">
        <v>46</v>
      </c>
      <c r="B1693" s="256"/>
      <c r="C1693" s="54"/>
      <c r="D1693" s="327"/>
      <c r="E1693" s="347"/>
      <c r="F1693" s="93"/>
      <c r="G1693" s="101"/>
      <c r="H1693" s="279"/>
    </row>
    <row r="1694" spans="1:8" ht="12.75" customHeight="1">
      <c r="A1694" s="282"/>
      <c r="B1694" s="255"/>
      <c r="C1694" s="55"/>
      <c r="D1694" s="326"/>
      <c r="E1694" s="346"/>
      <c r="F1694" s="90"/>
      <c r="G1694" s="73"/>
      <c r="H1694" s="278"/>
    </row>
    <row r="1695" spans="1:8" ht="12.75" customHeight="1">
      <c r="A1695" s="245"/>
      <c r="B1695" s="256"/>
      <c r="C1695" s="54"/>
      <c r="D1695" s="327"/>
      <c r="E1695" s="347"/>
      <c r="F1695" s="91"/>
      <c r="G1695" s="101"/>
      <c r="H1695" s="279"/>
    </row>
    <row r="1696" spans="1:8" ht="12.75" customHeight="1">
      <c r="A1696" s="282"/>
      <c r="B1696" s="255"/>
      <c r="C1696" s="55"/>
      <c r="D1696" s="326"/>
      <c r="E1696" s="82"/>
      <c r="F1696" s="90"/>
      <c r="G1696" s="73"/>
      <c r="H1696" s="278"/>
    </row>
    <row r="1697" spans="1:8" ht="12.75" customHeight="1">
      <c r="A1697" s="245"/>
      <c r="B1697" s="256"/>
      <c r="C1697" s="54"/>
      <c r="D1697" s="327"/>
      <c r="E1697" s="83"/>
      <c r="F1697" s="93"/>
      <c r="G1697" s="101"/>
      <c r="H1697" s="279"/>
    </row>
    <row r="1698" spans="1:8" ht="12.75" customHeight="1">
      <c r="A1698" s="282"/>
      <c r="B1698" s="255"/>
      <c r="C1698" s="55"/>
      <c r="D1698" s="326"/>
      <c r="E1698" s="82"/>
      <c r="F1698" s="90"/>
      <c r="G1698" s="73"/>
      <c r="H1698" s="278"/>
    </row>
    <row r="1699" spans="1:8" ht="12.75" customHeight="1">
      <c r="A1699" s="245"/>
      <c r="B1699" s="256"/>
      <c r="C1699" s="54"/>
      <c r="D1699" s="327"/>
      <c r="E1699" s="83"/>
      <c r="F1699" s="93"/>
      <c r="G1699" s="101"/>
      <c r="H1699" s="279"/>
    </row>
    <row r="1700" spans="1:8" ht="12.75" customHeight="1">
      <c r="A1700" s="282"/>
      <c r="B1700" s="255"/>
      <c r="C1700" s="55"/>
      <c r="D1700" s="326"/>
      <c r="E1700" s="82"/>
      <c r="F1700" s="90"/>
      <c r="G1700" s="73"/>
      <c r="H1700" s="278"/>
    </row>
    <row r="1701" spans="1:8" ht="12.75" customHeight="1">
      <c r="A1701" s="245"/>
      <c r="B1701" s="256"/>
      <c r="C1701" s="54"/>
      <c r="D1701" s="327"/>
      <c r="E1701" s="83"/>
      <c r="F1701" s="93"/>
      <c r="G1701" s="101"/>
      <c r="H1701" s="279"/>
    </row>
    <row r="1702" spans="1:8" ht="12.75" customHeight="1">
      <c r="A1702" s="282"/>
      <c r="B1702" s="255"/>
      <c r="C1702" s="55"/>
      <c r="D1702" s="326"/>
      <c r="E1702" s="82"/>
      <c r="F1702" s="90"/>
      <c r="G1702" s="73"/>
      <c r="H1702" s="278"/>
    </row>
    <row r="1703" spans="1:8" ht="12.75" customHeight="1">
      <c r="A1703" s="245"/>
      <c r="B1703" s="256"/>
      <c r="C1703" s="54"/>
      <c r="D1703" s="327"/>
      <c r="E1703" s="83"/>
      <c r="F1703" s="93"/>
      <c r="G1703" s="101"/>
      <c r="H1703" s="279"/>
    </row>
    <row r="1704" spans="1:8" ht="12.75" customHeight="1">
      <c r="A1704" s="282"/>
      <c r="B1704" s="255"/>
      <c r="C1704" s="55"/>
      <c r="D1704" s="326"/>
      <c r="E1704" s="82"/>
      <c r="F1704" s="90"/>
      <c r="G1704" s="73"/>
      <c r="H1704" s="278"/>
    </row>
    <row r="1705" spans="1:8" ht="12.75" customHeight="1">
      <c r="A1705" s="245"/>
      <c r="B1705" s="256"/>
      <c r="C1705" s="54"/>
      <c r="D1705" s="327"/>
      <c r="E1705" s="83"/>
      <c r="F1705" s="93"/>
      <c r="G1705" s="101"/>
      <c r="H1705" s="279"/>
    </row>
    <row r="1706" spans="1:8" ht="12.75" customHeight="1">
      <c r="A1706" s="282"/>
      <c r="B1706" s="255"/>
      <c r="C1706" s="55"/>
      <c r="D1706" s="326"/>
      <c r="E1706" s="82"/>
      <c r="F1706" s="90"/>
      <c r="G1706" s="73"/>
      <c r="H1706" s="278"/>
    </row>
    <row r="1707" spans="1:8" ht="12.75" customHeight="1">
      <c r="A1707" s="245"/>
      <c r="B1707" s="256"/>
      <c r="C1707" s="54"/>
      <c r="D1707" s="327"/>
      <c r="E1707" s="83"/>
      <c r="F1707" s="93"/>
      <c r="G1707" s="101"/>
      <c r="H1707" s="279"/>
    </row>
    <row r="1708" spans="1:8" ht="12.75" customHeight="1">
      <c r="A1708" s="282"/>
      <c r="B1708" s="255"/>
      <c r="C1708" s="55"/>
      <c r="D1708" s="326"/>
      <c r="E1708" s="82"/>
      <c r="F1708" s="90"/>
      <c r="G1708" s="73"/>
      <c r="H1708" s="278"/>
    </row>
    <row r="1709" spans="1:8" ht="12.75" customHeight="1">
      <c r="A1709" s="245"/>
      <c r="B1709" s="256"/>
      <c r="C1709" s="54"/>
      <c r="D1709" s="327"/>
      <c r="E1709" s="83"/>
      <c r="F1709" s="93"/>
      <c r="G1709" s="101"/>
      <c r="H1709" s="279"/>
    </row>
    <row r="1710" spans="1:8" ht="12.75" customHeight="1">
      <c r="A1710" s="282"/>
      <c r="B1710" s="255"/>
      <c r="C1710" s="55"/>
      <c r="D1710" s="326"/>
      <c r="E1710" s="82"/>
      <c r="F1710" s="90"/>
      <c r="G1710" s="73"/>
      <c r="H1710" s="278"/>
    </row>
    <row r="1711" spans="1:8" ht="12.75" customHeight="1">
      <c r="A1711" s="245"/>
      <c r="B1711" s="256"/>
      <c r="C1711" s="54"/>
      <c r="D1711" s="327"/>
      <c r="E1711" s="83"/>
      <c r="F1711" s="93"/>
      <c r="G1711" s="101"/>
      <c r="H1711" s="279"/>
    </row>
    <row r="1712" spans="1:8" ht="12.75" customHeight="1">
      <c r="A1712" s="282"/>
      <c r="B1712" s="255"/>
      <c r="C1712" s="55"/>
      <c r="D1712" s="326"/>
      <c r="E1712" s="82"/>
      <c r="F1712" s="90"/>
      <c r="G1712" s="73"/>
      <c r="H1712" s="278"/>
    </row>
    <row r="1713" spans="1:8" ht="12.75" customHeight="1">
      <c r="A1713" s="245"/>
      <c r="B1713" s="256"/>
      <c r="C1713" s="54"/>
      <c r="D1713" s="327"/>
      <c r="E1713" s="83"/>
      <c r="F1713" s="93"/>
      <c r="G1713" s="101"/>
      <c r="H1713" s="279"/>
    </row>
    <row r="1714" spans="1:8" ht="12.75" customHeight="1">
      <c r="A1714" s="282"/>
      <c r="B1714" s="255"/>
      <c r="C1714" s="55"/>
      <c r="D1714" s="326"/>
      <c r="E1714" s="82"/>
      <c r="F1714" s="90"/>
      <c r="G1714" s="73"/>
      <c r="H1714" s="278"/>
    </row>
    <row r="1715" spans="1:8" ht="12.75" customHeight="1">
      <c r="A1715" s="245"/>
      <c r="B1715" s="256"/>
      <c r="C1715" s="54"/>
      <c r="D1715" s="327"/>
      <c r="E1715" s="83"/>
      <c r="F1715" s="93"/>
      <c r="G1715" s="101"/>
      <c r="H1715" s="279"/>
    </row>
    <row r="1716" spans="1:8" ht="12.75" customHeight="1">
      <c r="A1716" s="282"/>
      <c r="B1716" s="255"/>
      <c r="C1716" s="55"/>
      <c r="D1716" s="326"/>
      <c r="E1716" s="82"/>
      <c r="F1716" s="90"/>
      <c r="G1716" s="73"/>
      <c r="H1716" s="278"/>
    </row>
    <row r="1717" spans="1:8" ht="12.75" customHeight="1">
      <c r="A1717" s="245"/>
      <c r="B1717" s="256"/>
      <c r="C1717" s="54"/>
      <c r="D1717" s="327"/>
      <c r="E1717" s="83"/>
      <c r="F1717" s="93"/>
      <c r="G1717" s="101"/>
      <c r="H1717" s="279"/>
    </row>
    <row r="1718" spans="1:8" ht="12.75" customHeight="1">
      <c r="A1718" s="282"/>
      <c r="B1718" s="255"/>
      <c r="C1718" s="55"/>
      <c r="D1718" s="326"/>
      <c r="E1718" s="82"/>
      <c r="F1718" s="90"/>
      <c r="G1718" s="73"/>
      <c r="H1718" s="278"/>
    </row>
    <row r="1719" spans="1:8" ht="12.75" customHeight="1">
      <c r="A1719" s="245"/>
      <c r="B1719" s="256"/>
      <c r="C1719" s="54"/>
      <c r="D1719" s="327"/>
      <c r="E1719" s="83"/>
      <c r="F1719" s="93"/>
      <c r="G1719" s="101"/>
      <c r="H1719" s="279"/>
    </row>
    <row r="1720" spans="1:8" ht="12.75" customHeight="1">
      <c r="A1720" s="282"/>
      <c r="B1720" s="255" t="s">
        <v>46</v>
      </c>
      <c r="C1720" s="55" t="s">
        <v>46</v>
      </c>
      <c r="D1720" s="326"/>
      <c r="E1720" s="82"/>
      <c r="F1720" s="90"/>
      <c r="G1720" s="73"/>
      <c r="H1720" s="278"/>
    </row>
    <row r="1721" spans="1:8" ht="12.75" customHeight="1">
      <c r="A1721" s="245" t="s">
        <v>46</v>
      </c>
      <c r="B1721" s="40" t="s">
        <v>165</v>
      </c>
      <c r="C1721" s="54" t="s">
        <v>46</v>
      </c>
      <c r="D1721" s="327"/>
      <c r="E1721" s="83" t="s">
        <v>46</v>
      </c>
      <c r="F1721" s="93"/>
      <c r="G1721" s="101"/>
      <c r="H1721" s="279"/>
    </row>
    <row r="1722" spans="1:8" ht="12.75" customHeight="1">
      <c r="A1722" s="282"/>
      <c r="B1722" s="255" t="s">
        <v>46</v>
      </c>
      <c r="C1722" s="55" t="s">
        <v>46</v>
      </c>
      <c r="D1722" s="326"/>
      <c r="E1722" s="82"/>
      <c r="F1722" s="90"/>
      <c r="G1722" s="73"/>
      <c r="H1722" s="278"/>
    </row>
    <row r="1723" spans="1:8" ht="12.75" customHeight="1">
      <c r="A1723" s="245" t="s">
        <v>496</v>
      </c>
      <c r="B1723" s="256" t="s">
        <v>41</v>
      </c>
      <c r="C1723" s="54" t="s">
        <v>46</v>
      </c>
      <c r="D1723" s="327"/>
      <c r="E1723" s="83" t="s">
        <v>46</v>
      </c>
      <c r="F1723" s="93"/>
      <c r="G1723" s="101"/>
      <c r="H1723" s="279"/>
    </row>
    <row r="1724" spans="1:8" ht="12.75" customHeight="1">
      <c r="A1724" s="282"/>
      <c r="B1724" s="255"/>
      <c r="C1724" s="55"/>
      <c r="D1724" s="326"/>
      <c r="E1724" s="82"/>
      <c r="F1724" s="90"/>
      <c r="G1724" s="73"/>
      <c r="H1724" s="278"/>
    </row>
    <row r="1725" spans="1:8" ht="12.75" customHeight="1">
      <c r="A1725" s="245"/>
      <c r="B1725" s="256"/>
      <c r="C1725" s="54"/>
      <c r="D1725" s="327"/>
      <c r="E1725" s="83"/>
      <c r="F1725" s="93"/>
      <c r="G1725" s="101"/>
      <c r="H1725" s="279"/>
    </row>
    <row r="1726" spans="1:8" ht="12.75" customHeight="1">
      <c r="A1726" s="282"/>
      <c r="B1726" s="255" t="s">
        <v>46</v>
      </c>
      <c r="C1726" s="55" t="s">
        <v>46</v>
      </c>
      <c r="D1726" s="326"/>
      <c r="E1726" s="82"/>
      <c r="F1726" s="90"/>
      <c r="G1726" s="73"/>
      <c r="H1726" s="278"/>
    </row>
    <row r="1727" spans="1:8" ht="12.75" customHeight="1">
      <c r="A1727" s="245" t="s">
        <v>46</v>
      </c>
      <c r="B1727" s="256" t="s">
        <v>0</v>
      </c>
      <c r="C1727" s="54" t="s">
        <v>46</v>
      </c>
      <c r="D1727" s="327"/>
      <c r="E1727" s="83" t="s">
        <v>46</v>
      </c>
      <c r="F1727" s="93"/>
      <c r="G1727" s="101"/>
      <c r="H1727" s="279"/>
    </row>
    <row r="1728" spans="1:8" ht="12.75" customHeight="1">
      <c r="A1728" s="282"/>
      <c r="B1728" s="255" t="s">
        <v>129</v>
      </c>
      <c r="C1728" s="55" t="s">
        <v>46</v>
      </c>
      <c r="D1728" s="326"/>
      <c r="E1728" s="82"/>
      <c r="F1728" s="90"/>
      <c r="G1728" s="73"/>
      <c r="H1728" s="278"/>
    </row>
    <row r="1729" spans="1:8" ht="12.75" customHeight="1">
      <c r="A1729" s="245" t="s">
        <v>46</v>
      </c>
      <c r="B1729" s="256" t="s">
        <v>2715</v>
      </c>
      <c r="C1729" s="54" t="s">
        <v>602</v>
      </c>
      <c r="D1729" s="327">
        <v>4235</v>
      </c>
      <c r="E1729" s="83" t="s">
        <v>117</v>
      </c>
      <c r="F1729" s="93"/>
      <c r="G1729" s="101"/>
      <c r="H1729" s="279"/>
    </row>
    <row r="1730" spans="1:8" ht="12.75" customHeight="1">
      <c r="A1730" s="282"/>
      <c r="B1730" s="255" t="s">
        <v>129</v>
      </c>
      <c r="C1730" s="55" t="s">
        <v>46</v>
      </c>
      <c r="D1730" s="326"/>
      <c r="E1730" s="82"/>
      <c r="F1730" s="90"/>
      <c r="G1730" s="73"/>
      <c r="H1730" s="278"/>
    </row>
    <row r="1731" spans="1:8" ht="12.75" customHeight="1">
      <c r="A1731" s="245" t="s">
        <v>46</v>
      </c>
      <c r="B1731" s="256" t="s">
        <v>2715</v>
      </c>
      <c r="C1731" s="54" t="s">
        <v>2348</v>
      </c>
      <c r="D1731" s="327">
        <v>3899</v>
      </c>
      <c r="E1731" s="83" t="s">
        <v>117</v>
      </c>
      <c r="F1731" s="93"/>
      <c r="G1731" s="101"/>
      <c r="H1731" s="279"/>
    </row>
    <row r="1732" spans="1:8" ht="12.75" customHeight="1">
      <c r="A1732" s="282"/>
      <c r="B1732" s="255" t="s">
        <v>142</v>
      </c>
      <c r="C1732" s="55" t="s">
        <v>46</v>
      </c>
      <c r="D1732" s="326"/>
      <c r="E1732" s="82"/>
      <c r="F1732" s="90"/>
      <c r="G1732" s="73"/>
      <c r="H1732" s="278"/>
    </row>
    <row r="1733" spans="1:8" ht="12.75" customHeight="1">
      <c r="A1733" s="245" t="s">
        <v>46</v>
      </c>
      <c r="B1733" s="256" t="s">
        <v>2715</v>
      </c>
      <c r="C1733" s="54" t="s">
        <v>602</v>
      </c>
      <c r="D1733" s="327">
        <v>40.6</v>
      </c>
      <c r="E1733" s="83" t="s">
        <v>117</v>
      </c>
      <c r="F1733" s="93"/>
      <c r="G1733" s="101"/>
      <c r="H1733" s="279"/>
    </row>
    <row r="1734" spans="1:8" ht="12.75" customHeight="1">
      <c r="A1734" s="282"/>
      <c r="B1734" s="255" t="s">
        <v>116</v>
      </c>
      <c r="C1734" s="55" t="s">
        <v>46</v>
      </c>
      <c r="D1734" s="326"/>
      <c r="E1734" s="82"/>
      <c r="F1734" s="90"/>
      <c r="G1734" s="73"/>
      <c r="H1734" s="278"/>
    </row>
    <row r="1735" spans="1:8" ht="12.75" customHeight="1">
      <c r="A1735" s="245" t="s">
        <v>46</v>
      </c>
      <c r="B1735" s="256" t="s">
        <v>2715</v>
      </c>
      <c r="C1735" s="54" t="s">
        <v>602</v>
      </c>
      <c r="D1735" s="327">
        <v>133</v>
      </c>
      <c r="E1735" s="83" t="s">
        <v>117</v>
      </c>
      <c r="F1735" s="93"/>
      <c r="G1735" s="101"/>
      <c r="H1735" s="279"/>
    </row>
    <row r="1736" spans="1:8" ht="12.75" customHeight="1">
      <c r="A1736" s="282"/>
      <c r="B1736" s="255" t="s">
        <v>24</v>
      </c>
      <c r="C1736" s="55" t="s">
        <v>46</v>
      </c>
      <c r="D1736" s="326"/>
      <c r="E1736" s="82"/>
      <c r="F1736" s="90"/>
      <c r="G1736" s="73"/>
      <c r="H1736" s="278"/>
    </row>
    <row r="1737" spans="1:8" ht="12.75" customHeight="1">
      <c r="A1737" s="245" t="s">
        <v>46</v>
      </c>
      <c r="B1737" s="256" t="s">
        <v>2715</v>
      </c>
      <c r="C1737" s="54" t="s">
        <v>602</v>
      </c>
      <c r="D1737" s="327">
        <v>25.2</v>
      </c>
      <c r="E1737" s="83" t="s">
        <v>117</v>
      </c>
      <c r="F1737" s="93"/>
      <c r="G1737" s="101"/>
      <c r="H1737" s="279"/>
    </row>
    <row r="1738" spans="1:8" ht="12.75" customHeight="1">
      <c r="A1738" s="282"/>
      <c r="B1738" s="255" t="s">
        <v>186</v>
      </c>
      <c r="C1738" s="55" t="s">
        <v>46</v>
      </c>
      <c r="D1738" s="326"/>
      <c r="E1738" s="82"/>
      <c r="F1738" s="90"/>
      <c r="G1738" s="73"/>
      <c r="H1738" s="278"/>
    </row>
    <row r="1739" spans="1:8" ht="12.75" customHeight="1">
      <c r="A1739" s="245" t="s">
        <v>46</v>
      </c>
      <c r="B1739" s="256" t="s">
        <v>2715</v>
      </c>
      <c r="C1739" s="54" t="s">
        <v>602</v>
      </c>
      <c r="D1739" s="327">
        <v>25</v>
      </c>
      <c r="E1739" s="83" t="s">
        <v>117</v>
      </c>
      <c r="F1739" s="93"/>
      <c r="G1739" s="101"/>
      <c r="H1739" s="279"/>
    </row>
    <row r="1740" spans="1:8" ht="12.75" customHeight="1">
      <c r="A1740" s="282"/>
      <c r="B1740" s="255" t="s">
        <v>608</v>
      </c>
      <c r="C1740" s="55" t="s">
        <v>46</v>
      </c>
      <c r="D1740" s="326"/>
      <c r="E1740" s="82"/>
      <c r="F1740" s="90"/>
      <c r="G1740" s="73"/>
      <c r="H1740" s="278"/>
    </row>
    <row r="1741" spans="1:8" ht="12.75" customHeight="1">
      <c r="A1741" s="245" t="s">
        <v>46</v>
      </c>
      <c r="B1741" s="256" t="s">
        <v>2715</v>
      </c>
      <c r="C1741" s="54" t="s">
        <v>588</v>
      </c>
      <c r="D1741" s="327">
        <v>228</v>
      </c>
      <c r="E1741" s="83" t="s">
        <v>117</v>
      </c>
      <c r="F1741" s="93"/>
      <c r="G1741" s="101"/>
      <c r="H1741" s="279"/>
    </row>
    <row r="1742" spans="1:8" ht="12.75" customHeight="1">
      <c r="A1742" s="282"/>
      <c r="B1742" s="255" t="s">
        <v>124</v>
      </c>
      <c r="C1742" s="55" t="s">
        <v>46</v>
      </c>
      <c r="D1742" s="326"/>
      <c r="E1742" s="82"/>
      <c r="F1742" s="90"/>
      <c r="G1742" s="73"/>
      <c r="H1742" s="278"/>
    </row>
    <row r="1743" spans="1:8" ht="12.75" customHeight="1">
      <c r="A1743" s="245" t="s">
        <v>46</v>
      </c>
      <c r="B1743" s="256" t="s">
        <v>2715</v>
      </c>
      <c r="C1743" s="54" t="s">
        <v>602</v>
      </c>
      <c r="D1743" s="327">
        <v>63.9</v>
      </c>
      <c r="E1743" s="83" t="s">
        <v>117</v>
      </c>
      <c r="F1743" s="93"/>
      <c r="G1743" s="101"/>
      <c r="H1743" s="279"/>
    </row>
    <row r="1744" spans="1:8" ht="12.75" customHeight="1">
      <c r="A1744" s="282"/>
      <c r="B1744" s="255" t="s">
        <v>616</v>
      </c>
      <c r="C1744" s="55" t="s">
        <v>46</v>
      </c>
      <c r="D1744" s="326"/>
      <c r="E1744" s="82"/>
      <c r="F1744" s="90"/>
      <c r="G1744" s="73"/>
      <c r="H1744" s="278"/>
    </row>
    <row r="1745" spans="1:8" ht="12.75" customHeight="1">
      <c r="A1745" s="245" t="s">
        <v>46</v>
      </c>
      <c r="B1745" s="256" t="s">
        <v>2715</v>
      </c>
      <c r="C1745" s="54" t="s">
        <v>588</v>
      </c>
      <c r="D1745" s="327">
        <v>24.5</v>
      </c>
      <c r="E1745" s="83" t="s">
        <v>117</v>
      </c>
      <c r="F1745" s="93"/>
      <c r="G1745" s="101"/>
      <c r="H1745" s="279"/>
    </row>
    <row r="1746" spans="1:8" ht="12.75" customHeight="1">
      <c r="A1746" s="282"/>
      <c r="B1746" s="255" t="s">
        <v>200</v>
      </c>
      <c r="C1746" s="55" t="s">
        <v>46</v>
      </c>
      <c r="D1746" s="326"/>
      <c r="E1746" s="82"/>
      <c r="F1746" s="90"/>
      <c r="G1746" s="73"/>
      <c r="H1746" s="278"/>
    </row>
    <row r="1747" spans="1:8" ht="12.75" customHeight="1">
      <c r="A1747" s="245" t="s">
        <v>46</v>
      </c>
      <c r="B1747" s="256" t="s">
        <v>2715</v>
      </c>
      <c r="C1747" s="54" t="s">
        <v>602</v>
      </c>
      <c r="D1747" s="327">
        <v>3.2</v>
      </c>
      <c r="E1747" s="83" t="s">
        <v>117</v>
      </c>
      <c r="F1747" s="93"/>
      <c r="G1747" s="101"/>
      <c r="H1747" s="279"/>
    </row>
    <row r="1748" spans="1:8" ht="12.75" customHeight="1">
      <c r="A1748" s="282"/>
      <c r="B1748" s="255"/>
      <c r="C1748" s="55"/>
      <c r="D1748" s="326"/>
      <c r="E1748" s="82"/>
      <c r="F1748" s="90"/>
      <c r="G1748" s="73"/>
      <c r="H1748" s="278"/>
    </row>
    <row r="1749" spans="1:8" ht="12.75" customHeight="1">
      <c r="A1749" s="245"/>
      <c r="B1749" s="256"/>
      <c r="C1749" s="54"/>
      <c r="D1749" s="327"/>
      <c r="E1749" s="83"/>
      <c r="F1749" s="93"/>
      <c r="G1749" s="101"/>
      <c r="H1749" s="279"/>
    </row>
    <row r="1750" spans="1:8" ht="12.75" customHeight="1">
      <c r="A1750" s="282"/>
      <c r="B1750" s="255" t="s">
        <v>269</v>
      </c>
      <c r="C1750" s="55" t="s">
        <v>46</v>
      </c>
      <c r="D1750" s="326"/>
      <c r="E1750" s="82"/>
      <c r="F1750" s="90"/>
      <c r="G1750" s="73"/>
      <c r="H1750" s="278"/>
    </row>
    <row r="1751" spans="1:8" ht="12.75" customHeight="1">
      <c r="A1751" s="245" t="s">
        <v>46</v>
      </c>
      <c r="B1751" s="256" t="s">
        <v>467</v>
      </c>
      <c r="C1751" s="54" t="s">
        <v>618</v>
      </c>
      <c r="D1751" s="327">
        <v>450</v>
      </c>
      <c r="E1751" s="83" t="s">
        <v>161</v>
      </c>
      <c r="F1751" s="93"/>
      <c r="G1751" s="101"/>
      <c r="H1751" s="279"/>
    </row>
    <row r="1752" spans="1:8" ht="12.75" customHeight="1">
      <c r="A1752" s="282"/>
      <c r="B1752" s="255" t="s">
        <v>76</v>
      </c>
      <c r="C1752" s="55" t="s">
        <v>46</v>
      </c>
      <c r="D1752" s="326"/>
      <c r="E1752" s="82"/>
      <c r="F1752" s="90"/>
      <c r="G1752" s="73"/>
      <c r="H1752" s="278"/>
    </row>
    <row r="1753" spans="1:8" ht="12.75" customHeight="1">
      <c r="A1753" s="245" t="s">
        <v>46</v>
      </c>
      <c r="B1753" s="256" t="s">
        <v>3557</v>
      </c>
      <c r="C1753" s="54" t="s">
        <v>622</v>
      </c>
      <c r="D1753" s="327">
        <v>235</v>
      </c>
      <c r="E1753" s="83" t="s">
        <v>161</v>
      </c>
      <c r="F1753" s="93"/>
      <c r="G1753" s="101"/>
      <c r="H1753" s="279"/>
    </row>
    <row r="1754" spans="1:8" ht="12.75" customHeight="1">
      <c r="A1754" s="282"/>
      <c r="B1754" s="255" t="s">
        <v>212</v>
      </c>
      <c r="C1754" s="55" t="s">
        <v>46</v>
      </c>
      <c r="D1754" s="326"/>
      <c r="E1754" s="82"/>
      <c r="F1754" s="90"/>
      <c r="G1754" s="73"/>
      <c r="H1754" s="278"/>
    </row>
    <row r="1755" spans="1:8" ht="12.75" customHeight="1">
      <c r="A1755" s="245" t="s">
        <v>46</v>
      </c>
      <c r="B1755" s="256" t="s">
        <v>3557</v>
      </c>
      <c r="C1755" s="54" t="s">
        <v>622</v>
      </c>
      <c r="D1755" s="327">
        <v>10.8</v>
      </c>
      <c r="E1755" s="83" t="s">
        <v>161</v>
      </c>
      <c r="F1755" s="93"/>
      <c r="G1755" s="101"/>
      <c r="H1755" s="279"/>
    </row>
    <row r="1756" spans="1:8" ht="12.75" customHeight="1">
      <c r="A1756" s="282"/>
      <c r="B1756" s="255" t="s">
        <v>403</v>
      </c>
      <c r="C1756" s="55" t="s">
        <v>46</v>
      </c>
      <c r="D1756" s="326"/>
      <c r="E1756" s="82"/>
      <c r="F1756" s="90"/>
      <c r="G1756" s="73"/>
      <c r="H1756" s="278"/>
    </row>
    <row r="1757" spans="1:8" ht="12.75" customHeight="1">
      <c r="A1757" s="245" t="s">
        <v>46</v>
      </c>
      <c r="B1757" s="256" t="s">
        <v>467</v>
      </c>
      <c r="C1757" s="54" t="s">
        <v>617</v>
      </c>
      <c r="D1757" s="327">
        <v>11.9</v>
      </c>
      <c r="E1757" s="83" t="s">
        <v>117</v>
      </c>
      <c r="F1757" s="93"/>
      <c r="G1757" s="101"/>
      <c r="H1757" s="279"/>
    </row>
    <row r="1758" spans="1:8" ht="12.75" customHeight="1">
      <c r="A1758" s="282"/>
      <c r="B1758" s="255"/>
      <c r="C1758" s="55"/>
      <c r="D1758" s="326"/>
      <c r="E1758" s="82"/>
      <c r="F1758" s="90"/>
      <c r="G1758" s="73"/>
      <c r="H1758" s="278"/>
    </row>
    <row r="1759" spans="1:8" ht="12.75" customHeight="1">
      <c r="A1759" s="245"/>
      <c r="B1759" s="256" t="s">
        <v>2915</v>
      </c>
      <c r="C1759" s="54" t="s">
        <v>1375</v>
      </c>
      <c r="D1759" s="327">
        <v>1648</v>
      </c>
      <c r="E1759" s="83" t="s">
        <v>161</v>
      </c>
      <c r="F1759" s="93"/>
      <c r="G1759" s="101"/>
      <c r="H1759" s="279"/>
    </row>
    <row r="1760" spans="1:8" ht="12.75" customHeight="1">
      <c r="A1760" s="282"/>
      <c r="B1760" s="255"/>
      <c r="C1760" s="55"/>
      <c r="D1760" s="326"/>
      <c r="E1760" s="82"/>
      <c r="F1760" s="90"/>
      <c r="G1760" s="73"/>
      <c r="H1760" s="278"/>
    </row>
    <row r="1761" spans="1:8" ht="12.75" customHeight="1">
      <c r="A1761" s="245"/>
      <c r="B1761" s="256"/>
      <c r="C1761" s="54"/>
      <c r="D1761" s="327"/>
      <c r="E1761" s="83"/>
      <c r="F1761" s="93"/>
      <c r="G1761" s="101"/>
      <c r="H1761" s="279"/>
    </row>
    <row r="1762" spans="1:8" ht="12.75" customHeight="1">
      <c r="A1762" s="282"/>
      <c r="B1762" s="255" t="s">
        <v>46</v>
      </c>
      <c r="C1762" s="55"/>
      <c r="D1762" s="326"/>
      <c r="E1762" s="82"/>
      <c r="F1762" s="90"/>
      <c r="G1762" s="73"/>
      <c r="H1762" s="278"/>
    </row>
    <row r="1763" spans="1:8" ht="12.75" customHeight="1">
      <c r="A1763" s="245" t="s">
        <v>46</v>
      </c>
      <c r="B1763" s="256" t="s">
        <v>3661</v>
      </c>
      <c r="C1763" s="54" t="s">
        <v>3663</v>
      </c>
      <c r="D1763" s="327"/>
      <c r="E1763" s="83" t="s">
        <v>46</v>
      </c>
      <c r="F1763" s="93"/>
      <c r="G1763" s="101"/>
      <c r="H1763" s="279"/>
    </row>
    <row r="1764" spans="1:8" ht="12.75" customHeight="1">
      <c r="A1764" s="282"/>
      <c r="B1764" s="255" t="s">
        <v>355</v>
      </c>
      <c r="C1764" s="55" t="s">
        <v>1359</v>
      </c>
      <c r="D1764" s="326"/>
      <c r="E1764" s="82"/>
      <c r="F1764" s="90"/>
      <c r="G1764" s="73"/>
      <c r="H1764" s="278"/>
    </row>
    <row r="1765" spans="1:8" ht="12.75" customHeight="1">
      <c r="A1765" s="245" t="s">
        <v>46</v>
      </c>
      <c r="B1765" s="256" t="s">
        <v>2790</v>
      </c>
      <c r="C1765" s="54" t="s">
        <v>3159</v>
      </c>
      <c r="D1765" s="327">
        <v>9.1999999999999993</v>
      </c>
      <c r="E1765" s="83" t="s">
        <v>117</v>
      </c>
      <c r="F1765" s="93"/>
      <c r="G1765" s="101"/>
      <c r="H1765" s="279"/>
    </row>
    <row r="1766" spans="1:8" ht="12.75" customHeight="1">
      <c r="A1766" s="282"/>
      <c r="B1766" s="255" t="s">
        <v>626</v>
      </c>
      <c r="C1766" s="55" t="s">
        <v>1359</v>
      </c>
      <c r="D1766" s="326"/>
      <c r="E1766" s="82"/>
      <c r="F1766" s="90"/>
      <c r="G1766" s="73"/>
      <c r="H1766" s="278"/>
    </row>
    <row r="1767" spans="1:8" ht="12.75" customHeight="1">
      <c r="A1767" s="245" t="s">
        <v>46</v>
      </c>
      <c r="B1767" s="256" t="s">
        <v>2790</v>
      </c>
      <c r="C1767" s="54" t="s">
        <v>3159</v>
      </c>
      <c r="D1767" s="327">
        <v>225</v>
      </c>
      <c r="E1767" s="83" t="s">
        <v>117</v>
      </c>
      <c r="F1767" s="93"/>
      <c r="G1767" s="101"/>
      <c r="H1767" s="279"/>
    </row>
    <row r="1768" spans="1:8" ht="12.75" customHeight="1">
      <c r="A1768" s="282"/>
      <c r="B1768" s="255" t="s">
        <v>629</v>
      </c>
      <c r="C1768" s="55" t="s">
        <v>1359</v>
      </c>
      <c r="D1768" s="326"/>
      <c r="E1768" s="82"/>
      <c r="F1768" s="90"/>
      <c r="G1768" s="73"/>
      <c r="H1768" s="278"/>
    </row>
    <row r="1769" spans="1:8" ht="12.75" customHeight="1">
      <c r="A1769" s="245" t="s">
        <v>46</v>
      </c>
      <c r="B1769" s="256" t="s">
        <v>2790</v>
      </c>
      <c r="C1769" s="54" t="s">
        <v>3159</v>
      </c>
      <c r="D1769" s="327">
        <v>37.5</v>
      </c>
      <c r="E1769" s="83" t="s">
        <v>117</v>
      </c>
      <c r="F1769" s="93"/>
      <c r="G1769" s="101"/>
      <c r="H1769" s="279"/>
    </row>
    <row r="1770" spans="1:8" ht="12.75" customHeight="1">
      <c r="A1770" s="282"/>
      <c r="B1770" s="255" t="s">
        <v>621</v>
      </c>
      <c r="C1770" s="55" t="s">
        <v>1359</v>
      </c>
      <c r="D1770" s="326"/>
      <c r="E1770" s="82"/>
      <c r="F1770" s="90"/>
      <c r="G1770" s="73"/>
      <c r="H1770" s="278"/>
    </row>
    <row r="1771" spans="1:8" ht="12.75" customHeight="1">
      <c r="A1771" s="245" t="s">
        <v>46</v>
      </c>
      <c r="B1771" s="256" t="s">
        <v>2790</v>
      </c>
      <c r="C1771" s="54" t="s">
        <v>3159</v>
      </c>
      <c r="D1771" s="327">
        <v>7</v>
      </c>
      <c r="E1771" s="83" t="s">
        <v>117</v>
      </c>
      <c r="F1771" s="93"/>
      <c r="G1771" s="101"/>
      <c r="H1771" s="279"/>
    </row>
    <row r="1772" spans="1:8" ht="12.75" customHeight="1">
      <c r="A1772" s="282"/>
      <c r="B1772" s="255" t="s">
        <v>245</v>
      </c>
      <c r="C1772" s="55" t="s">
        <v>1359</v>
      </c>
      <c r="D1772" s="326"/>
      <c r="E1772" s="82"/>
      <c r="F1772" s="90"/>
      <c r="G1772" s="73"/>
      <c r="H1772" s="278"/>
    </row>
    <row r="1773" spans="1:8" ht="12.75" customHeight="1">
      <c r="A1773" s="245" t="s">
        <v>46</v>
      </c>
      <c r="B1773" s="256" t="s">
        <v>2790</v>
      </c>
      <c r="C1773" s="54" t="s">
        <v>3159</v>
      </c>
      <c r="D1773" s="327">
        <v>63.4</v>
      </c>
      <c r="E1773" s="83" t="s">
        <v>117</v>
      </c>
      <c r="F1773" s="93"/>
      <c r="G1773" s="101"/>
      <c r="H1773" s="279"/>
    </row>
    <row r="1774" spans="1:8" ht="12.75" customHeight="1">
      <c r="A1774" s="282"/>
      <c r="B1774" s="255" t="s">
        <v>630</v>
      </c>
      <c r="C1774" s="55" t="s">
        <v>1359</v>
      </c>
      <c r="D1774" s="326"/>
      <c r="E1774" s="82"/>
      <c r="F1774" s="90"/>
      <c r="G1774" s="73"/>
      <c r="H1774" s="278"/>
    </row>
    <row r="1775" spans="1:8" ht="12.75" customHeight="1">
      <c r="A1775" s="245" t="s">
        <v>46</v>
      </c>
      <c r="B1775" s="256" t="s">
        <v>2790</v>
      </c>
      <c r="C1775" s="54" t="s">
        <v>3159</v>
      </c>
      <c r="D1775" s="327">
        <v>4.8</v>
      </c>
      <c r="E1775" s="83" t="s">
        <v>117</v>
      </c>
      <c r="F1775" s="93"/>
      <c r="G1775" s="101"/>
      <c r="H1775" s="279"/>
    </row>
    <row r="1776" spans="1:8" ht="12.75" customHeight="1">
      <c r="A1776" s="282"/>
      <c r="B1776" s="255" t="s">
        <v>355</v>
      </c>
      <c r="C1776" s="55" t="s">
        <v>1359</v>
      </c>
      <c r="D1776" s="326"/>
      <c r="E1776" s="82"/>
      <c r="F1776" s="90"/>
      <c r="G1776" s="73"/>
      <c r="H1776" s="278"/>
    </row>
    <row r="1777" spans="1:8" ht="12.75" customHeight="1">
      <c r="A1777" s="245" t="s">
        <v>46</v>
      </c>
      <c r="B1777" s="256" t="s">
        <v>222</v>
      </c>
      <c r="C1777" s="54" t="s">
        <v>3159</v>
      </c>
      <c r="D1777" s="327">
        <v>166</v>
      </c>
      <c r="E1777" s="83" t="s">
        <v>117</v>
      </c>
      <c r="F1777" s="93"/>
      <c r="G1777" s="101"/>
      <c r="H1777" s="279"/>
    </row>
    <row r="1778" spans="1:8" ht="12.75" customHeight="1">
      <c r="A1778" s="282"/>
      <c r="B1778" s="255" t="s">
        <v>46</v>
      </c>
      <c r="C1778" s="55"/>
      <c r="D1778" s="326"/>
      <c r="E1778" s="82"/>
      <c r="F1778" s="90"/>
      <c r="G1778" s="73"/>
      <c r="H1778" s="278"/>
    </row>
    <row r="1779" spans="1:8" ht="12.75" customHeight="1">
      <c r="A1779" s="245" t="s">
        <v>46</v>
      </c>
      <c r="B1779" s="256" t="s">
        <v>46</v>
      </c>
      <c r="C1779" s="54"/>
      <c r="D1779" s="327"/>
      <c r="E1779" s="83" t="s">
        <v>46</v>
      </c>
      <c r="F1779" s="93"/>
      <c r="G1779" s="101"/>
      <c r="H1779" s="279"/>
    </row>
    <row r="1780" spans="1:8" ht="12.75" customHeight="1">
      <c r="A1780" s="282"/>
      <c r="B1780" s="255"/>
      <c r="C1780" s="55"/>
      <c r="D1780" s="326"/>
      <c r="E1780" s="82"/>
      <c r="F1780" s="90"/>
      <c r="G1780" s="73"/>
      <c r="H1780" s="278"/>
    </row>
    <row r="1781" spans="1:8" ht="12.75" customHeight="1">
      <c r="A1781" s="245"/>
      <c r="B1781" s="256"/>
      <c r="C1781" s="54"/>
      <c r="D1781" s="327"/>
      <c r="E1781" s="83"/>
      <c r="F1781" s="93"/>
      <c r="G1781" s="101"/>
      <c r="H1781" s="279"/>
    </row>
    <row r="1782" spans="1:8" ht="12.75" customHeight="1">
      <c r="A1782" s="282"/>
      <c r="B1782" s="255" t="s">
        <v>253</v>
      </c>
      <c r="C1782" s="55" t="s">
        <v>1359</v>
      </c>
      <c r="D1782" s="326"/>
      <c r="E1782" s="82"/>
      <c r="F1782" s="90"/>
      <c r="G1782" s="73"/>
      <c r="H1782" s="278"/>
    </row>
    <row r="1783" spans="1:8" ht="12.75" customHeight="1">
      <c r="A1783" s="245" t="s">
        <v>46</v>
      </c>
      <c r="B1783" s="256" t="s">
        <v>638</v>
      </c>
      <c r="C1783" s="54" t="s">
        <v>3403</v>
      </c>
      <c r="D1783" s="327">
        <v>35.700000000000003</v>
      </c>
      <c r="E1783" s="83" t="s">
        <v>117</v>
      </c>
      <c r="F1783" s="93"/>
      <c r="G1783" s="101"/>
      <c r="H1783" s="279"/>
    </row>
    <row r="1784" spans="1:8" ht="12.75" customHeight="1">
      <c r="A1784" s="282"/>
      <c r="B1784" s="255" t="s">
        <v>261</v>
      </c>
      <c r="C1784" s="55" t="s">
        <v>1359</v>
      </c>
      <c r="D1784" s="326"/>
      <c r="E1784" s="82"/>
      <c r="F1784" s="90"/>
      <c r="G1784" s="73"/>
      <c r="H1784" s="278"/>
    </row>
    <row r="1785" spans="1:8" ht="12.75" customHeight="1">
      <c r="A1785" s="245" t="s">
        <v>46</v>
      </c>
      <c r="B1785" s="256" t="s">
        <v>638</v>
      </c>
      <c r="C1785" s="54" t="s">
        <v>3403</v>
      </c>
      <c r="D1785" s="327">
        <v>323</v>
      </c>
      <c r="E1785" s="83" t="s">
        <v>117</v>
      </c>
      <c r="F1785" s="93"/>
      <c r="G1785" s="101"/>
      <c r="H1785" s="279"/>
    </row>
    <row r="1786" spans="1:8" ht="12.75" customHeight="1">
      <c r="A1786" s="282"/>
      <c r="B1786" s="255" t="s">
        <v>474</v>
      </c>
      <c r="C1786" s="55" t="s">
        <v>1359</v>
      </c>
      <c r="D1786" s="326"/>
      <c r="E1786" s="82"/>
      <c r="F1786" s="90"/>
      <c r="G1786" s="73"/>
      <c r="H1786" s="278"/>
    </row>
    <row r="1787" spans="1:8" ht="12.75" customHeight="1">
      <c r="A1787" s="245" t="s">
        <v>46</v>
      </c>
      <c r="B1787" s="256" t="s">
        <v>638</v>
      </c>
      <c r="C1787" s="54" t="s">
        <v>3403</v>
      </c>
      <c r="D1787" s="327">
        <v>3.5</v>
      </c>
      <c r="E1787" s="83" t="s">
        <v>117</v>
      </c>
      <c r="F1787" s="93"/>
      <c r="G1787" s="101"/>
      <c r="H1787" s="279"/>
    </row>
    <row r="1788" spans="1:8" ht="12.75" customHeight="1">
      <c r="A1788" s="282"/>
      <c r="B1788" s="255" t="s">
        <v>639</v>
      </c>
      <c r="C1788" s="55" t="s">
        <v>1359</v>
      </c>
      <c r="D1788" s="326"/>
      <c r="E1788" s="82"/>
      <c r="F1788" s="90"/>
      <c r="G1788" s="73"/>
      <c r="H1788" s="278"/>
    </row>
    <row r="1789" spans="1:8" ht="12.75" customHeight="1">
      <c r="A1789" s="245" t="s">
        <v>46</v>
      </c>
      <c r="B1789" s="256" t="s">
        <v>638</v>
      </c>
      <c r="C1789" s="54" t="s">
        <v>3403</v>
      </c>
      <c r="D1789" s="327">
        <v>58</v>
      </c>
      <c r="E1789" s="83" t="s">
        <v>117</v>
      </c>
      <c r="F1789" s="93"/>
      <c r="G1789" s="101"/>
      <c r="H1789" s="279"/>
    </row>
    <row r="1790" spans="1:8" ht="12.75" customHeight="1">
      <c r="A1790" s="282"/>
      <c r="B1790" s="255" t="s">
        <v>639</v>
      </c>
      <c r="C1790" s="55" t="s">
        <v>601</v>
      </c>
      <c r="D1790" s="326"/>
      <c r="E1790" s="82"/>
      <c r="F1790" s="90"/>
      <c r="G1790" s="73"/>
      <c r="H1790" s="278"/>
    </row>
    <row r="1791" spans="1:8" ht="12.75" customHeight="1">
      <c r="A1791" s="245" t="s">
        <v>46</v>
      </c>
      <c r="B1791" s="256" t="s">
        <v>638</v>
      </c>
      <c r="C1791" s="54" t="s">
        <v>3403</v>
      </c>
      <c r="D1791" s="327">
        <v>110</v>
      </c>
      <c r="E1791" s="83" t="s">
        <v>117</v>
      </c>
      <c r="F1791" s="93"/>
      <c r="G1791" s="101"/>
      <c r="H1791" s="279"/>
    </row>
    <row r="1792" spans="1:8" ht="12.75" customHeight="1">
      <c r="A1792" s="282"/>
      <c r="B1792" s="255"/>
      <c r="C1792" s="55"/>
      <c r="D1792" s="326"/>
      <c r="E1792" s="82"/>
      <c r="F1792" s="90"/>
      <c r="G1792" s="73"/>
      <c r="H1792" s="278"/>
    </row>
    <row r="1793" spans="1:8" ht="12.75" customHeight="1">
      <c r="A1793" s="245"/>
      <c r="B1793" s="256"/>
      <c r="C1793" s="54"/>
      <c r="D1793" s="327"/>
      <c r="E1793" s="83"/>
      <c r="F1793" s="93"/>
      <c r="G1793" s="101"/>
      <c r="H1793" s="279"/>
    </row>
    <row r="1794" spans="1:8" ht="12.75" customHeight="1">
      <c r="A1794" s="282"/>
      <c r="B1794" s="255" t="s">
        <v>487</v>
      </c>
      <c r="C1794" s="55"/>
      <c r="D1794" s="326"/>
      <c r="E1794" s="82"/>
      <c r="F1794" s="90"/>
      <c r="G1794" s="73"/>
      <c r="H1794" s="278"/>
    </row>
    <row r="1795" spans="1:8" ht="12.75" customHeight="1">
      <c r="A1795" s="245" t="s">
        <v>46</v>
      </c>
      <c r="B1795" s="256" t="s">
        <v>3580</v>
      </c>
      <c r="C1795" s="54" t="s">
        <v>3326</v>
      </c>
      <c r="D1795" s="327">
        <v>17.600000000000001</v>
      </c>
      <c r="E1795" s="83" t="s">
        <v>117</v>
      </c>
      <c r="F1795" s="93"/>
      <c r="G1795" s="101"/>
      <c r="H1795" s="279"/>
    </row>
    <row r="1796" spans="1:8" ht="12.75" customHeight="1">
      <c r="A1796" s="282"/>
      <c r="B1796" s="255" t="s">
        <v>46</v>
      </c>
      <c r="C1796" s="55"/>
      <c r="D1796" s="326"/>
      <c r="E1796" s="82"/>
      <c r="F1796" s="90"/>
      <c r="G1796" s="73"/>
      <c r="H1796" s="278"/>
    </row>
    <row r="1797" spans="1:8" ht="12.75" customHeight="1">
      <c r="A1797" s="245" t="s">
        <v>46</v>
      </c>
      <c r="B1797" s="256" t="s">
        <v>46</v>
      </c>
      <c r="C1797" s="54" t="s">
        <v>46</v>
      </c>
      <c r="D1797" s="327"/>
      <c r="E1797" s="83" t="s">
        <v>46</v>
      </c>
      <c r="F1797" s="93"/>
      <c r="G1797" s="101"/>
      <c r="H1797" s="279"/>
    </row>
    <row r="1798" spans="1:8" ht="12.75" customHeight="1">
      <c r="A1798" s="282"/>
      <c r="B1798" s="255"/>
      <c r="C1798" s="55"/>
      <c r="D1798" s="326"/>
      <c r="E1798" s="82"/>
      <c r="F1798" s="90"/>
      <c r="G1798" s="73"/>
      <c r="H1798" s="278"/>
    </row>
    <row r="1799" spans="1:8" ht="12.75" customHeight="1">
      <c r="A1799" s="245"/>
      <c r="B1799" s="256"/>
      <c r="C1799" s="54"/>
      <c r="D1799" s="327"/>
      <c r="E1799" s="83"/>
      <c r="F1799" s="93"/>
      <c r="G1799" s="101"/>
      <c r="H1799" s="279"/>
    </row>
    <row r="1800" spans="1:8" ht="12.75" customHeight="1">
      <c r="A1800" s="282"/>
      <c r="B1800" s="255"/>
      <c r="C1800" s="55"/>
      <c r="D1800" s="326"/>
      <c r="E1800" s="82"/>
      <c r="F1800" s="90"/>
      <c r="G1800" s="73"/>
      <c r="H1800" s="278"/>
    </row>
    <row r="1801" spans="1:8" ht="12.75" customHeight="1">
      <c r="A1801" s="245"/>
      <c r="B1801" s="256"/>
      <c r="C1801" s="54"/>
      <c r="D1801" s="327"/>
      <c r="E1801" s="83"/>
      <c r="F1801" s="93"/>
      <c r="G1801" s="101"/>
      <c r="H1801" s="279"/>
    </row>
    <row r="1802" spans="1:8" ht="12.75" customHeight="1">
      <c r="A1802" s="282"/>
      <c r="B1802" s="255" t="s">
        <v>46</v>
      </c>
      <c r="C1802" s="52" t="s">
        <v>46</v>
      </c>
      <c r="D1802" s="326"/>
      <c r="E1802" s="346"/>
      <c r="F1802" s="90"/>
      <c r="G1802" s="69"/>
      <c r="H1802" s="278"/>
    </row>
    <row r="1803" spans="1:8" ht="12.75" customHeight="1">
      <c r="A1803" s="245" t="s">
        <v>46</v>
      </c>
      <c r="B1803" s="256" t="s">
        <v>884</v>
      </c>
      <c r="C1803" s="54" t="s">
        <v>46</v>
      </c>
      <c r="D1803" s="327"/>
      <c r="E1803" s="347" t="s">
        <v>46</v>
      </c>
      <c r="F1803" s="91"/>
      <c r="G1803" s="70"/>
      <c r="H1803" s="277"/>
    </row>
    <row r="1804" spans="1:8" ht="12.75" customHeight="1">
      <c r="A1804" s="282"/>
      <c r="B1804" s="258" t="s">
        <v>403</v>
      </c>
      <c r="C1804" s="52" t="s">
        <v>46</v>
      </c>
      <c r="D1804" s="326"/>
      <c r="E1804" s="346"/>
      <c r="F1804" s="90"/>
      <c r="G1804" s="69"/>
      <c r="H1804" s="372"/>
    </row>
    <row r="1805" spans="1:8" ht="12.75" customHeight="1">
      <c r="A1805" s="245" t="s">
        <v>46</v>
      </c>
      <c r="B1805" s="256" t="s">
        <v>2715</v>
      </c>
      <c r="C1805" s="53" t="s">
        <v>588</v>
      </c>
      <c r="D1805" s="327">
        <v>1817</v>
      </c>
      <c r="E1805" s="347" t="s">
        <v>117</v>
      </c>
      <c r="F1805" s="72"/>
      <c r="G1805" s="70"/>
      <c r="H1805" s="375"/>
    </row>
    <row r="1806" spans="1:8" ht="12.75" customHeight="1">
      <c r="A1806" s="282"/>
      <c r="B1806" s="258" t="s">
        <v>403</v>
      </c>
      <c r="C1806" s="52" t="s">
        <v>46</v>
      </c>
      <c r="D1806" s="326"/>
      <c r="E1806" s="346"/>
      <c r="F1806" s="90"/>
      <c r="G1806" s="69"/>
      <c r="H1806" s="372"/>
    </row>
    <row r="1807" spans="1:8" ht="12.75" customHeight="1">
      <c r="A1807" s="245" t="s">
        <v>46</v>
      </c>
      <c r="B1807" s="256" t="s">
        <v>2715</v>
      </c>
      <c r="C1807" s="53" t="s">
        <v>1277</v>
      </c>
      <c r="D1807" s="327">
        <v>211</v>
      </c>
      <c r="E1807" s="347" t="s">
        <v>117</v>
      </c>
      <c r="F1807" s="72"/>
      <c r="G1807" s="70"/>
      <c r="H1807" s="375"/>
    </row>
    <row r="1808" spans="1:8" ht="12.75" customHeight="1">
      <c r="A1808" s="282"/>
      <c r="B1808" s="255" t="s">
        <v>403</v>
      </c>
      <c r="C1808" s="55" t="s">
        <v>46</v>
      </c>
      <c r="D1808" s="326"/>
      <c r="E1808" s="346"/>
      <c r="F1808" s="90"/>
      <c r="G1808" s="73"/>
      <c r="H1808" s="278"/>
    </row>
    <row r="1809" spans="1:8" ht="12.75" customHeight="1">
      <c r="A1809" s="245" t="s">
        <v>46</v>
      </c>
      <c r="B1809" s="256" t="s">
        <v>2715</v>
      </c>
      <c r="C1809" s="54" t="s">
        <v>3665</v>
      </c>
      <c r="D1809" s="327">
        <v>17.600000000000001</v>
      </c>
      <c r="E1809" s="347" t="s">
        <v>117</v>
      </c>
      <c r="F1809" s="91"/>
      <c r="G1809" s="101"/>
      <c r="H1809" s="375"/>
    </row>
    <row r="1810" spans="1:8" ht="12.75" customHeight="1">
      <c r="A1810" s="282"/>
      <c r="B1810" s="255" t="s">
        <v>403</v>
      </c>
      <c r="C1810" s="55" t="s">
        <v>46</v>
      </c>
      <c r="D1810" s="326"/>
      <c r="E1810" s="346"/>
      <c r="F1810" s="90"/>
      <c r="G1810" s="73"/>
      <c r="H1810" s="278"/>
    </row>
    <row r="1811" spans="1:8" ht="12.75" customHeight="1">
      <c r="A1811" s="245" t="s">
        <v>46</v>
      </c>
      <c r="B1811" s="256" t="s">
        <v>2715</v>
      </c>
      <c r="C1811" s="54" t="s">
        <v>3666</v>
      </c>
      <c r="D1811" s="327">
        <v>4259</v>
      </c>
      <c r="E1811" s="347" t="s">
        <v>117</v>
      </c>
      <c r="F1811" s="91"/>
      <c r="G1811" s="101"/>
      <c r="H1811" s="279"/>
    </row>
    <row r="1812" spans="1:8" ht="12.75" customHeight="1">
      <c r="A1812" s="282"/>
      <c r="B1812" s="255" t="s">
        <v>403</v>
      </c>
      <c r="C1812" s="55" t="s">
        <v>46</v>
      </c>
      <c r="D1812" s="326"/>
      <c r="E1812" s="346"/>
      <c r="F1812" s="90"/>
      <c r="G1812" s="73"/>
      <c r="H1812" s="278"/>
    </row>
    <row r="1813" spans="1:8" ht="12.75" customHeight="1">
      <c r="A1813" s="245" t="s">
        <v>46</v>
      </c>
      <c r="B1813" s="256" t="s">
        <v>2715</v>
      </c>
      <c r="C1813" s="54" t="s">
        <v>2370</v>
      </c>
      <c r="D1813" s="327">
        <v>6.1</v>
      </c>
      <c r="E1813" s="347" t="s">
        <v>117</v>
      </c>
      <c r="F1813" s="91"/>
      <c r="G1813" s="101"/>
      <c r="H1813" s="279"/>
    </row>
    <row r="1814" spans="1:8" ht="12.75" customHeight="1">
      <c r="A1814" s="282"/>
      <c r="B1814" s="255" t="s">
        <v>637</v>
      </c>
      <c r="C1814" s="55" t="s">
        <v>46</v>
      </c>
      <c r="D1814" s="326"/>
      <c r="E1814" s="346"/>
      <c r="F1814" s="90"/>
      <c r="G1814" s="73"/>
      <c r="H1814" s="278"/>
    </row>
    <row r="1815" spans="1:8" ht="12.75" customHeight="1">
      <c r="A1815" s="245" t="s">
        <v>46</v>
      </c>
      <c r="B1815" s="256" t="s">
        <v>2715</v>
      </c>
      <c r="C1815" s="53" t="s">
        <v>2348</v>
      </c>
      <c r="D1815" s="327">
        <v>58.6</v>
      </c>
      <c r="E1815" s="347" t="s">
        <v>117</v>
      </c>
      <c r="F1815" s="91"/>
      <c r="G1815" s="101"/>
      <c r="H1815" s="279"/>
    </row>
    <row r="1816" spans="1:8" ht="12.75" customHeight="1">
      <c r="A1816" s="282"/>
      <c r="B1816" s="255" t="s">
        <v>644</v>
      </c>
      <c r="C1816" s="55" t="s">
        <v>46</v>
      </c>
      <c r="D1816" s="326"/>
      <c r="E1816" s="84"/>
      <c r="F1816" s="90"/>
      <c r="G1816" s="73"/>
      <c r="H1816" s="278"/>
    </row>
    <row r="1817" spans="1:8" ht="12.75" customHeight="1">
      <c r="A1817" s="245" t="s">
        <v>46</v>
      </c>
      <c r="B1817" s="256" t="s">
        <v>2715</v>
      </c>
      <c r="C1817" s="54" t="s">
        <v>2348</v>
      </c>
      <c r="D1817" s="327">
        <v>1831</v>
      </c>
      <c r="E1817" s="347" t="s">
        <v>117</v>
      </c>
      <c r="F1817" s="92"/>
      <c r="G1817" s="101"/>
      <c r="H1817" s="279"/>
    </row>
    <row r="1818" spans="1:8" ht="12.75" customHeight="1">
      <c r="A1818" s="282"/>
      <c r="B1818" s="255" t="s">
        <v>887</v>
      </c>
      <c r="C1818" s="55" t="s">
        <v>46</v>
      </c>
      <c r="D1818" s="326"/>
      <c r="E1818" s="346"/>
      <c r="F1818" s="90"/>
      <c r="G1818" s="73"/>
      <c r="H1818" s="278"/>
    </row>
    <row r="1819" spans="1:8" ht="12.75" customHeight="1">
      <c r="A1819" s="245" t="s">
        <v>46</v>
      </c>
      <c r="B1819" s="256" t="s">
        <v>2715</v>
      </c>
      <c r="C1819" s="54" t="s">
        <v>602</v>
      </c>
      <c r="D1819" s="327">
        <v>4.9000000000000004</v>
      </c>
      <c r="E1819" s="347" t="s">
        <v>117</v>
      </c>
      <c r="F1819" s="93"/>
      <c r="G1819" s="101"/>
      <c r="H1819" s="279"/>
    </row>
    <row r="1820" spans="1:8" ht="12.75" customHeight="1">
      <c r="A1820" s="282"/>
      <c r="B1820" s="255" t="s">
        <v>1280</v>
      </c>
      <c r="C1820" s="55" t="s">
        <v>46</v>
      </c>
      <c r="D1820" s="326"/>
      <c r="E1820" s="84"/>
      <c r="F1820" s="90"/>
      <c r="G1820" s="73"/>
      <c r="H1820" s="278"/>
    </row>
    <row r="1821" spans="1:8" ht="12.75" customHeight="1">
      <c r="A1821" s="245" t="s">
        <v>46</v>
      </c>
      <c r="B1821" s="256" t="s">
        <v>2715</v>
      </c>
      <c r="C1821" s="54" t="s">
        <v>602</v>
      </c>
      <c r="D1821" s="327">
        <v>38.6</v>
      </c>
      <c r="E1821" s="347" t="s">
        <v>117</v>
      </c>
      <c r="F1821" s="92"/>
      <c r="G1821" s="101"/>
      <c r="H1821" s="279"/>
    </row>
    <row r="1822" spans="1:8" ht="12.75" customHeight="1">
      <c r="A1822" s="282"/>
      <c r="B1822" s="255" t="s">
        <v>24</v>
      </c>
      <c r="C1822" s="55" t="s">
        <v>46</v>
      </c>
      <c r="D1822" s="326"/>
      <c r="E1822" s="346"/>
      <c r="F1822" s="90"/>
      <c r="G1822" s="73"/>
      <c r="H1822" s="278"/>
    </row>
    <row r="1823" spans="1:8" ht="12.75" customHeight="1">
      <c r="A1823" s="245" t="s">
        <v>46</v>
      </c>
      <c r="B1823" s="256" t="s">
        <v>2715</v>
      </c>
      <c r="C1823" s="54" t="s">
        <v>1277</v>
      </c>
      <c r="D1823" s="327">
        <v>2.5</v>
      </c>
      <c r="E1823" s="347" t="s">
        <v>117</v>
      </c>
      <c r="F1823" s="93"/>
      <c r="G1823" s="101"/>
      <c r="H1823" s="279"/>
    </row>
    <row r="1824" spans="1:8" ht="12.75" customHeight="1">
      <c r="A1824" s="282"/>
      <c r="B1824" s="255" t="s">
        <v>1282</v>
      </c>
      <c r="C1824" s="55" t="s">
        <v>46</v>
      </c>
      <c r="D1824" s="326"/>
      <c r="E1824" s="346"/>
      <c r="F1824" s="90"/>
      <c r="G1824" s="73"/>
      <c r="H1824" s="278"/>
    </row>
    <row r="1825" spans="1:8" ht="12.75" customHeight="1">
      <c r="A1825" s="245" t="s">
        <v>46</v>
      </c>
      <c r="B1825" s="256" t="s">
        <v>2715</v>
      </c>
      <c r="C1825" s="54" t="s">
        <v>1277</v>
      </c>
      <c r="D1825" s="327">
        <v>6.4</v>
      </c>
      <c r="E1825" s="347" t="s">
        <v>117</v>
      </c>
      <c r="F1825" s="91"/>
      <c r="G1825" s="101"/>
      <c r="H1825" s="279"/>
    </row>
    <row r="1826" spans="1:8" ht="12.75" customHeight="1">
      <c r="A1826" s="282"/>
      <c r="B1826" s="255" t="s">
        <v>1286</v>
      </c>
      <c r="C1826" s="55" t="s">
        <v>46</v>
      </c>
      <c r="D1826" s="326"/>
      <c r="E1826" s="346"/>
      <c r="F1826" s="90"/>
      <c r="G1826" s="73"/>
      <c r="H1826" s="278"/>
    </row>
    <row r="1827" spans="1:8" ht="12.75" customHeight="1">
      <c r="A1827" s="245" t="s">
        <v>46</v>
      </c>
      <c r="B1827" s="256" t="s">
        <v>2715</v>
      </c>
      <c r="C1827" s="53" t="s">
        <v>645</v>
      </c>
      <c r="D1827" s="327">
        <v>3.4</v>
      </c>
      <c r="E1827" s="347" t="s">
        <v>117</v>
      </c>
      <c r="F1827" s="91"/>
      <c r="G1827" s="101"/>
      <c r="H1827" s="279"/>
    </row>
    <row r="1828" spans="1:8" ht="12.75" customHeight="1">
      <c r="A1828" s="285"/>
      <c r="B1828" s="293" t="s">
        <v>403</v>
      </c>
      <c r="C1828" s="52" t="s">
        <v>46</v>
      </c>
      <c r="D1828" s="328"/>
      <c r="E1828" s="348"/>
      <c r="F1828" s="355"/>
      <c r="G1828" s="371"/>
      <c r="H1828" s="372"/>
    </row>
    <row r="1829" spans="1:8" ht="12.75" customHeight="1">
      <c r="A1829" s="286" t="s">
        <v>46</v>
      </c>
      <c r="B1829" s="294" t="s">
        <v>1103</v>
      </c>
      <c r="C1829" s="53" t="s">
        <v>1278</v>
      </c>
      <c r="D1829" s="329">
        <v>71.400000000000006</v>
      </c>
      <c r="E1829" s="349" t="s">
        <v>117</v>
      </c>
      <c r="F1829" s="356"/>
      <c r="G1829" s="94"/>
      <c r="H1829" s="373"/>
    </row>
    <row r="1830" spans="1:8" ht="12.75" customHeight="1">
      <c r="A1830" s="246"/>
      <c r="B1830" s="255" t="s">
        <v>1291</v>
      </c>
      <c r="C1830" s="266" t="s">
        <v>46</v>
      </c>
      <c r="D1830" s="326"/>
      <c r="E1830" s="346"/>
      <c r="F1830" s="90"/>
      <c r="G1830" s="73"/>
      <c r="H1830" s="278"/>
    </row>
    <row r="1831" spans="1:8" ht="12.75" customHeight="1">
      <c r="A1831" s="245" t="s">
        <v>46</v>
      </c>
      <c r="B1831" s="295" t="s">
        <v>1103</v>
      </c>
      <c r="C1831" s="53" t="s">
        <v>588</v>
      </c>
      <c r="D1831" s="327">
        <v>55.3</v>
      </c>
      <c r="E1831" s="347" t="s">
        <v>117</v>
      </c>
      <c r="F1831" s="91"/>
      <c r="G1831" s="101"/>
      <c r="H1831" s="279"/>
    </row>
    <row r="1832" spans="1:8" ht="12.75" customHeight="1">
      <c r="A1832" s="282"/>
      <c r="B1832" s="260" t="s">
        <v>413</v>
      </c>
      <c r="C1832" s="52" t="s">
        <v>46</v>
      </c>
      <c r="D1832" s="326"/>
      <c r="E1832" s="346"/>
      <c r="F1832" s="71"/>
      <c r="G1832" s="73"/>
      <c r="H1832" s="278"/>
    </row>
    <row r="1833" spans="1:8" ht="12.75" customHeight="1">
      <c r="A1833" s="245" t="s">
        <v>46</v>
      </c>
      <c r="B1833" s="292" t="s">
        <v>1103</v>
      </c>
      <c r="C1833" s="54" t="s">
        <v>1293</v>
      </c>
      <c r="D1833" s="327">
        <v>23.4</v>
      </c>
      <c r="E1833" s="347" t="s">
        <v>117</v>
      </c>
      <c r="F1833" s="72"/>
      <c r="G1833" s="101"/>
      <c r="H1833" s="279"/>
    </row>
    <row r="1834" spans="1:8" ht="12.75" customHeight="1">
      <c r="A1834" s="288"/>
      <c r="B1834" s="261" t="s">
        <v>823</v>
      </c>
      <c r="C1834" s="55" t="s">
        <v>46</v>
      </c>
      <c r="D1834" s="333"/>
      <c r="E1834" s="350"/>
      <c r="F1834" s="73"/>
      <c r="G1834" s="73"/>
      <c r="H1834" s="278"/>
    </row>
    <row r="1835" spans="1:8" ht="12.75" customHeight="1">
      <c r="A1835" s="283" t="s">
        <v>46</v>
      </c>
      <c r="B1835" s="296" t="s">
        <v>1103</v>
      </c>
      <c r="C1835" s="53" t="s">
        <v>588</v>
      </c>
      <c r="D1835" s="334">
        <v>25.1</v>
      </c>
      <c r="E1835" s="351" t="s">
        <v>117</v>
      </c>
      <c r="F1835" s="94"/>
      <c r="G1835" s="102"/>
      <c r="H1835" s="281"/>
    </row>
    <row r="1836" spans="1:8" ht="12.75" customHeight="1">
      <c r="A1836" s="80"/>
      <c r="B1836" s="249" t="s">
        <v>816</v>
      </c>
      <c r="C1836" s="249" t="s">
        <v>46</v>
      </c>
      <c r="D1836" s="330"/>
      <c r="E1836" s="80"/>
      <c r="F1836" s="69"/>
      <c r="G1836" s="69"/>
      <c r="H1836" s="275"/>
    </row>
    <row r="1837" spans="1:8" ht="12.75" customHeight="1">
      <c r="A1837" s="284" t="s">
        <v>46</v>
      </c>
      <c r="B1837" s="49" t="s">
        <v>1103</v>
      </c>
      <c r="C1837" s="311" t="s">
        <v>46</v>
      </c>
      <c r="D1837" s="331">
        <v>9</v>
      </c>
      <c r="E1837" s="81" t="s">
        <v>117</v>
      </c>
      <c r="F1837" s="70"/>
      <c r="G1837" s="70"/>
      <c r="H1837" s="374"/>
    </row>
    <row r="1838" spans="1:8" ht="12.75" customHeight="1">
      <c r="A1838" s="282"/>
      <c r="B1838" s="253" t="s">
        <v>1295</v>
      </c>
      <c r="C1838" s="264" t="s">
        <v>46</v>
      </c>
      <c r="D1838" s="330"/>
      <c r="E1838" s="80"/>
      <c r="F1838" s="69"/>
      <c r="G1838" s="69"/>
      <c r="H1838" s="275"/>
    </row>
    <row r="1839" spans="1:8" ht="12.75" customHeight="1">
      <c r="A1839" s="289" t="s">
        <v>46</v>
      </c>
      <c r="B1839" s="253" t="s">
        <v>1103</v>
      </c>
      <c r="C1839" s="317" t="s">
        <v>46</v>
      </c>
      <c r="D1839" s="342">
        <v>18</v>
      </c>
      <c r="E1839" s="238" t="s">
        <v>117</v>
      </c>
      <c r="F1839" s="268"/>
      <c r="G1839" s="268"/>
      <c r="H1839" s="382"/>
    </row>
    <row r="1840" spans="1:8" ht="12.75" customHeight="1">
      <c r="A1840" s="285"/>
      <c r="B1840" s="293" t="s">
        <v>403</v>
      </c>
      <c r="C1840" s="52" t="s">
        <v>46</v>
      </c>
      <c r="D1840" s="328"/>
      <c r="E1840" s="348"/>
      <c r="F1840" s="355"/>
      <c r="G1840" s="371"/>
      <c r="H1840" s="372"/>
    </row>
    <row r="1841" spans="1:8" ht="12.75" customHeight="1">
      <c r="A1841" s="286" t="s">
        <v>46</v>
      </c>
      <c r="B1841" s="294" t="s">
        <v>295</v>
      </c>
      <c r="C1841" s="53" t="s">
        <v>1289</v>
      </c>
      <c r="D1841" s="329">
        <v>4259</v>
      </c>
      <c r="E1841" s="349" t="s">
        <v>117</v>
      </c>
      <c r="F1841" s="356"/>
      <c r="G1841" s="94"/>
      <c r="H1841" s="373"/>
    </row>
    <row r="1842" spans="1:8" ht="12.75" customHeight="1">
      <c r="A1842" s="246"/>
      <c r="B1842" s="255"/>
      <c r="C1842" s="312"/>
      <c r="D1842" s="326"/>
      <c r="E1842" s="82"/>
      <c r="F1842" s="268"/>
      <c r="G1842" s="268"/>
      <c r="H1842" s="276"/>
    </row>
    <row r="1843" spans="1:8" ht="12.75" customHeight="1">
      <c r="A1843" s="287"/>
      <c r="B1843" s="256" t="s">
        <v>3668</v>
      </c>
      <c r="C1843" s="54" t="s">
        <v>3669</v>
      </c>
      <c r="D1843" s="327">
        <v>264</v>
      </c>
      <c r="E1843" s="83" t="s">
        <v>161</v>
      </c>
      <c r="F1843" s="70"/>
      <c r="G1843" s="70"/>
      <c r="H1843" s="277"/>
    </row>
    <row r="1844" spans="1:8" ht="12.75" customHeight="1">
      <c r="A1844" s="282"/>
      <c r="B1844" s="255"/>
      <c r="C1844" s="52"/>
      <c r="D1844" s="326"/>
      <c r="E1844" s="346"/>
      <c r="F1844" s="90"/>
      <c r="G1844" s="69"/>
      <c r="H1844" s="278"/>
    </row>
    <row r="1845" spans="1:8" ht="12.75" customHeight="1">
      <c r="A1845" s="245"/>
      <c r="B1845" s="256"/>
      <c r="C1845" s="54"/>
      <c r="D1845" s="327"/>
      <c r="E1845" s="347"/>
      <c r="F1845" s="91"/>
      <c r="G1845" s="70"/>
      <c r="H1845" s="277"/>
    </row>
    <row r="1846" spans="1:8" ht="12.75" customHeight="1">
      <c r="A1846" s="288"/>
      <c r="B1846" s="261" t="s">
        <v>1987</v>
      </c>
      <c r="C1846" s="55" t="s">
        <v>2502</v>
      </c>
      <c r="D1846" s="333"/>
      <c r="E1846" s="350"/>
      <c r="F1846" s="73"/>
      <c r="G1846" s="73"/>
      <c r="H1846" s="278"/>
    </row>
    <row r="1847" spans="1:8" ht="12.75" customHeight="1">
      <c r="A1847" s="283" t="s">
        <v>46</v>
      </c>
      <c r="B1847" s="296" t="s">
        <v>62</v>
      </c>
      <c r="C1847" s="53" t="s">
        <v>3159</v>
      </c>
      <c r="D1847" s="334">
        <v>18.8</v>
      </c>
      <c r="E1847" s="351" t="s">
        <v>117</v>
      </c>
      <c r="F1847" s="94"/>
      <c r="G1847" s="102"/>
      <c r="H1847" s="281"/>
    </row>
    <row r="1848" spans="1:8" ht="12.75" customHeight="1">
      <c r="A1848" s="80"/>
      <c r="B1848" s="249"/>
      <c r="C1848" s="249"/>
      <c r="D1848" s="330"/>
      <c r="E1848" s="80"/>
      <c r="F1848" s="69"/>
      <c r="G1848" s="69"/>
      <c r="H1848" s="275"/>
    </row>
    <row r="1849" spans="1:8" ht="12.75" customHeight="1">
      <c r="A1849" s="284"/>
      <c r="B1849" s="49"/>
      <c r="C1849" s="311"/>
      <c r="D1849" s="331"/>
      <c r="E1849" s="81"/>
      <c r="F1849" s="70"/>
      <c r="G1849" s="70"/>
      <c r="H1849" s="374"/>
    </row>
    <row r="1850" spans="1:8" ht="12.75" customHeight="1">
      <c r="A1850" s="282"/>
      <c r="B1850" s="255"/>
      <c r="C1850" s="52"/>
      <c r="D1850" s="326"/>
      <c r="E1850" s="346"/>
      <c r="F1850" s="90"/>
      <c r="G1850" s="69"/>
      <c r="H1850" s="278"/>
    </row>
    <row r="1851" spans="1:8" ht="12.75" customHeight="1">
      <c r="A1851" s="245"/>
      <c r="B1851" s="256"/>
      <c r="C1851" s="54"/>
      <c r="D1851" s="327"/>
      <c r="E1851" s="347"/>
      <c r="F1851" s="91"/>
      <c r="G1851" s="70"/>
      <c r="H1851" s="277"/>
    </row>
    <row r="1852" spans="1:8" ht="12.75" customHeight="1">
      <c r="A1852" s="282"/>
      <c r="B1852" s="258"/>
      <c r="C1852" s="52"/>
      <c r="D1852" s="326"/>
      <c r="E1852" s="346"/>
      <c r="F1852" s="90"/>
      <c r="G1852" s="69"/>
      <c r="H1852" s="372"/>
    </row>
    <row r="1853" spans="1:8" ht="12.75" customHeight="1">
      <c r="A1853" s="245"/>
      <c r="B1853" s="256"/>
      <c r="C1853" s="53"/>
      <c r="D1853" s="327"/>
      <c r="E1853" s="347"/>
      <c r="F1853" s="72"/>
      <c r="G1853" s="70"/>
      <c r="H1853" s="375"/>
    </row>
    <row r="1854" spans="1:8" ht="12.75" customHeight="1">
      <c r="A1854" s="282"/>
      <c r="B1854" s="258"/>
      <c r="C1854" s="52"/>
      <c r="D1854" s="326"/>
      <c r="E1854" s="346"/>
      <c r="F1854" s="90"/>
      <c r="G1854" s="69"/>
      <c r="H1854" s="372"/>
    </row>
    <row r="1855" spans="1:8" ht="12.75" customHeight="1">
      <c r="A1855" s="245"/>
      <c r="B1855" s="256"/>
      <c r="C1855" s="53"/>
      <c r="D1855" s="327"/>
      <c r="E1855" s="347"/>
      <c r="F1855" s="72"/>
      <c r="G1855" s="70"/>
      <c r="H1855" s="375"/>
    </row>
    <row r="1856" spans="1:8" ht="12.75" customHeight="1">
      <c r="A1856" s="282"/>
      <c r="B1856" s="255"/>
      <c r="C1856" s="55"/>
      <c r="D1856" s="326"/>
      <c r="E1856" s="82"/>
      <c r="F1856" s="90"/>
      <c r="G1856" s="73"/>
      <c r="H1856" s="278"/>
    </row>
    <row r="1857" spans="1:8" ht="12.75" customHeight="1">
      <c r="A1857" s="245"/>
      <c r="B1857" s="256"/>
      <c r="C1857" s="54"/>
      <c r="D1857" s="327"/>
      <c r="E1857" s="83"/>
      <c r="F1857" s="93"/>
      <c r="G1857" s="101"/>
      <c r="H1857" s="279"/>
    </row>
    <row r="1858" spans="1:8" ht="12.75" customHeight="1">
      <c r="A1858" s="282"/>
      <c r="B1858" s="255"/>
      <c r="C1858" s="55"/>
      <c r="D1858" s="326"/>
      <c r="E1858" s="82"/>
      <c r="F1858" s="90"/>
      <c r="G1858" s="73"/>
      <c r="H1858" s="278"/>
    </row>
    <row r="1859" spans="1:8" ht="12.75" customHeight="1">
      <c r="A1859" s="245"/>
      <c r="B1859" s="256"/>
      <c r="C1859" s="54"/>
      <c r="D1859" s="327"/>
      <c r="E1859" s="83"/>
      <c r="F1859" s="93"/>
      <c r="G1859" s="101"/>
      <c r="H1859" s="279"/>
    </row>
    <row r="1860" spans="1:8" ht="12.75" customHeight="1">
      <c r="A1860" s="282"/>
      <c r="B1860" s="255"/>
      <c r="C1860" s="55"/>
      <c r="D1860" s="326"/>
      <c r="E1860" s="82"/>
      <c r="F1860" s="90"/>
      <c r="G1860" s="73"/>
      <c r="H1860" s="278"/>
    </row>
    <row r="1861" spans="1:8" ht="12.75" customHeight="1">
      <c r="A1861" s="245"/>
      <c r="B1861" s="256"/>
      <c r="C1861" s="54"/>
      <c r="D1861" s="327"/>
      <c r="E1861" s="83"/>
      <c r="F1861" s="93"/>
      <c r="G1861" s="101"/>
      <c r="H1861" s="279"/>
    </row>
    <row r="1862" spans="1:8" ht="12.75" customHeight="1">
      <c r="A1862" s="282"/>
      <c r="B1862" s="255"/>
      <c r="C1862" s="55"/>
      <c r="D1862" s="326"/>
      <c r="E1862" s="82"/>
      <c r="F1862" s="90"/>
      <c r="G1862" s="73"/>
      <c r="H1862" s="278"/>
    </row>
    <row r="1863" spans="1:8" ht="12.75" customHeight="1">
      <c r="A1863" s="245"/>
      <c r="B1863" s="256"/>
      <c r="C1863" s="54"/>
      <c r="D1863" s="327"/>
      <c r="E1863" s="83"/>
      <c r="F1863" s="93"/>
      <c r="G1863" s="101"/>
      <c r="H1863" s="279"/>
    </row>
    <row r="1864" spans="1:8" ht="12.75" customHeight="1">
      <c r="A1864" s="282"/>
      <c r="B1864" s="255"/>
      <c r="C1864" s="55"/>
      <c r="D1864" s="326"/>
      <c r="E1864" s="82"/>
      <c r="F1864" s="90"/>
      <c r="G1864" s="73"/>
      <c r="H1864" s="278"/>
    </row>
    <row r="1865" spans="1:8" ht="12.75" customHeight="1">
      <c r="A1865" s="245"/>
      <c r="B1865" s="256"/>
      <c r="C1865" s="54"/>
      <c r="D1865" s="327"/>
      <c r="E1865" s="83"/>
      <c r="F1865" s="93"/>
      <c r="G1865" s="101"/>
      <c r="H1865" s="279"/>
    </row>
    <row r="1866" spans="1:8" ht="12.75" customHeight="1">
      <c r="A1866" s="282"/>
      <c r="B1866" s="255"/>
      <c r="C1866" s="55"/>
      <c r="D1866" s="326"/>
      <c r="E1866" s="82"/>
      <c r="F1866" s="90"/>
      <c r="G1866" s="73"/>
      <c r="H1866" s="278"/>
    </row>
    <row r="1867" spans="1:8" ht="12.75" customHeight="1">
      <c r="A1867" s="245"/>
      <c r="B1867" s="256"/>
      <c r="C1867" s="54"/>
      <c r="D1867" s="327"/>
      <c r="E1867" s="83"/>
      <c r="F1867" s="93"/>
      <c r="G1867" s="101"/>
      <c r="H1867" s="279"/>
    </row>
    <row r="1868" spans="1:8" ht="12.75" customHeight="1">
      <c r="A1868" s="282"/>
      <c r="B1868" s="255"/>
      <c r="C1868" s="55"/>
      <c r="D1868" s="326"/>
      <c r="E1868" s="82"/>
      <c r="F1868" s="90"/>
      <c r="G1868" s="73"/>
      <c r="H1868" s="278"/>
    </row>
    <row r="1869" spans="1:8" ht="12.75" customHeight="1">
      <c r="A1869" s="245"/>
      <c r="B1869" s="256"/>
      <c r="C1869" s="54"/>
      <c r="D1869" s="327"/>
      <c r="E1869" s="83"/>
      <c r="F1869" s="93"/>
      <c r="G1869" s="101"/>
      <c r="H1869" s="279"/>
    </row>
    <row r="1870" spans="1:8" ht="12.75" customHeight="1">
      <c r="A1870" s="282"/>
      <c r="B1870" s="255"/>
      <c r="C1870" s="55"/>
      <c r="D1870" s="326"/>
      <c r="E1870" s="82"/>
      <c r="F1870" s="90"/>
      <c r="G1870" s="73"/>
      <c r="H1870" s="278"/>
    </row>
    <row r="1871" spans="1:8" ht="12.75" customHeight="1">
      <c r="A1871" s="245"/>
      <c r="B1871" s="256"/>
      <c r="C1871" s="54"/>
      <c r="D1871" s="327"/>
      <c r="E1871" s="83"/>
      <c r="F1871" s="93"/>
      <c r="G1871" s="101"/>
      <c r="H1871" s="279"/>
    </row>
    <row r="1872" spans="1:8" ht="12.75" customHeight="1">
      <c r="A1872" s="282"/>
      <c r="B1872" s="255"/>
      <c r="C1872" s="55"/>
      <c r="D1872" s="326"/>
      <c r="E1872" s="82"/>
      <c r="F1872" s="90"/>
      <c r="G1872" s="73"/>
      <c r="H1872" s="278"/>
    </row>
    <row r="1873" spans="1:8" ht="12.75" customHeight="1">
      <c r="A1873" s="245"/>
      <c r="B1873" s="256"/>
      <c r="C1873" s="54"/>
      <c r="D1873" s="327"/>
      <c r="E1873" s="83"/>
      <c r="F1873" s="93"/>
      <c r="G1873" s="101"/>
      <c r="H1873" s="279"/>
    </row>
    <row r="1874" spans="1:8" ht="12.75" customHeight="1">
      <c r="A1874" s="282"/>
      <c r="B1874" s="255"/>
      <c r="C1874" s="55"/>
      <c r="D1874" s="326"/>
      <c r="E1874" s="82"/>
      <c r="F1874" s="90"/>
      <c r="G1874" s="73"/>
      <c r="H1874" s="278"/>
    </row>
    <row r="1875" spans="1:8" ht="12.75" customHeight="1">
      <c r="A1875" s="245"/>
      <c r="B1875" s="256"/>
      <c r="C1875" s="54"/>
      <c r="D1875" s="327"/>
      <c r="E1875" s="83"/>
      <c r="F1875" s="93"/>
      <c r="G1875" s="101"/>
      <c r="H1875" s="279"/>
    </row>
    <row r="1876" spans="1:8" ht="12.75" customHeight="1">
      <c r="A1876" s="282"/>
      <c r="B1876" s="255"/>
      <c r="C1876" s="55"/>
      <c r="D1876" s="326"/>
      <c r="E1876" s="82"/>
      <c r="F1876" s="90"/>
      <c r="G1876" s="73"/>
      <c r="H1876" s="278"/>
    </row>
    <row r="1877" spans="1:8" ht="12.75" customHeight="1">
      <c r="A1877" s="245"/>
      <c r="B1877" s="256"/>
      <c r="C1877" s="54"/>
      <c r="D1877" s="327"/>
      <c r="E1877" s="83"/>
      <c r="F1877" s="93"/>
      <c r="G1877" s="101"/>
      <c r="H1877" s="279"/>
    </row>
    <row r="1878" spans="1:8" ht="12.75" customHeight="1">
      <c r="A1878" s="282"/>
      <c r="B1878" s="255"/>
      <c r="C1878" s="55"/>
      <c r="D1878" s="326"/>
      <c r="E1878" s="82"/>
      <c r="F1878" s="90"/>
      <c r="G1878" s="73"/>
      <c r="H1878" s="278"/>
    </row>
    <row r="1879" spans="1:8" ht="12.75" customHeight="1">
      <c r="A1879" s="245"/>
      <c r="B1879" s="256"/>
      <c r="C1879" s="54"/>
      <c r="D1879" s="327"/>
      <c r="E1879" s="83"/>
      <c r="F1879" s="93"/>
      <c r="G1879" s="101"/>
      <c r="H1879" s="279"/>
    </row>
    <row r="1880" spans="1:8" ht="12.75" customHeight="1">
      <c r="A1880" s="282"/>
      <c r="B1880" s="255" t="s">
        <v>46</v>
      </c>
      <c r="C1880" s="55" t="s">
        <v>46</v>
      </c>
      <c r="D1880" s="326"/>
      <c r="E1880" s="82"/>
      <c r="F1880" s="90"/>
      <c r="G1880" s="73"/>
      <c r="H1880" s="278"/>
    </row>
    <row r="1881" spans="1:8" ht="12.75" customHeight="1">
      <c r="A1881" s="245" t="s">
        <v>46</v>
      </c>
      <c r="B1881" s="40" t="s">
        <v>165</v>
      </c>
      <c r="C1881" s="54" t="s">
        <v>46</v>
      </c>
      <c r="D1881" s="327"/>
      <c r="E1881" s="83" t="s">
        <v>46</v>
      </c>
      <c r="F1881" s="93"/>
      <c r="G1881" s="101"/>
      <c r="H1881" s="279"/>
    </row>
    <row r="1882" spans="1:8" ht="12.75" customHeight="1">
      <c r="A1882" s="285"/>
      <c r="B1882" s="251"/>
      <c r="C1882" s="264"/>
      <c r="D1882" s="69"/>
      <c r="E1882" s="80"/>
      <c r="F1882" s="69"/>
      <c r="G1882" s="69"/>
      <c r="H1882" s="275"/>
    </row>
    <row r="1883" spans="1:8" ht="12.75" customHeight="1">
      <c r="A1883" s="283" t="s">
        <v>2686</v>
      </c>
      <c r="B1883" s="265" t="s">
        <v>1919</v>
      </c>
      <c r="C1883" s="265"/>
      <c r="D1883" s="70"/>
      <c r="E1883" s="81"/>
      <c r="F1883" s="70"/>
      <c r="G1883" s="70"/>
      <c r="H1883" s="277"/>
    </row>
    <row r="1884" spans="1:8" ht="12.75" customHeight="1">
      <c r="A1884" s="246"/>
      <c r="B1884" s="253"/>
      <c r="C1884" s="318"/>
      <c r="D1884" s="268"/>
      <c r="E1884" s="238"/>
      <c r="F1884" s="268"/>
      <c r="G1884" s="69"/>
      <c r="H1884" s="278"/>
    </row>
    <row r="1885" spans="1:8" ht="12.75" customHeight="1">
      <c r="A1885" s="287"/>
      <c r="B1885" s="254"/>
      <c r="C1885" s="319"/>
      <c r="D1885" s="70"/>
      <c r="E1885" s="81"/>
      <c r="F1885" s="70"/>
      <c r="G1885" s="70"/>
      <c r="H1885" s="279"/>
    </row>
    <row r="1886" spans="1:8" ht="12.75" customHeight="1">
      <c r="A1886" s="282"/>
      <c r="B1886" s="255"/>
      <c r="C1886" s="52"/>
      <c r="D1886" s="326"/>
      <c r="E1886" s="82"/>
      <c r="F1886" s="90"/>
      <c r="G1886" s="69"/>
      <c r="H1886" s="278"/>
    </row>
    <row r="1887" spans="1:8" ht="12.75" customHeight="1">
      <c r="A1887" s="245"/>
      <c r="B1887" s="256" t="s">
        <v>2315</v>
      </c>
      <c r="C1887" s="54" t="s">
        <v>795</v>
      </c>
      <c r="D1887" s="327">
        <v>1</v>
      </c>
      <c r="E1887" s="83" t="s">
        <v>866</v>
      </c>
      <c r="F1887" s="91"/>
      <c r="G1887" s="70"/>
      <c r="H1887" s="277"/>
    </row>
    <row r="1888" spans="1:8" ht="12.75" customHeight="1">
      <c r="A1888" s="282"/>
      <c r="B1888" s="258"/>
      <c r="C1888" s="52"/>
      <c r="D1888" s="326"/>
      <c r="E1888" s="82"/>
      <c r="F1888" s="90"/>
      <c r="G1888" s="69"/>
      <c r="H1888" s="372"/>
    </row>
    <row r="1889" spans="1:8" ht="12.75" customHeight="1">
      <c r="A1889" s="245"/>
      <c r="B1889" s="256"/>
      <c r="C1889" s="53"/>
      <c r="D1889" s="327"/>
      <c r="E1889" s="83"/>
      <c r="F1889" s="72"/>
      <c r="G1889" s="70"/>
      <c r="H1889" s="375"/>
    </row>
    <row r="1890" spans="1:8" ht="12.75" customHeight="1">
      <c r="A1890" s="282"/>
      <c r="B1890" s="255"/>
      <c r="C1890" s="55"/>
      <c r="D1890" s="326"/>
      <c r="E1890" s="82"/>
      <c r="F1890" s="90"/>
      <c r="G1890" s="69"/>
      <c r="H1890" s="278"/>
    </row>
    <row r="1891" spans="1:8" ht="12.75" customHeight="1">
      <c r="A1891" s="245"/>
      <c r="B1891" s="256"/>
      <c r="C1891" s="54"/>
      <c r="D1891" s="327"/>
      <c r="E1891" s="83"/>
      <c r="F1891" s="91"/>
      <c r="G1891" s="70"/>
      <c r="H1891" s="279"/>
    </row>
    <row r="1892" spans="1:8" ht="12.75" customHeight="1">
      <c r="A1892" s="282"/>
      <c r="B1892" s="255"/>
      <c r="C1892" s="55"/>
      <c r="D1892" s="326"/>
      <c r="E1892" s="82"/>
      <c r="F1892" s="90"/>
      <c r="G1892" s="69"/>
      <c r="H1892" s="278"/>
    </row>
    <row r="1893" spans="1:8" ht="12.75" customHeight="1">
      <c r="A1893" s="245"/>
      <c r="B1893" s="256"/>
      <c r="C1893" s="54"/>
      <c r="D1893" s="327"/>
      <c r="E1893" s="83"/>
      <c r="F1893" s="91"/>
      <c r="G1893" s="70"/>
      <c r="H1893" s="279"/>
    </row>
    <row r="1894" spans="1:8" ht="12.75" customHeight="1">
      <c r="A1894" s="282"/>
      <c r="B1894" s="255"/>
      <c r="C1894" s="55"/>
      <c r="D1894" s="326"/>
      <c r="E1894" s="82"/>
      <c r="F1894" s="90"/>
      <c r="G1894" s="69"/>
      <c r="H1894" s="278"/>
    </row>
    <row r="1895" spans="1:8" ht="12.75" customHeight="1">
      <c r="A1895" s="245"/>
      <c r="B1895" s="256"/>
      <c r="C1895" s="53"/>
      <c r="D1895" s="327"/>
      <c r="E1895" s="83"/>
      <c r="F1895" s="91"/>
      <c r="G1895" s="70"/>
      <c r="H1895" s="279"/>
    </row>
    <row r="1896" spans="1:8" ht="12.75" customHeight="1">
      <c r="A1896" s="282"/>
      <c r="B1896" s="255"/>
      <c r="C1896" s="55"/>
      <c r="D1896" s="326"/>
      <c r="E1896" s="84"/>
      <c r="F1896" s="90"/>
      <c r="G1896" s="69"/>
      <c r="H1896" s="278"/>
    </row>
    <row r="1897" spans="1:8" ht="12.75" customHeight="1">
      <c r="A1897" s="245"/>
      <c r="B1897" s="256"/>
      <c r="C1897" s="54"/>
      <c r="D1897" s="327"/>
      <c r="E1897" s="83"/>
      <c r="F1897" s="92"/>
      <c r="G1897" s="70"/>
      <c r="H1897" s="279"/>
    </row>
    <row r="1898" spans="1:8" ht="12.75" customHeight="1">
      <c r="A1898" s="282"/>
      <c r="B1898" s="255"/>
      <c r="C1898" s="55"/>
      <c r="D1898" s="326"/>
      <c r="E1898" s="82"/>
      <c r="F1898" s="90"/>
      <c r="G1898" s="69"/>
      <c r="H1898" s="278"/>
    </row>
    <row r="1899" spans="1:8" ht="12.75" customHeight="1">
      <c r="A1899" s="245"/>
      <c r="B1899" s="256"/>
      <c r="C1899" s="54"/>
      <c r="D1899" s="327"/>
      <c r="E1899" s="83"/>
      <c r="F1899" s="93"/>
      <c r="G1899" s="70"/>
      <c r="H1899" s="279"/>
    </row>
    <row r="1900" spans="1:8" ht="12.75" customHeight="1">
      <c r="A1900" s="282"/>
      <c r="B1900" s="255"/>
      <c r="C1900" s="55"/>
      <c r="D1900" s="326"/>
      <c r="E1900" s="84"/>
      <c r="F1900" s="90"/>
      <c r="G1900" s="69"/>
      <c r="H1900" s="278"/>
    </row>
    <row r="1901" spans="1:8" ht="12.75" customHeight="1">
      <c r="A1901" s="245"/>
      <c r="B1901" s="256"/>
      <c r="C1901" s="54"/>
      <c r="D1901" s="327"/>
      <c r="E1901" s="83"/>
      <c r="F1901" s="92"/>
      <c r="G1901" s="70"/>
      <c r="H1901" s="279"/>
    </row>
    <row r="1902" spans="1:8" ht="12.75" customHeight="1">
      <c r="A1902" s="282"/>
      <c r="B1902" s="255"/>
      <c r="C1902" s="55"/>
      <c r="D1902" s="326"/>
      <c r="E1902" s="82"/>
      <c r="F1902" s="90"/>
      <c r="G1902" s="69"/>
      <c r="H1902" s="278"/>
    </row>
    <row r="1903" spans="1:8" ht="12.75" customHeight="1">
      <c r="A1903" s="245"/>
      <c r="B1903" s="256"/>
      <c r="C1903" s="54"/>
      <c r="D1903" s="327"/>
      <c r="E1903" s="83"/>
      <c r="F1903" s="93"/>
      <c r="G1903" s="70"/>
      <c r="H1903" s="279"/>
    </row>
    <row r="1904" spans="1:8" ht="12.75" customHeight="1">
      <c r="A1904" s="282"/>
      <c r="B1904" s="255"/>
      <c r="C1904" s="55"/>
      <c r="D1904" s="326"/>
      <c r="E1904" s="82"/>
      <c r="F1904" s="90"/>
      <c r="G1904" s="69"/>
      <c r="H1904" s="278"/>
    </row>
    <row r="1905" spans="1:8" ht="12.75" customHeight="1">
      <c r="A1905" s="245"/>
      <c r="B1905" s="256"/>
      <c r="C1905" s="54"/>
      <c r="D1905" s="327"/>
      <c r="E1905" s="83"/>
      <c r="F1905" s="91"/>
      <c r="G1905" s="70"/>
      <c r="H1905" s="279"/>
    </row>
    <row r="1906" spans="1:8" ht="12.75" customHeight="1">
      <c r="A1906" s="282"/>
      <c r="B1906" s="255"/>
      <c r="C1906" s="55"/>
      <c r="D1906" s="326"/>
      <c r="E1906" s="82"/>
      <c r="F1906" s="90"/>
      <c r="G1906" s="69"/>
      <c r="H1906" s="278"/>
    </row>
    <row r="1907" spans="1:8" ht="12.75" customHeight="1">
      <c r="A1907" s="246"/>
      <c r="B1907" s="255"/>
      <c r="C1907" s="312"/>
      <c r="D1907" s="326"/>
      <c r="E1907" s="82"/>
      <c r="F1907" s="90"/>
      <c r="G1907" s="268"/>
      <c r="H1907" s="278"/>
    </row>
    <row r="1908" spans="1:8" ht="12.75" customHeight="1">
      <c r="A1908" s="285"/>
      <c r="B1908" s="293"/>
      <c r="C1908" s="313"/>
      <c r="D1908" s="328"/>
      <c r="E1908" s="345"/>
      <c r="F1908" s="355"/>
      <c r="G1908" s="69"/>
      <c r="H1908" s="372"/>
    </row>
    <row r="1909" spans="1:8" ht="12.75" customHeight="1">
      <c r="A1909" s="286"/>
      <c r="B1909" s="294"/>
      <c r="C1909" s="53"/>
      <c r="D1909" s="329"/>
      <c r="E1909" s="86"/>
      <c r="F1909" s="356"/>
      <c r="G1909" s="70"/>
      <c r="H1909" s="373"/>
    </row>
    <row r="1910" spans="1:8" ht="12.75" customHeight="1">
      <c r="A1910" s="246"/>
      <c r="B1910" s="255"/>
      <c r="C1910" s="312"/>
      <c r="D1910" s="326"/>
      <c r="E1910" s="82"/>
      <c r="F1910" s="90"/>
      <c r="G1910" s="268"/>
      <c r="H1910" s="278"/>
    </row>
    <row r="1911" spans="1:8" ht="12.75" customHeight="1">
      <c r="A1911" s="245"/>
      <c r="B1911" s="256"/>
      <c r="C1911" s="53"/>
      <c r="D1911" s="327"/>
      <c r="E1911" s="83"/>
      <c r="F1911" s="91"/>
      <c r="G1911" s="70"/>
      <c r="H1911" s="279"/>
    </row>
    <row r="1912" spans="1:8" ht="12.75" customHeight="1">
      <c r="A1912" s="282"/>
      <c r="B1912" s="255"/>
      <c r="C1912" s="52"/>
      <c r="D1912" s="326"/>
      <c r="E1912" s="82"/>
      <c r="F1912" s="90"/>
      <c r="G1912" s="69"/>
      <c r="H1912" s="278"/>
    </row>
    <row r="1913" spans="1:8" ht="12.75" customHeight="1">
      <c r="A1913" s="246"/>
      <c r="B1913" s="255"/>
      <c r="C1913" s="266"/>
      <c r="D1913" s="326"/>
      <c r="E1913" s="82"/>
      <c r="F1913" s="90"/>
      <c r="G1913" s="70"/>
      <c r="H1913" s="278"/>
    </row>
    <row r="1914" spans="1:8" ht="12.75" customHeight="1">
      <c r="A1914" s="285"/>
      <c r="B1914" s="293"/>
      <c r="C1914" s="52"/>
      <c r="D1914" s="328"/>
      <c r="E1914" s="345"/>
      <c r="F1914" s="355"/>
      <c r="G1914" s="69"/>
      <c r="H1914" s="372"/>
    </row>
    <row r="1915" spans="1:8" ht="12.75" customHeight="1">
      <c r="A1915" s="286"/>
      <c r="B1915" s="294"/>
      <c r="C1915" s="53"/>
      <c r="D1915" s="329"/>
      <c r="E1915" s="86"/>
      <c r="F1915" s="356"/>
      <c r="G1915" s="70"/>
      <c r="H1915" s="373"/>
    </row>
    <row r="1916" spans="1:8" ht="12.75" customHeight="1">
      <c r="A1916" s="246"/>
      <c r="B1916" s="255"/>
      <c r="C1916" s="266"/>
      <c r="D1916" s="326"/>
      <c r="E1916" s="82"/>
      <c r="F1916" s="90"/>
      <c r="G1916" s="73"/>
      <c r="H1916" s="278"/>
    </row>
    <row r="1917" spans="1:8" ht="12.75" customHeight="1">
      <c r="A1917" s="245"/>
      <c r="B1917" s="257"/>
      <c r="C1917" s="53"/>
      <c r="D1917" s="327"/>
      <c r="E1917" s="83"/>
      <c r="F1917" s="91"/>
      <c r="G1917" s="101"/>
      <c r="H1917" s="279"/>
    </row>
    <row r="1918" spans="1:8" ht="12.75" customHeight="1">
      <c r="A1918" s="282"/>
      <c r="B1918" s="260"/>
      <c r="C1918" s="52"/>
      <c r="D1918" s="326"/>
      <c r="E1918" s="82"/>
      <c r="F1918" s="71"/>
      <c r="G1918" s="73"/>
      <c r="H1918" s="278"/>
    </row>
    <row r="1919" spans="1:8" ht="12.75" customHeight="1">
      <c r="A1919" s="245"/>
      <c r="B1919" s="292"/>
      <c r="C1919" s="54"/>
      <c r="D1919" s="327"/>
      <c r="E1919" s="83"/>
      <c r="F1919" s="72"/>
      <c r="G1919" s="101"/>
      <c r="H1919" s="279"/>
    </row>
    <row r="1920" spans="1:8" ht="12.75" customHeight="1">
      <c r="A1920" s="288"/>
      <c r="B1920" s="261"/>
      <c r="C1920" s="55"/>
      <c r="D1920" s="333"/>
      <c r="E1920" s="85"/>
      <c r="F1920" s="73"/>
      <c r="G1920" s="73"/>
      <c r="H1920" s="278"/>
    </row>
    <row r="1921" spans="1:8" ht="12.75" customHeight="1">
      <c r="A1921" s="283"/>
      <c r="B1921" s="40" t="s">
        <v>165</v>
      </c>
      <c r="C1921" s="53"/>
      <c r="D1921" s="334"/>
      <c r="E1921" s="272"/>
      <c r="F1921" s="94"/>
      <c r="G1921" s="102"/>
      <c r="H1921" s="281"/>
    </row>
    <row r="1922" spans="1:8" ht="12.75" customHeight="1">
      <c r="A1922" s="285"/>
      <c r="B1922" s="251"/>
      <c r="C1922" s="264"/>
      <c r="D1922" s="69"/>
      <c r="E1922" s="80"/>
      <c r="F1922" s="69"/>
      <c r="G1922" s="69"/>
      <c r="H1922" s="275"/>
    </row>
    <row r="1923" spans="1:8" ht="12.75" customHeight="1">
      <c r="A1923" s="283" t="s">
        <v>885</v>
      </c>
      <c r="B1923" s="265" t="s">
        <v>922</v>
      </c>
      <c r="C1923" s="265"/>
      <c r="D1923" s="70"/>
      <c r="E1923" s="81"/>
      <c r="F1923" s="70"/>
      <c r="G1923" s="70"/>
      <c r="H1923" s="277"/>
    </row>
    <row r="1924" spans="1:8" ht="12.75" customHeight="1">
      <c r="A1924" s="246"/>
      <c r="B1924" s="253"/>
      <c r="C1924" s="318"/>
      <c r="D1924" s="268"/>
      <c r="E1924" s="238"/>
      <c r="F1924" s="268"/>
      <c r="G1924" s="69"/>
      <c r="H1924" s="278"/>
    </row>
    <row r="1925" spans="1:8" ht="12.75" customHeight="1">
      <c r="A1925" s="287"/>
      <c r="B1925" s="254"/>
      <c r="C1925" s="319"/>
      <c r="D1925" s="70"/>
      <c r="E1925" s="81"/>
      <c r="F1925" s="70"/>
      <c r="G1925" s="70"/>
      <c r="H1925" s="279"/>
    </row>
    <row r="1926" spans="1:8" ht="12.75" customHeight="1">
      <c r="A1926" s="282"/>
      <c r="B1926" s="255"/>
      <c r="C1926" s="320"/>
      <c r="D1926" s="343"/>
      <c r="E1926" s="80"/>
      <c r="F1926" s="90"/>
      <c r="G1926" s="69"/>
      <c r="H1926" s="278"/>
    </row>
    <row r="1927" spans="1:8" ht="12.75" customHeight="1">
      <c r="A1927" s="245" t="s">
        <v>2189</v>
      </c>
      <c r="B1927" s="256" t="s">
        <v>1786</v>
      </c>
      <c r="C1927" s="321"/>
      <c r="D1927" s="344">
        <v>1</v>
      </c>
      <c r="E1927" s="81" t="s">
        <v>2108</v>
      </c>
      <c r="F1927" s="91"/>
      <c r="G1927" s="70"/>
      <c r="H1927" s="279"/>
    </row>
    <row r="1928" spans="1:8" ht="12.75" customHeight="1">
      <c r="A1928" s="282"/>
      <c r="B1928" s="255"/>
      <c r="C1928" s="322"/>
      <c r="D1928" s="343"/>
      <c r="E1928" s="80"/>
      <c r="F1928" s="90"/>
      <c r="G1928" s="69"/>
      <c r="H1928" s="278"/>
    </row>
    <row r="1929" spans="1:8" ht="12.75" customHeight="1">
      <c r="A1929" s="245" t="s">
        <v>1218</v>
      </c>
      <c r="B1929" s="256" t="s">
        <v>2191</v>
      </c>
      <c r="C1929" s="323"/>
      <c r="D1929" s="344">
        <v>1</v>
      </c>
      <c r="E1929" s="81" t="s">
        <v>2108</v>
      </c>
      <c r="F1929" s="91"/>
      <c r="G1929" s="70"/>
      <c r="H1929" s="279"/>
    </row>
    <row r="1930" spans="1:8" ht="12.75" customHeight="1">
      <c r="A1930" s="282"/>
      <c r="B1930" s="255"/>
      <c r="C1930" s="322"/>
      <c r="D1930" s="343"/>
      <c r="E1930" s="80"/>
      <c r="F1930" s="90"/>
      <c r="G1930" s="73"/>
      <c r="H1930" s="278"/>
    </row>
    <row r="1931" spans="1:8" ht="12.75" customHeight="1">
      <c r="A1931" s="245" t="s">
        <v>895</v>
      </c>
      <c r="B1931" s="256" t="s">
        <v>2194</v>
      </c>
      <c r="C1931" s="319"/>
      <c r="D1931" s="344">
        <v>1</v>
      </c>
      <c r="E1931" s="81" t="s">
        <v>2108</v>
      </c>
      <c r="F1931" s="91"/>
      <c r="G1931" s="101"/>
      <c r="H1931" s="279"/>
    </row>
    <row r="1932" spans="1:8" ht="12.75" customHeight="1">
      <c r="A1932" s="282"/>
      <c r="B1932" s="255"/>
      <c r="C1932" s="322"/>
      <c r="D1932" s="343"/>
      <c r="E1932" s="80"/>
      <c r="F1932" s="90"/>
      <c r="G1932" s="73"/>
      <c r="H1932" s="278"/>
    </row>
    <row r="1933" spans="1:8" ht="12.75" customHeight="1">
      <c r="A1933" s="245" t="s">
        <v>2320</v>
      </c>
      <c r="B1933" s="256" t="s">
        <v>987</v>
      </c>
      <c r="C1933" s="323"/>
      <c r="D1933" s="344">
        <v>1</v>
      </c>
      <c r="E1933" s="81" t="s">
        <v>2108</v>
      </c>
      <c r="F1933" s="92"/>
      <c r="G1933" s="101"/>
      <c r="H1933" s="279"/>
    </row>
    <row r="1934" spans="1:8" ht="12.75" customHeight="1">
      <c r="A1934" s="282"/>
      <c r="B1934" s="255"/>
      <c r="C1934" s="322"/>
      <c r="D1934" s="343"/>
      <c r="E1934" s="80"/>
      <c r="F1934" s="90"/>
      <c r="G1934" s="73"/>
      <c r="H1934" s="278"/>
    </row>
    <row r="1935" spans="1:8" ht="12.75" customHeight="1">
      <c r="A1935" s="245" t="s">
        <v>2269</v>
      </c>
      <c r="B1935" s="256" t="s">
        <v>4486</v>
      </c>
      <c r="C1935" s="323"/>
      <c r="D1935" s="344">
        <v>1</v>
      </c>
      <c r="E1935" s="81" t="s">
        <v>2108</v>
      </c>
      <c r="F1935" s="91"/>
      <c r="G1935" s="101"/>
      <c r="H1935" s="279"/>
    </row>
    <row r="1936" spans="1:8" ht="12.75" customHeight="1">
      <c r="A1936" s="282"/>
      <c r="B1936" s="255"/>
      <c r="C1936" s="320"/>
      <c r="D1936" s="343"/>
      <c r="E1936" s="80"/>
      <c r="F1936" s="90"/>
      <c r="G1936" s="73"/>
      <c r="H1936" s="278"/>
    </row>
    <row r="1937" spans="1:8" ht="12.75" customHeight="1">
      <c r="A1937" s="245" t="s">
        <v>3673</v>
      </c>
      <c r="B1937" s="256" t="s">
        <v>3671</v>
      </c>
      <c r="C1937" s="323"/>
      <c r="D1937" s="344">
        <v>1</v>
      </c>
      <c r="E1937" s="81" t="s">
        <v>2108</v>
      </c>
      <c r="F1937" s="91"/>
      <c r="G1937" s="101"/>
      <c r="H1937" s="279"/>
    </row>
    <row r="1938" spans="1:8" ht="12.75" customHeight="1">
      <c r="A1938" s="282"/>
      <c r="B1938" s="255"/>
      <c r="C1938" s="322"/>
      <c r="D1938" s="71"/>
      <c r="E1938" s="80"/>
      <c r="F1938" s="90"/>
      <c r="G1938" s="73"/>
      <c r="H1938" s="278"/>
    </row>
    <row r="1939" spans="1:8" ht="12.75" customHeight="1">
      <c r="A1939" s="245"/>
      <c r="B1939" s="256"/>
      <c r="C1939" s="323"/>
      <c r="D1939" s="72"/>
      <c r="E1939" s="81"/>
      <c r="F1939" s="93"/>
      <c r="G1939" s="101"/>
      <c r="H1939" s="279"/>
    </row>
    <row r="1940" spans="1:8" ht="12.75" customHeight="1">
      <c r="A1940" s="282"/>
      <c r="B1940" s="255"/>
      <c r="C1940" s="322"/>
      <c r="D1940" s="71"/>
      <c r="E1940" s="80"/>
      <c r="F1940" s="90"/>
      <c r="G1940" s="73"/>
      <c r="H1940" s="278"/>
    </row>
    <row r="1941" spans="1:8" ht="12.75" customHeight="1">
      <c r="A1941" s="245"/>
      <c r="B1941" s="256"/>
      <c r="C1941" s="323"/>
      <c r="D1941" s="72"/>
      <c r="E1941" s="81"/>
      <c r="F1941" s="91"/>
      <c r="G1941" s="101"/>
      <c r="H1941" s="279"/>
    </row>
    <row r="1942" spans="1:8" ht="12.75" customHeight="1">
      <c r="A1942" s="282"/>
      <c r="B1942" s="255"/>
      <c r="C1942" s="322"/>
      <c r="D1942" s="71"/>
      <c r="E1942" s="80"/>
      <c r="F1942" s="90"/>
      <c r="G1942" s="73"/>
      <c r="H1942" s="278"/>
    </row>
    <row r="1943" spans="1:8" ht="12.75" customHeight="1">
      <c r="A1943" s="245"/>
      <c r="B1943" s="256"/>
      <c r="C1943" s="323"/>
      <c r="D1943" s="72"/>
      <c r="E1943" s="81"/>
      <c r="F1943" s="91"/>
      <c r="G1943" s="101"/>
      <c r="H1943" s="279"/>
    </row>
    <row r="1944" spans="1:8" ht="12.75" customHeight="1">
      <c r="A1944" s="282"/>
      <c r="B1944" s="255"/>
      <c r="C1944" s="322"/>
      <c r="D1944" s="71"/>
      <c r="E1944" s="80"/>
      <c r="F1944" s="90"/>
      <c r="G1944" s="73"/>
      <c r="H1944" s="278"/>
    </row>
    <row r="1945" spans="1:8" ht="12.75" customHeight="1">
      <c r="A1945" s="245"/>
      <c r="B1945" s="256"/>
      <c r="C1945" s="323"/>
      <c r="D1945" s="72"/>
      <c r="E1945" s="81"/>
      <c r="F1945" s="91"/>
      <c r="G1945" s="101"/>
      <c r="H1945" s="279"/>
    </row>
    <row r="1946" spans="1:8" ht="12.75" customHeight="1">
      <c r="A1946" s="282"/>
      <c r="B1946" s="255"/>
      <c r="C1946" s="322"/>
      <c r="D1946" s="71"/>
      <c r="E1946" s="82"/>
      <c r="F1946" s="90"/>
      <c r="G1946" s="73"/>
      <c r="H1946" s="278"/>
    </row>
    <row r="1947" spans="1:8" ht="12.75" customHeight="1">
      <c r="A1947" s="245"/>
      <c r="B1947" s="256"/>
      <c r="C1947" s="319"/>
      <c r="D1947" s="72"/>
      <c r="E1947" s="83"/>
      <c r="F1947" s="91"/>
      <c r="G1947" s="101"/>
      <c r="H1947" s="279"/>
    </row>
    <row r="1948" spans="1:8" ht="12.75" customHeight="1">
      <c r="A1948" s="282"/>
      <c r="B1948" s="255"/>
      <c r="C1948" s="322"/>
      <c r="D1948" s="71"/>
      <c r="E1948" s="82"/>
      <c r="F1948" s="90"/>
      <c r="G1948" s="73"/>
      <c r="H1948" s="278"/>
    </row>
    <row r="1949" spans="1:8" ht="12.75" customHeight="1">
      <c r="A1949" s="245"/>
      <c r="B1949" s="256"/>
      <c r="C1949" s="319"/>
      <c r="D1949" s="72"/>
      <c r="E1949" s="83"/>
      <c r="F1949" s="91"/>
      <c r="G1949" s="101"/>
      <c r="H1949" s="279"/>
    </row>
    <row r="1950" spans="1:8" ht="12.75" customHeight="1">
      <c r="A1950" s="282"/>
      <c r="B1950" s="255"/>
      <c r="C1950" s="322"/>
      <c r="D1950" s="71"/>
      <c r="E1950" s="82"/>
      <c r="F1950" s="90"/>
      <c r="G1950" s="73"/>
      <c r="H1950" s="278"/>
    </row>
    <row r="1951" spans="1:8" ht="12.75" customHeight="1">
      <c r="A1951" s="245"/>
      <c r="B1951" s="256"/>
      <c r="C1951" s="319"/>
      <c r="D1951" s="72"/>
      <c r="E1951" s="83"/>
      <c r="F1951" s="91"/>
      <c r="G1951" s="101"/>
      <c r="H1951" s="279"/>
    </row>
    <row r="1952" spans="1:8" ht="12.75" customHeight="1">
      <c r="A1952" s="282"/>
      <c r="B1952" s="255"/>
      <c r="C1952" s="320"/>
      <c r="D1952" s="71"/>
      <c r="E1952" s="82"/>
      <c r="F1952" s="90"/>
      <c r="G1952" s="73"/>
      <c r="H1952" s="278"/>
    </row>
    <row r="1953" spans="1:8" ht="12.75" customHeight="1">
      <c r="A1953" s="245"/>
      <c r="B1953" s="256"/>
      <c r="C1953" s="319"/>
      <c r="D1953" s="72"/>
      <c r="E1953" s="83"/>
      <c r="F1953" s="91"/>
      <c r="G1953" s="73"/>
      <c r="H1953" s="279"/>
    </row>
    <row r="1954" spans="1:8" ht="12.75" customHeight="1">
      <c r="A1954" s="246"/>
      <c r="B1954" s="255"/>
      <c r="C1954" s="318"/>
      <c r="D1954" s="71"/>
      <c r="E1954" s="82"/>
      <c r="F1954" s="90"/>
      <c r="G1954" s="274"/>
      <c r="H1954" s="278"/>
    </row>
    <row r="1955" spans="1:8" ht="12.75" customHeight="1">
      <c r="A1955" s="246"/>
      <c r="B1955" s="255"/>
      <c r="C1955" s="318"/>
      <c r="D1955" s="71"/>
      <c r="E1955" s="82"/>
      <c r="F1955" s="90"/>
      <c r="G1955" s="101"/>
      <c r="H1955" s="278"/>
    </row>
    <row r="1956" spans="1:8" ht="12.75" customHeight="1">
      <c r="A1956" s="282"/>
      <c r="B1956" s="258"/>
      <c r="C1956" s="322"/>
      <c r="D1956" s="269"/>
      <c r="E1956" s="271"/>
      <c r="F1956" s="273"/>
      <c r="G1956" s="73"/>
      <c r="H1956" s="280"/>
    </row>
    <row r="1957" spans="1:8" ht="12.75" customHeight="1">
      <c r="A1957" s="245"/>
      <c r="B1957" s="257"/>
      <c r="C1957" s="323"/>
      <c r="D1957" s="72"/>
      <c r="E1957" s="83"/>
      <c r="F1957" s="91"/>
      <c r="G1957" s="101"/>
      <c r="H1957" s="279"/>
    </row>
    <row r="1958" spans="1:8" ht="12.75" customHeight="1">
      <c r="A1958" s="246"/>
      <c r="B1958" s="260"/>
      <c r="C1958" s="318"/>
      <c r="D1958" s="71"/>
      <c r="E1958" s="82"/>
      <c r="F1958" s="71"/>
      <c r="G1958" s="73"/>
      <c r="H1958" s="278"/>
    </row>
    <row r="1959" spans="1:8" ht="12.75" customHeight="1">
      <c r="A1959" s="245"/>
      <c r="B1959" s="292"/>
      <c r="C1959" s="323"/>
      <c r="D1959" s="72"/>
      <c r="E1959" s="83"/>
      <c r="F1959" s="72"/>
      <c r="G1959" s="101"/>
      <c r="H1959" s="279"/>
    </row>
    <row r="1960" spans="1:8" ht="12.75" customHeight="1">
      <c r="A1960" s="288"/>
      <c r="B1960" s="261"/>
      <c r="C1960" s="322"/>
      <c r="D1960" s="73"/>
      <c r="E1960" s="85"/>
      <c r="F1960" s="73"/>
      <c r="G1960" s="73"/>
      <c r="H1960" s="278"/>
    </row>
    <row r="1961" spans="1:8" ht="12.75" customHeight="1">
      <c r="A1961" s="283"/>
      <c r="B1961" s="40" t="s">
        <v>2196</v>
      </c>
      <c r="C1961" s="319"/>
      <c r="D1961" s="94"/>
      <c r="E1961" s="272"/>
      <c r="F1961" s="94"/>
      <c r="G1961" s="102"/>
      <c r="H1961" s="281"/>
    </row>
    <row r="1962" spans="1:8" ht="12.75" customHeight="1">
      <c r="A1962" s="80"/>
      <c r="B1962" s="249"/>
      <c r="C1962" s="249" t="s">
        <v>4777</v>
      </c>
      <c r="D1962" s="330"/>
      <c r="E1962" s="80"/>
      <c r="F1962" s="69"/>
      <c r="G1962" s="69"/>
      <c r="H1962" s="275"/>
    </row>
    <row r="1963" spans="1:8" ht="12.75" customHeight="1">
      <c r="A1963" s="284" t="s">
        <v>2197</v>
      </c>
      <c r="B1963" s="49" t="s">
        <v>1786</v>
      </c>
      <c r="C1963" s="311" t="s">
        <v>4778</v>
      </c>
      <c r="D1963" s="331"/>
      <c r="E1963" s="81"/>
      <c r="F1963" s="70"/>
      <c r="G1963" s="70"/>
      <c r="H1963" s="374"/>
    </row>
    <row r="1964" spans="1:8" ht="12.75" customHeight="1">
      <c r="A1964" s="282"/>
      <c r="B1964" s="253"/>
      <c r="C1964" s="264"/>
      <c r="D1964" s="330"/>
      <c r="E1964" s="80"/>
      <c r="F1964" s="69"/>
      <c r="G1964" s="69"/>
      <c r="H1964" s="275"/>
    </row>
    <row r="1965" spans="1:8" ht="12.75" customHeight="1">
      <c r="A1965" s="287"/>
      <c r="B1965" s="254"/>
      <c r="C1965" s="265"/>
      <c r="D1965" s="331"/>
      <c r="E1965" s="81"/>
      <c r="F1965" s="70"/>
      <c r="G1965" s="70"/>
      <c r="H1965" s="277"/>
    </row>
    <row r="1966" spans="1:8" ht="12.75" customHeight="1">
      <c r="A1966" s="282"/>
      <c r="B1966" s="255"/>
      <c r="C1966" s="52"/>
      <c r="D1966" s="326"/>
      <c r="E1966" s="82"/>
      <c r="F1966" s="90"/>
      <c r="G1966" s="69"/>
      <c r="H1966" s="278"/>
    </row>
    <row r="1967" spans="1:8" ht="12.75" customHeight="1">
      <c r="A1967" s="245"/>
      <c r="B1967" s="256" t="s">
        <v>2198</v>
      </c>
      <c r="C1967" s="54" t="s">
        <v>2324</v>
      </c>
      <c r="D1967" s="327">
        <v>4</v>
      </c>
      <c r="E1967" s="83" t="s">
        <v>866</v>
      </c>
      <c r="F1967" s="91"/>
      <c r="G1967" s="70"/>
      <c r="H1967" s="277"/>
    </row>
    <row r="1968" spans="1:8" ht="12.75" customHeight="1">
      <c r="A1968" s="282"/>
      <c r="B1968" s="255"/>
      <c r="C1968" s="52"/>
      <c r="D1968" s="326"/>
      <c r="E1968" s="82"/>
      <c r="F1968" s="90"/>
      <c r="G1968" s="69"/>
      <c r="H1968" s="372"/>
    </row>
    <row r="1969" spans="1:8" ht="12.75" customHeight="1">
      <c r="A1969" s="245"/>
      <c r="B1969" s="256" t="s">
        <v>424</v>
      </c>
      <c r="C1969" s="53" t="s">
        <v>389</v>
      </c>
      <c r="D1969" s="327">
        <v>1</v>
      </c>
      <c r="E1969" s="83" t="s">
        <v>866</v>
      </c>
      <c r="F1969" s="72"/>
      <c r="G1969" s="70"/>
      <c r="H1969" s="375"/>
    </row>
    <row r="1970" spans="1:8" ht="12.75" customHeight="1">
      <c r="A1970" s="282"/>
      <c r="B1970" s="255"/>
      <c r="C1970" s="55"/>
      <c r="D1970" s="326"/>
      <c r="E1970" s="82"/>
      <c r="F1970" s="90"/>
      <c r="G1970" s="69"/>
      <c r="H1970" s="278"/>
    </row>
    <row r="1971" spans="1:8" ht="12.75" customHeight="1">
      <c r="A1971" s="245"/>
      <c r="B1971" s="256" t="s">
        <v>2200</v>
      </c>
      <c r="C1971" s="53" t="s">
        <v>2325</v>
      </c>
      <c r="D1971" s="327">
        <v>1</v>
      </c>
      <c r="E1971" s="83" t="s">
        <v>866</v>
      </c>
      <c r="F1971" s="91"/>
      <c r="G1971" s="70"/>
      <c r="H1971" s="277"/>
    </row>
    <row r="1972" spans="1:8" ht="12.75" customHeight="1">
      <c r="A1972" s="282"/>
      <c r="B1972" s="255"/>
      <c r="C1972" s="55"/>
      <c r="D1972" s="326"/>
      <c r="E1972" s="82"/>
      <c r="F1972" s="90"/>
      <c r="G1972" s="73"/>
      <c r="H1972" s="278"/>
    </row>
    <row r="1973" spans="1:8" ht="12.75" customHeight="1">
      <c r="A1973" s="245"/>
      <c r="B1973" s="256" t="s">
        <v>685</v>
      </c>
      <c r="C1973" s="54" t="s">
        <v>1573</v>
      </c>
      <c r="D1973" s="327">
        <v>1</v>
      </c>
      <c r="E1973" s="83" t="s">
        <v>866</v>
      </c>
      <c r="F1973" s="91"/>
      <c r="G1973" s="101"/>
      <c r="H1973" s="375"/>
    </row>
    <row r="1974" spans="1:8" ht="12.75" customHeight="1">
      <c r="A1974" s="282"/>
      <c r="B1974" s="255"/>
      <c r="C1974" s="55"/>
      <c r="D1974" s="326"/>
      <c r="E1974" s="82"/>
      <c r="F1974" s="90"/>
      <c r="G1974" s="73"/>
      <c r="H1974" s="278"/>
    </row>
    <row r="1975" spans="1:8" ht="12.75" customHeight="1">
      <c r="A1975" s="245"/>
      <c r="B1975" s="256" t="s">
        <v>1988</v>
      </c>
      <c r="C1975" s="54" t="s">
        <v>1579</v>
      </c>
      <c r="D1975" s="327">
        <v>1</v>
      </c>
      <c r="E1975" s="83" t="s">
        <v>866</v>
      </c>
      <c r="F1975" s="91"/>
      <c r="G1975" s="101"/>
      <c r="H1975" s="375"/>
    </row>
    <row r="1976" spans="1:8" ht="12.75" customHeight="1">
      <c r="A1976" s="282"/>
      <c r="B1976" s="255"/>
      <c r="C1976" s="55"/>
      <c r="D1976" s="326"/>
      <c r="E1976" s="82"/>
      <c r="F1976" s="90"/>
      <c r="G1976" s="73"/>
      <c r="H1976" s="278"/>
    </row>
    <row r="1977" spans="1:8" ht="12.75" customHeight="1">
      <c r="A1977" s="245"/>
      <c r="B1977" s="256" t="s">
        <v>1634</v>
      </c>
      <c r="C1977" s="54" t="s">
        <v>2326</v>
      </c>
      <c r="D1977" s="327">
        <v>1</v>
      </c>
      <c r="E1977" s="83" t="s">
        <v>866</v>
      </c>
      <c r="F1977" s="91"/>
      <c r="G1977" s="101"/>
      <c r="H1977" s="375"/>
    </row>
    <row r="1978" spans="1:8" ht="12.75" customHeight="1">
      <c r="A1978" s="282"/>
      <c r="B1978" s="255"/>
      <c r="C1978" s="55"/>
      <c r="D1978" s="326"/>
      <c r="E1978" s="82"/>
      <c r="F1978" s="90"/>
      <c r="G1978" s="73"/>
      <c r="H1978" s="278"/>
    </row>
    <row r="1979" spans="1:8" ht="12.75" customHeight="1">
      <c r="A1979" s="245"/>
      <c r="B1979" s="256" t="s">
        <v>2202</v>
      </c>
      <c r="C1979" s="53" t="s">
        <v>4679</v>
      </c>
      <c r="D1979" s="327">
        <v>3</v>
      </c>
      <c r="E1979" s="83" t="s">
        <v>866</v>
      </c>
      <c r="F1979" s="91"/>
      <c r="G1979" s="101"/>
      <c r="H1979" s="375"/>
    </row>
    <row r="1980" spans="1:8" ht="12.75" customHeight="1">
      <c r="A1980" s="282"/>
      <c r="B1980" s="255"/>
      <c r="C1980" s="55"/>
      <c r="D1980" s="326"/>
      <c r="E1980" s="82"/>
      <c r="F1980" s="90"/>
      <c r="G1980" s="73"/>
      <c r="H1980" s="278"/>
    </row>
    <row r="1981" spans="1:8" ht="12.75" customHeight="1">
      <c r="A1981" s="245"/>
      <c r="B1981" s="256" t="s">
        <v>2202</v>
      </c>
      <c r="C1981" s="53" t="s">
        <v>4679</v>
      </c>
      <c r="D1981" s="327">
        <v>1</v>
      </c>
      <c r="E1981" s="83" t="s">
        <v>866</v>
      </c>
      <c r="F1981" s="91"/>
      <c r="G1981" s="101"/>
      <c r="H1981" s="375"/>
    </row>
    <row r="1982" spans="1:8" ht="12.75" customHeight="1">
      <c r="A1982" s="282"/>
      <c r="B1982" s="255"/>
      <c r="C1982" s="55"/>
      <c r="D1982" s="326"/>
      <c r="E1982" s="82"/>
      <c r="F1982" s="90"/>
      <c r="G1982" s="73"/>
      <c r="H1982" s="278"/>
    </row>
    <row r="1983" spans="1:8" ht="12.75" customHeight="1">
      <c r="A1983" s="245"/>
      <c r="B1983" s="256" t="s">
        <v>2203</v>
      </c>
      <c r="C1983" s="54" t="s">
        <v>4680</v>
      </c>
      <c r="D1983" s="327">
        <v>4</v>
      </c>
      <c r="E1983" s="83" t="s">
        <v>866</v>
      </c>
      <c r="F1983" s="92"/>
      <c r="G1983" s="101"/>
      <c r="H1983" s="375"/>
    </row>
    <row r="1984" spans="1:8" ht="12.75" customHeight="1">
      <c r="A1984" s="282"/>
      <c r="B1984" s="255"/>
      <c r="C1984" s="55"/>
      <c r="D1984" s="326"/>
      <c r="E1984" s="82"/>
      <c r="F1984" s="90"/>
      <c r="G1984" s="73"/>
      <c r="H1984" s="278"/>
    </row>
    <row r="1985" spans="1:8" ht="12.75" customHeight="1">
      <c r="A1985" s="245"/>
      <c r="B1985" s="256" t="s">
        <v>2199</v>
      </c>
      <c r="C1985" s="54" t="s">
        <v>653</v>
      </c>
      <c r="D1985" s="327">
        <v>1</v>
      </c>
      <c r="E1985" s="83" t="s">
        <v>866</v>
      </c>
      <c r="F1985" s="93"/>
      <c r="G1985" s="101"/>
      <c r="H1985" s="375"/>
    </row>
    <row r="1986" spans="1:8" ht="12.75" customHeight="1">
      <c r="A1986" s="282"/>
      <c r="B1986" s="255"/>
      <c r="C1986" s="55"/>
      <c r="D1986" s="326"/>
      <c r="E1986" s="84"/>
      <c r="F1986" s="90"/>
      <c r="G1986" s="73"/>
      <c r="H1986" s="278"/>
    </row>
    <row r="1987" spans="1:8" ht="12.75" customHeight="1">
      <c r="A1987" s="245"/>
      <c r="B1987" s="256" t="s">
        <v>2204</v>
      </c>
      <c r="C1987" s="54" t="s">
        <v>4681</v>
      </c>
      <c r="D1987" s="327">
        <v>3</v>
      </c>
      <c r="E1987" s="83" t="s">
        <v>866</v>
      </c>
      <c r="F1987" s="92"/>
      <c r="G1987" s="101"/>
      <c r="H1987" s="279"/>
    </row>
    <row r="1988" spans="1:8" ht="12.75" customHeight="1">
      <c r="A1988" s="282"/>
      <c r="B1988" s="255"/>
      <c r="C1988" s="55"/>
      <c r="D1988" s="326"/>
      <c r="E1988" s="84"/>
      <c r="F1988" s="90"/>
      <c r="G1988" s="73"/>
      <c r="H1988" s="278"/>
    </row>
    <row r="1989" spans="1:8" ht="12.75" customHeight="1">
      <c r="A1989" s="245"/>
      <c r="B1989" s="256" t="s">
        <v>2204</v>
      </c>
      <c r="C1989" s="54" t="s">
        <v>4681</v>
      </c>
      <c r="D1989" s="327">
        <v>1</v>
      </c>
      <c r="E1989" s="83" t="s">
        <v>866</v>
      </c>
      <c r="F1989" s="92"/>
      <c r="G1989" s="101"/>
      <c r="H1989" s="279"/>
    </row>
    <row r="1990" spans="1:8" ht="12.75" customHeight="1">
      <c r="A1990" s="282"/>
      <c r="B1990" s="255"/>
      <c r="C1990" s="55"/>
      <c r="D1990" s="326"/>
      <c r="E1990" s="84"/>
      <c r="F1990" s="90"/>
      <c r="G1990" s="73"/>
      <c r="H1990" s="278"/>
    </row>
    <row r="1991" spans="1:8" ht="12.75" customHeight="1">
      <c r="A1991" s="245"/>
      <c r="B1991" s="256" t="s">
        <v>2204</v>
      </c>
      <c r="C1991" s="54" t="s">
        <v>4681</v>
      </c>
      <c r="D1991" s="327">
        <v>1</v>
      </c>
      <c r="E1991" s="83" t="s">
        <v>866</v>
      </c>
      <c r="F1991" s="92"/>
      <c r="G1991" s="101"/>
      <c r="H1991" s="279"/>
    </row>
    <row r="1992" spans="1:8" ht="12.75" customHeight="1">
      <c r="A1992" s="282"/>
      <c r="B1992" s="255"/>
      <c r="C1992" s="55"/>
      <c r="D1992" s="326"/>
      <c r="E1992" s="82"/>
      <c r="F1992" s="90"/>
      <c r="G1992" s="73"/>
      <c r="H1992" s="278"/>
    </row>
    <row r="1993" spans="1:8" ht="12.75" customHeight="1">
      <c r="A1993" s="245"/>
      <c r="B1993" s="256" t="s">
        <v>2205</v>
      </c>
      <c r="C1993" s="54" t="s">
        <v>3507</v>
      </c>
      <c r="D1993" s="327">
        <v>3</v>
      </c>
      <c r="E1993" s="83" t="s">
        <v>866</v>
      </c>
      <c r="F1993" s="93"/>
      <c r="G1993" s="101"/>
      <c r="H1993" s="279"/>
    </row>
    <row r="1994" spans="1:8" ht="12.75" customHeight="1">
      <c r="A1994" s="282"/>
      <c r="B1994" s="255"/>
      <c r="C1994" s="55"/>
      <c r="D1994" s="326"/>
      <c r="E1994" s="82"/>
      <c r="F1994" s="90"/>
      <c r="G1994" s="73"/>
      <c r="H1994" s="278"/>
    </row>
    <row r="1995" spans="1:8" ht="12.75" customHeight="1">
      <c r="A1995" s="245"/>
      <c r="B1995" s="256" t="s">
        <v>2205</v>
      </c>
      <c r="C1995" s="54" t="s">
        <v>3507</v>
      </c>
      <c r="D1995" s="327">
        <v>1</v>
      </c>
      <c r="E1995" s="83" t="s">
        <v>866</v>
      </c>
      <c r="F1995" s="93"/>
      <c r="G1995" s="101"/>
      <c r="H1995" s="279"/>
    </row>
    <row r="1996" spans="1:8" ht="12.75" customHeight="1">
      <c r="A1996" s="282"/>
      <c r="B1996" s="255"/>
      <c r="C1996" s="55"/>
      <c r="D1996" s="326"/>
      <c r="E1996" s="82"/>
      <c r="F1996" s="90"/>
      <c r="G1996" s="73"/>
      <c r="H1996" s="278"/>
    </row>
    <row r="1997" spans="1:8" ht="12.75" customHeight="1">
      <c r="A1997" s="245"/>
      <c r="B1997" s="256" t="s">
        <v>2205</v>
      </c>
      <c r="C1997" s="54" t="s">
        <v>3507</v>
      </c>
      <c r="D1997" s="327">
        <v>1</v>
      </c>
      <c r="E1997" s="83" t="s">
        <v>866</v>
      </c>
      <c r="F1997" s="93"/>
      <c r="G1997" s="101"/>
      <c r="H1997" s="279"/>
    </row>
    <row r="1998" spans="1:8" ht="12.75" customHeight="1">
      <c r="A1998" s="282"/>
      <c r="B1998" s="255"/>
      <c r="C1998" s="55"/>
      <c r="D1998" s="326"/>
      <c r="E1998" s="82"/>
      <c r="F1998" s="90"/>
      <c r="G1998" s="73"/>
      <c r="H1998" s="278"/>
    </row>
    <row r="1999" spans="1:8" ht="12.75" customHeight="1">
      <c r="A1999" s="245"/>
      <c r="B1999" s="256" t="s">
        <v>1465</v>
      </c>
      <c r="C1999" s="54" t="s">
        <v>731</v>
      </c>
      <c r="D1999" s="327">
        <v>1</v>
      </c>
      <c r="E1999" s="83" t="s">
        <v>866</v>
      </c>
      <c r="F1999" s="91"/>
      <c r="G1999" s="101"/>
      <c r="H1999" s="279"/>
    </row>
    <row r="2000" spans="1:8" ht="12.75" customHeight="1">
      <c r="A2000" s="282"/>
      <c r="B2000" s="255"/>
      <c r="C2000" s="55"/>
      <c r="D2000" s="326"/>
      <c r="E2000" s="82"/>
      <c r="F2000" s="90"/>
      <c r="G2000" s="73"/>
      <c r="H2000" s="278"/>
    </row>
    <row r="2001" spans="1:8" ht="12.75" customHeight="1">
      <c r="A2001" s="245"/>
      <c r="B2001" s="256" t="s">
        <v>4690</v>
      </c>
      <c r="C2001" s="54" t="s">
        <v>4683</v>
      </c>
      <c r="D2001" s="327">
        <v>1</v>
      </c>
      <c r="E2001" s="83" t="s">
        <v>866</v>
      </c>
      <c r="F2001" s="91"/>
      <c r="G2001" s="101"/>
      <c r="H2001" s="279"/>
    </row>
    <row r="2002" spans="1:8" ht="12.75" customHeight="1">
      <c r="A2002" s="282"/>
      <c r="B2002" s="255"/>
      <c r="C2002" s="55"/>
      <c r="D2002" s="326"/>
      <c r="E2002" s="82"/>
      <c r="F2002" s="90"/>
      <c r="G2002" s="73"/>
      <c r="H2002" s="278"/>
    </row>
    <row r="2003" spans="1:8" ht="12.75" customHeight="1">
      <c r="A2003" s="245"/>
      <c r="B2003" s="256" t="s">
        <v>2206</v>
      </c>
      <c r="C2003" s="53" t="s">
        <v>4684</v>
      </c>
      <c r="D2003" s="327">
        <v>1</v>
      </c>
      <c r="E2003" s="83" t="s">
        <v>866</v>
      </c>
      <c r="F2003" s="91"/>
      <c r="G2003" s="101"/>
      <c r="H2003" s="279"/>
    </row>
    <row r="2004" spans="1:8" ht="12.75" customHeight="1">
      <c r="A2004" s="282"/>
      <c r="B2004" s="255"/>
      <c r="C2004" s="52"/>
      <c r="D2004" s="326"/>
      <c r="E2004" s="82"/>
      <c r="F2004" s="90"/>
      <c r="G2004" s="73"/>
      <c r="H2004" s="278"/>
    </row>
    <row r="2005" spans="1:8" ht="12.75" customHeight="1">
      <c r="A2005" s="246"/>
      <c r="B2005" s="256" t="s">
        <v>2063</v>
      </c>
      <c r="C2005" s="266" t="s">
        <v>4687</v>
      </c>
      <c r="D2005" s="326">
        <v>2</v>
      </c>
      <c r="E2005" s="83" t="s">
        <v>866</v>
      </c>
      <c r="F2005" s="90"/>
      <c r="G2005" s="101"/>
      <c r="H2005" s="278"/>
    </row>
    <row r="2006" spans="1:8" ht="12.75" customHeight="1">
      <c r="A2006" s="282"/>
      <c r="B2006" s="255"/>
      <c r="C2006" s="55"/>
      <c r="D2006" s="335"/>
      <c r="E2006" s="82"/>
      <c r="F2006" s="273"/>
      <c r="G2006" s="73"/>
      <c r="H2006" s="280"/>
    </row>
    <row r="2007" spans="1:8" ht="12.75" customHeight="1">
      <c r="A2007" s="245"/>
      <c r="B2007" s="256" t="s">
        <v>2127</v>
      </c>
      <c r="C2007" s="54" t="s">
        <v>4688</v>
      </c>
      <c r="D2007" s="327">
        <v>1</v>
      </c>
      <c r="E2007" s="83" t="s">
        <v>866</v>
      </c>
      <c r="F2007" s="91"/>
      <c r="G2007" s="101"/>
      <c r="H2007" s="279"/>
    </row>
    <row r="2008" spans="1:8" ht="12.75" customHeight="1">
      <c r="A2008" s="246"/>
      <c r="B2008" s="255"/>
      <c r="C2008" s="266"/>
      <c r="D2008" s="326"/>
      <c r="E2008" s="82"/>
      <c r="F2008" s="90"/>
      <c r="G2008" s="73"/>
      <c r="H2008" s="278"/>
    </row>
    <row r="2009" spans="1:8" ht="12.75" customHeight="1">
      <c r="A2009" s="245"/>
      <c r="B2009" s="256" t="s">
        <v>1900</v>
      </c>
      <c r="C2009" s="53" t="s">
        <v>4404</v>
      </c>
      <c r="D2009" s="327">
        <v>2</v>
      </c>
      <c r="E2009" s="83" t="s">
        <v>866</v>
      </c>
      <c r="F2009" s="91"/>
      <c r="G2009" s="101"/>
      <c r="H2009" s="279"/>
    </row>
    <row r="2010" spans="1:8" ht="12.75" customHeight="1">
      <c r="A2010" s="282"/>
      <c r="B2010" s="255"/>
      <c r="C2010" s="52"/>
      <c r="D2010" s="326"/>
      <c r="E2010" s="82"/>
      <c r="F2010" s="71"/>
      <c r="G2010" s="73"/>
      <c r="H2010" s="278"/>
    </row>
    <row r="2011" spans="1:8" ht="12.75" customHeight="1">
      <c r="A2011" s="245"/>
      <c r="B2011" s="256" t="s">
        <v>2211</v>
      </c>
      <c r="C2011" s="54" t="s">
        <v>2182</v>
      </c>
      <c r="D2011" s="327">
        <v>1</v>
      </c>
      <c r="E2011" s="83" t="s">
        <v>866</v>
      </c>
      <c r="F2011" s="72"/>
      <c r="G2011" s="101"/>
      <c r="H2011" s="279"/>
    </row>
    <row r="2012" spans="1:8" ht="12.75" customHeight="1">
      <c r="A2012" s="288"/>
      <c r="B2012" s="255"/>
      <c r="C2012" s="55"/>
      <c r="D2012" s="333"/>
      <c r="E2012" s="82"/>
      <c r="F2012" s="73"/>
      <c r="G2012" s="73"/>
      <c r="H2012" s="278"/>
    </row>
    <row r="2013" spans="1:8" ht="12.75" customHeight="1">
      <c r="A2013" s="283"/>
      <c r="B2013" s="256" t="s">
        <v>1800</v>
      </c>
      <c r="C2013" s="53" t="s">
        <v>2329</v>
      </c>
      <c r="D2013" s="334">
        <v>1</v>
      </c>
      <c r="E2013" s="83" t="s">
        <v>866</v>
      </c>
      <c r="F2013" s="94"/>
      <c r="G2013" s="102"/>
      <c r="H2013" s="281"/>
    </row>
    <row r="2014" spans="1:8" ht="12.75" customHeight="1">
      <c r="A2014" s="80"/>
      <c r="B2014" s="249"/>
      <c r="C2014" s="249"/>
      <c r="D2014" s="330"/>
      <c r="E2014" s="80"/>
      <c r="F2014" s="69"/>
      <c r="G2014" s="69"/>
      <c r="H2014" s="275"/>
    </row>
    <row r="2015" spans="1:8" ht="12.75" customHeight="1">
      <c r="A2015" s="284"/>
      <c r="B2015" s="49"/>
      <c r="C2015" s="311"/>
      <c r="D2015" s="331"/>
      <c r="E2015" s="81"/>
      <c r="F2015" s="70"/>
      <c r="G2015" s="70"/>
      <c r="H2015" s="374"/>
    </row>
    <row r="2016" spans="1:8" ht="12.75" customHeight="1">
      <c r="A2016" s="282"/>
      <c r="B2016" s="253"/>
      <c r="C2016" s="264"/>
      <c r="D2016" s="330"/>
      <c r="E2016" s="80"/>
      <c r="F2016" s="69"/>
      <c r="G2016" s="69"/>
      <c r="H2016" s="275"/>
    </row>
    <row r="2017" spans="1:8" ht="12.75" customHeight="1">
      <c r="A2017" s="287"/>
      <c r="B2017" s="254" t="s">
        <v>2213</v>
      </c>
      <c r="C2017" s="265" t="s">
        <v>3361</v>
      </c>
      <c r="D2017" s="331">
        <v>1</v>
      </c>
      <c r="E2017" s="81" t="s">
        <v>866</v>
      </c>
      <c r="F2017" s="70"/>
      <c r="G2017" s="70"/>
      <c r="H2017" s="277"/>
    </row>
    <row r="2018" spans="1:8" ht="12.75" customHeight="1">
      <c r="A2018" s="282"/>
      <c r="B2018" s="253"/>
      <c r="C2018" s="52"/>
      <c r="D2018" s="326"/>
      <c r="E2018" s="80"/>
      <c r="F2018" s="90"/>
      <c r="G2018" s="69"/>
      <c r="H2018" s="278"/>
    </row>
    <row r="2019" spans="1:8" ht="12.75" customHeight="1">
      <c r="A2019" s="245"/>
      <c r="B2019" s="254" t="s">
        <v>2216</v>
      </c>
      <c r="C2019" s="54" t="s">
        <v>4644</v>
      </c>
      <c r="D2019" s="327">
        <v>5</v>
      </c>
      <c r="E2019" s="81" t="s">
        <v>866</v>
      </c>
      <c r="F2019" s="91"/>
      <c r="G2019" s="70"/>
      <c r="H2019" s="277"/>
    </row>
    <row r="2020" spans="1:8" ht="12.75" customHeight="1">
      <c r="A2020" s="282"/>
      <c r="B2020" s="258"/>
      <c r="C2020" s="52"/>
      <c r="D2020" s="326"/>
      <c r="E2020" s="82"/>
      <c r="F2020" s="90"/>
      <c r="G2020" s="69"/>
      <c r="H2020" s="372"/>
    </row>
    <row r="2021" spans="1:8" ht="12.75" customHeight="1">
      <c r="A2021" s="245"/>
      <c r="B2021" s="256" t="s">
        <v>1804</v>
      </c>
      <c r="C2021" s="53" t="s">
        <v>2331</v>
      </c>
      <c r="D2021" s="327">
        <v>2</v>
      </c>
      <c r="E2021" s="83" t="s">
        <v>866</v>
      </c>
      <c r="F2021" s="72"/>
      <c r="G2021" s="70"/>
      <c r="H2021" s="375"/>
    </row>
    <row r="2022" spans="1:8" ht="12.75" customHeight="1">
      <c r="A2022" s="282"/>
      <c r="B2022" s="258"/>
      <c r="C2022" s="55"/>
      <c r="D2022" s="326"/>
      <c r="E2022" s="82"/>
      <c r="F2022" s="90"/>
      <c r="G2022" s="73"/>
      <c r="H2022" s="278"/>
    </row>
    <row r="2023" spans="1:8" ht="12.75" customHeight="1">
      <c r="A2023" s="245"/>
      <c r="B2023" s="256" t="s">
        <v>2217</v>
      </c>
      <c r="C2023" s="54" t="s">
        <v>1972</v>
      </c>
      <c r="D2023" s="327">
        <v>1</v>
      </c>
      <c r="E2023" s="83" t="s">
        <v>866</v>
      </c>
      <c r="F2023" s="91"/>
      <c r="G2023" s="101"/>
      <c r="H2023" s="375"/>
    </row>
    <row r="2024" spans="1:8" ht="12.75" customHeight="1">
      <c r="A2024" s="282"/>
      <c r="B2024" s="258"/>
      <c r="C2024" s="55"/>
      <c r="D2024" s="326"/>
      <c r="E2024" s="82"/>
      <c r="F2024" s="90"/>
      <c r="G2024" s="73"/>
      <c r="H2024" s="278"/>
    </row>
    <row r="2025" spans="1:8" ht="12.75" customHeight="1">
      <c r="A2025" s="245"/>
      <c r="B2025" s="256" t="s">
        <v>2219</v>
      </c>
      <c r="C2025" s="54" t="s">
        <v>2332</v>
      </c>
      <c r="D2025" s="327">
        <v>1</v>
      </c>
      <c r="E2025" s="83" t="s">
        <v>866</v>
      </c>
      <c r="F2025" s="91"/>
      <c r="G2025" s="101"/>
      <c r="H2025" s="279"/>
    </row>
    <row r="2026" spans="1:8" ht="12.75" customHeight="1">
      <c r="A2026" s="282"/>
      <c r="B2026" s="255"/>
      <c r="C2026" s="55"/>
      <c r="D2026" s="326"/>
      <c r="E2026" s="82"/>
      <c r="F2026" s="90"/>
      <c r="G2026" s="73"/>
      <c r="H2026" s="278"/>
    </row>
    <row r="2027" spans="1:8" ht="12.75" customHeight="1">
      <c r="A2027" s="245"/>
      <c r="B2027" s="256" t="s">
        <v>2220</v>
      </c>
      <c r="C2027" s="53" t="s">
        <v>2333</v>
      </c>
      <c r="D2027" s="327">
        <v>1</v>
      </c>
      <c r="E2027" s="83" t="s">
        <v>866</v>
      </c>
      <c r="F2027" s="91"/>
      <c r="G2027" s="101"/>
      <c r="H2027" s="279"/>
    </row>
    <row r="2028" spans="1:8" ht="12.75" customHeight="1">
      <c r="A2028" s="282"/>
      <c r="B2028" s="255"/>
      <c r="C2028" s="55"/>
      <c r="D2028" s="326"/>
      <c r="E2028" s="84"/>
      <c r="F2028" s="90"/>
      <c r="G2028" s="73"/>
      <c r="H2028" s="278"/>
    </row>
    <row r="2029" spans="1:8" ht="12.75" customHeight="1">
      <c r="A2029" s="245"/>
      <c r="B2029" s="256"/>
      <c r="C2029" s="54"/>
      <c r="D2029" s="327"/>
      <c r="E2029" s="83"/>
      <c r="F2029" s="92"/>
      <c r="G2029" s="101"/>
      <c r="H2029" s="279"/>
    </row>
    <row r="2030" spans="1:8" ht="12.75" customHeight="1">
      <c r="A2030" s="282"/>
      <c r="B2030" s="255"/>
      <c r="C2030" s="55"/>
      <c r="D2030" s="326"/>
      <c r="E2030" s="82"/>
      <c r="F2030" s="90"/>
      <c r="G2030" s="73"/>
      <c r="H2030" s="278"/>
    </row>
    <row r="2031" spans="1:8" ht="12.75" customHeight="1">
      <c r="A2031" s="245"/>
      <c r="B2031" s="256" t="s">
        <v>4473</v>
      </c>
      <c r="C2031" s="54" t="s">
        <v>4691</v>
      </c>
      <c r="D2031" s="327">
        <v>12</v>
      </c>
      <c r="E2031" s="83" t="s">
        <v>866</v>
      </c>
      <c r="F2031" s="93"/>
      <c r="G2031" s="101"/>
      <c r="H2031" s="279"/>
    </row>
    <row r="2032" spans="1:8" ht="12.75" customHeight="1">
      <c r="A2032" s="282"/>
      <c r="B2032" s="255"/>
      <c r="C2032" s="55"/>
      <c r="D2032" s="326"/>
      <c r="E2032" s="82"/>
      <c r="F2032" s="90"/>
      <c r="G2032" s="73"/>
      <c r="H2032" s="278"/>
    </row>
    <row r="2033" spans="1:8" ht="12.75" customHeight="1">
      <c r="A2033" s="245"/>
      <c r="B2033" s="256" t="s">
        <v>4473</v>
      </c>
      <c r="C2033" s="54" t="s">
        <v>1163</v>
      </c>
      <c r="D2033" s="327">
        <v>1</v>
      </c>
      <c r="E2033" s="83" t="s">
        <v>866</v>
      </c>
      <c r="F2033" s="92"/>
      <c r="G2033" s="101"/>
      <c r="H2033" s="279"/>
    </row>
    <row r="2034" spans="1:8" ht="12.75" customHeight="1">
      <c r="A2034" s="282"/>
      <c r="B2034" s="255"/>
      <c r="C2034" s="55"/>
      <c r="D2034" s="326"/>
      <c r="E2034" s="82"/>
      <c r="F2034" s="90"/>
      <c r="G2034" s="73"/>
      <c r="H2034" s="278"/>
    </row>
    <row r="2035" spans="1:8" ht="12.75" customHeight="1">
      <c r="A2035" s="245"/>
      <c r="B2035" s="256" t="s">
        <v>4473</v>
      </c>
      <c r="C2035" s="54" t="s">
        <v>1163</v>
      </c>
      <c r="D2035" s="327">
        <v>53</v>
      </c>
      <c r="E2035" s="83" t="s">
        <v>866</v>
      </c>
      <c r="F2035" s="92"/>
      <c r="G2035" s="101"/>
      <c r="H2035" s="279"/>
    </row>
    <row r="2036" spans="1:8" ht="12.75" customHeight="1">
      <c r="A2036" s="282"/>
      <c r="B2036" s="255"/>
      <c r="C2036" s="55"/>
      <c r="D2036" s="326"/>
      <c r="E2036" s="82"/>
      <c r="F2036" s="90"/>
      <c r="G2036" s="73"/>
      <c r="H2036" s="278"/>
    </row>
    <row r="2037" spans="1:8" ht="12.75" customHeight="1">
      <c r="A2037" s="245"/>
      <c r="B2037" s="256" t="s">
        <v>2225</v>
      </c>
      <c r="C2037" s="54" t="s">
        <v>4779</v>
      </c>
      <c r="D2037" s="327">
        <v>3</v>
      </c>
      <c r="E2037" s="83" t="s">
        <v>866</v>
      </c>
      <c r="F2037" s="93"/>
      <c r="G2037" s="101"/>
      <c r="H2037" s="279"/>
    </row>
    <row r="2038" spans="1:8" ht="12.75" customHeight="1">
      <c r="A2038" s="282"/>
      <c r="B2038" s="255"/>
      <c r="C2038" s="55"/>
      <c r="D2038" s="326"/>
      <c r="E2038" s="82"/>
      <c r="F2038" s="90"/>
      <c r="G2038" s="73"/>
      <c r="H2038" s="278"/>
    </row>
    <row r="2039" spans="1:8" ht="12.75" customHeight="1">
      <c r="A2039" s="245"/>
      <c r="B2039" s="256" t="s">
        <v>4692</v>
      </c>
      <c r="C2039" s="54" t="s">
        <v>4780</v>
      </c>
      <c r="D2039" s="327">
        <v>1</v>
      </c>
      <c r="E2039" s="83" t="s">
        <v>866</v>
      </c>
      <c r="F2039" s="91"/>
      <c r="G2039" s="101"/>
      <c r="H2039" s="279"/>
    </row>
    <row r="2040" spans="1:8" ht="12.75" customHeight="1">
      <c r="A2040" s="282"/>
      <c r="B2040" s="255"/>
      <c r="C2040" s="55"/>
      <c r="D2040" s="326"/>
      <c r="E2040" s="82"/>
      <c r="F2040" s="90"/>
      <c r="G2040" s="73"/>
      <c r="H2040" s="278"/>
    </row>
    <row r="2041" spans="1:8" ht="12.75" customHeight="1">
      <c r="A2041" s="245"/>
      <c r="B2041" s="256" t="s">
        <v>4692</v>
      </c>
      <c r="C2041" s="53" t="s">
        <v>4780</v>
      </c>
      <c r="D2041" s="327">
        <v>1</v>
      </c>
      <c r="E2041" s="83" t="s">
        <v>866</v>
      </c>
      <c r="F2041" s="91"/>
      <c r="G2041" s="101"/>
      <c r="H2041" s="279"/>
    </row>
    <row r="2042" spans="1:8" ht="12.75" customHeight="1">
      <c r="A2042" s="282"/>
      <c r="B2042" s="255"/>
      <c r="C2042" s="52"/>
      <c r="D2042" s="326"/>
      <c r="E2042" s="82"/>
      <c r="F2042" s="90"/>
      <c r="G2042" s="73"/>
      <c r="H2042" s="278"/>
    </row>
    <row r="2043" spans="1:8" ht="12.75" customHeight="1">
      <c r="A2043" s="246"/>
      <c r="B2043" s="256" t="s">
        <v>1761</v>
      </c>
      <c r="C2043" s="266" t="s">
        <v>4781</v>
      </c>
      <c r="D2043" s="326">
        <v>2</v>
      </c>
      <c r="E2043" s="83" t="s">
        <v>866</v>
      </c>
      <c r="F2043" s="90"/>
      <c r="G2043" s="101"/>
      <c r="H2043" s="278"/>
    </row>
    <row r="2044" spans="1:8" ht="12.75" customHeight="1">
      <c r="A2044" s="285"/>
      <c r="B2044" s="255"/>
      <c r="C2044" s="52"/>
      <c r="D2044" s="328"/>
      <c r="E2044" s="82"/>
      <c r="F2044" s="355"/>
      <c r="G2044" s="73"/>
      <c r="H2044" s="372"/>
    </row>
    <row r="2045" spans="1:8" ht="12.75" customHeight="1">
      <c r="A2045" s="286"/>
      <c r="B2045" s="256" t="s">
        <v>2228</v>
      </c>
      <c r="C2045" s="53" t="s">
        <v>4727</v>
      </c>
      <c r="D2045" s="329">
        <v>2</v>
      </c>
      <c r="E2045" s="83" t="s">
        <v>866</v>
      </c>
      <c r="F2045" s="356"/>
      <c r="G2045" s="101"/>
      <c r="H2045" s="373"/>
    </row>
    <row r="2046" spans="1:8" ht="12.75" customHeight="1">
      <c r="A2046" s="246"/>
      <c r="B2046" s="255"/>
      <c r="C2046" s="266"/>
      <c r="D2046" s="326"/>
      <c r="E2046" s="82"/>
      <c r="F2046" s="90"/>
      <c r="G2046" s="73"/>
      <c r="H2046" s="278"/>
    </row>
    <row r="2047" spans="1:8" ht="12.75" customHeight="1">
      <c r="A2047" s="245"/>
      <c r="B2047" s="256" t="s">
        <v>2230</v>
      </c>
      <c r="C2047" s="53" t="s">
        <v>4782</v>
      </c>
      <c r="D2047" s="327">
        <v>2</v>
      </c>
      <c r="E2047" s="83" t="s">
        <v>866</v>
      </c>
      <c r="F2047" s="91"/>
      <c r="G2047" s="101"/>
      <c r="H2047" s="279"/>
    </row>
    <row r="2048" spans="1:8" ht="12.75" customHeight="1">
      <c r="A2048" s="282"/>
      <c r="B2048" s="255"/>
      <c r="C2048" s="52"/>
      <c r="D2048" s="326"/>
      <c r="E2048" s="82"/>
      <c r="F2048" s="71"/>
      <c r="G2048" s="73"/>
      <c r="H2048" s="278"/>
    </row>
    <row r="2049" spans="1:8" ht="12.75" customHeight="1">
      <c r="A2049" s="245"/>
      <c r="B2049" s="256" t="s">
        <v>2231</v>
      </c>
      <c r="C2049" s="54" t="s">
        <v>2091</v>
      </c>
      <c r="D2049" s="327">
        <v>1</v>
      </c>
      <c r="E2049" s="83" t="s">
        <v>866</v>
      </c>
      <c r="F2049" s="72"/>
      <c r="G2049" s="101"/>
      <c r="H2049" s="279"/>
    </row>
    <row r="2050" spans="1:8" ht="12.75" customHeight="1">
      <c r="A2050" s="288"/>
      <c r="B2050" s="255"/>
      <c r="C2050" s="55"/>
      <c r="D2050" s="333"/>
      <c r="E2050" s="82"/>
      <c r="F2050" s="73"/>
      <c r="G2050" s="73"/>
      <c r="H2050" s="278"/>
    </row>
    <row r="2051" spans="1:8" ht="12.75" customHeight="1">
      <c r="A2051" s="283"/>
      <c r="B2051" s="256" t="s">
        <v>4693</v>
      </c>
      <c r="C2051" s="53" t="s">
        <v>4784</v>
      </c>
      <c r="D2051" s="334">
        <v>2</v>
      </c>
      <c r="E2051" s="83" t="s">
        <v>866</v>
      </c>
      <c r="F2051" s="94"/>
      <c r="G2051" s="101"/>
      <c r="H2051" s="281"/>
    </row>
    <row r="2052" spans="1:8" ht="12.75" customHeight="1">
      <c r="A2052" s="80"/>
      <c r="B2052" s="255"/>
      <c r="C2052" s="249"/>
      <c r="D2052" s="330"/>
      <c r="E2052" s="80"/>
      <c r="F2052" s="69"/>
      <c r="G2052" s="73"/>
      <c r="H2052" s="275"/>
    </row>
    <row r="2053" spans="1:8" ht="12.75" customHeight="1">
      <c r="A2053" s="284"/>
      <c r="B2053" s="256" t="s">
        <v>4693</v>
      </c>
      <c r="C2053" s="53" t="s">
        <v>519</v>
      </c>
      <c r="D2053" s="331">
        <v>2</v>
      </c>
      <c r="E2053" s="81" t="s">
        <v>866</v>
      </c>
      <c r="F2053" s="70"/>
      <c r="G2053" s="101"/>
      <c r="H2053" s="374"/>
    </row>
    <row r="2054" spans="1:8" ht="12.75" customHeight="1">
      <c r="A2054" s="282"/>
      <c r="B2054" s="255"/>
      <c r="C2054" s="264"/>
      <c r="D2054" s="330"/>
      <c r="E2054" s="80"/>
      <c r="F2054" s="69"/>
      <c r="G2054" s="73"/>
      <c r="H2054" s="275"/>
    </row>
    <row r="2055" spans="1:8" ht="12.75" customHeight="1">
      <c r="A2055" s="287"/>
      <c r="B2055" s="256" t="s">
        <v>1297</v>
      </c>
      <c r="C2055" s="265" t="s">
        <v>3617</v>
      </c>
      <c r="D2055" s="331">
        <v>3</v>
      </c>
      <c r="E2055" s="81" t="s">
        <v>866</v>
      </c>
      <c r="F2055" s="70"/>
      <c r="G2055" s="101"/>
      <c r="H2055" s="277"/>
    </row>
    <row r="2056" spans="1:8" ht="12.75" customHeight="1">
      <c r="A2056" s="282"/>
      <c r="B2056" s="255"/>
      <c r="C2056" s="52"/>
      <c r="D2056" s="326"/>
      <c r="E2056" s="80"/>
      <c r="F2056" s="90"/>
      <c r="G2056" s="73"/>
      <c r="H2056" s="278"/>
    </row>
    <row r="2057" spans="1:8" ht="12.75" customHeight="1">
      <c r="A2057" s="245"/>
      <c r="B2057" s="256" t="s">
        <v>2232</v>
      </c>
      <c r="C2057" s="53" t="s">
        <v>519</v>
      </c>
      <c r="D2057" s="327">
        <v>8</v>
      </c>
      <c r="E2057" s="81" t="s">
        <v>866</v>
      </c>
      <c r="F2057" s="91"/>
      <c r="G2057" s="101"/>
      <c r="H2057" s="277"/>
    </row>
    <row r="2058" spans="1:8" ht="12.75" customHeight="1">
      <c r="A2058" s="282"/>
      <c r="B2058" s="255"/>
      <c r="C2058" s="52"/>
      <c r="D2058" s="326"/>
      <c r="E2058" s="80"/>
      <c r="F2058" s="90"/>
      <c r="G2058" s="73"/>
      <c r="H2058" s="372"/>
    </row>
    <row r="2059" spans="1:8" ht="12.75" customHeight="1">
      <c r="A2059" s="245"/>
      <c r="B2059" s="256" t="s">
        <v>4694</v>
      </c>
      <c r="C2059" s="53" t="s">
        <v>4695</v>
      </c>
      <c r="D2059" s="327">
        <v>3</v>
      </c>
      <c r="E2059" s="81" t="s">
        <v>866</v>
      </c>
      <c r="F2059" s="72"/>
      <c r="G2059" s="101"/>
      <c r="H2059" s="375"/>
    </row>
    <row r="2060" spans="1:8" ht="12.75" customHeight="1">
      <c r="A2060" s="282"/>
      <c r="B2060" s="255"/>
      <c r="C2060" s="52"/>
      <c r="D2060" s="326"/>
      <c r="E2060" s="80"/>
      <c r="F2060" s="90"/>
      <c r="G2060" s="73"/>
      <c r="H2060" s="372"/>
    </row>
    <row r="2061" spans="1:8" ht="12.75" customHeight="1">
      <c r="A2061" s="245"/>
      <c r="B2061" s="256" t="s">
        <v>2234</v>
      </c>
      <c r="C2061" s="53" t="s">
        <v>2337</v>
      </c>
      <c r="D2061" s="327">
        <v>4</v>
      </c>
      <c r="E2061" s="81" t="s">
        <v>866</v>
      </c>
      <c r="F2061" s="72"/>
      <c r="G2061" s="101"/>
      <c r="H2061" s="375"/>
    </row>
    <row r="2062" spans="1:8" ht="12.75" customHeight="1">
      <c r="A2062" s="282"/>
      <c r="B2062" s="255"/>
      <c r="C2062" s="55"/>
      <c r="D2062" s="326"/>
      <c r="E2062" s="80"/>
      <c r="F2062" s="90"/>
      <c r="G2062" s="73"/>
      <c r="H2062" s="278"/>
    </row>
    <row r="2063" spans="1:8" ht="12.75" customHeight="1">
      <c r="A2063" s="245"/>
      <c r="B2063" s="256" t="s">
        <v>2239</v>
      </c>
      <c r="C2063" s="54" t="s">
        <v>711</v>
      </c>
      <c r="D2063" s="327">
        <v>10</v>
      </c>
      <c r="E2063" s="81" t="s">
        <v>866</v>
      </c>
      <c r="F2063" s="91"/>
      <c r="G2063" s="101"/>
      <c r="H2063" s="375"/>
    </row>
    <row r="2064" spans="1:8" ht="12.75" customHeight="1">
      <c r="A2064" s="282"/>
      <c r="B2064" s="255"/>
      <c r="C2064" s="55"/>
      <c r="D2064" s="326"/>
      <c r="E2064" s="80"/>
      <c r="F2064" s="90"/>
      <c r="G2064" s="73"/>
      <c r="H2064" s="278"/>
    </row>
    <row r="2065" spans="1:8" ht="12.75" customHeight="1">
      <c r="A2065" s="245"/>
      <c r="B2065" s="256"/>
      <c r="C2065" s="54"/>
      <c r="D2065" s="327"/>
      <c r="E2065" s="81"/>
      <c r="F2065" s="91"/>
      <c r="G2065" s="101"/>
      <c r="H2065" s="279"/>
    </row>
    <row r="2066" spans="1:8" ht="12.75" customHeight="1">
      <c r="A2066" s="282"/>
      <c r="B2066" s="255"/>
      <c r="C2066" s="55"/>
      <c r="D2066" s="326"/>
      <c r="E2066" s="80"/>
      <c r="F2066" s="90"/>
      <c r="G2066" s="73"/>
      <c r="H2066" s="278"/>
    </row>
    <row r="2067" spans="1:8" ht="12.75" customHeight="1">
      <c r="A2067" s="245"/>
      <c r="B2067" s="256" t="s">
        <v>2240</v>
      </c>
      <c r="C2067" s="54" t="s">
        <v>853</v>
      </c>
      <c r="D2067" s="327">
        <v>2</v>
      </c>
      <c r="E2067" s="81" t="s">
        <v>866</v>
      </c>
      <c r="F2067" s="91"/>
      <c r="G2067" s="101"/>
      <c r="H2067" s="279"/>
    </row>
    <row r="2068" spans="1:8" ht="12.75" customHeight="1">
      <c r="A2068" s="282"/>
      <c r="B2068" s="255"/>
      <c r="C2068" s="55"/>
      <c r="D2068" s="326"/>
      <c r="E2068" s="80"/>
      <c r="F2068" s="90"/>
      <c r="G2068" s="73"/>
      <c r="H2068" s="278"/>
    </row>
    <row r="2069" spans="1:8" ht="12.75" customHeight="1">
      <c r="A2069" s="245"/>
      <c r="B2069" s="256" t="s">
        <v>2241</v>
      </c>
      <c r="C2069" s="53" t="s">
        <v>4696</v>
      </c>
      <c r="D2069" s="327">
        <v>1</v>
      </c>
      <c r="E2069" s="81" t="s">
        <v>866</v>
      </c>
      <c r="F2069" s="91"/>
      <c r="G2069" s="101"/>
      <c r="H2069" s="279"/>
    </row>
    <row r="2070" spans="1:8" ht="12.75" customHeight="1">
      <c r="A2070" s="282"/>
      <c r="B2070" s="255"/>
      <c r="C2070" s="55"/>
      <c r="D2070" s="326"/>
      <c r="E2070" s="80"/>
      <c r="F2070" s="90"/>
      <c r="G2070" s="73"/>
      <c r="H2070" s="278"/>
    </row>
    <row r="2071" spans="1:8" ht="12.75" customHeight="1">
      <c r="A2071" s="245"/>
      <c r="B2071" s="256" t="s">
        <v>2243</v>
      </c>
      <c r="C2071" s="53" t="s">
        <v>4697</v>
      </c>
      <c r="D2071" s="327">
        <v>1</v>
      </c>
      <c r="E2071" s="81" t="s">
        <v>866</v>
      </c>
      <c r="F2071" s="92"/>
      <c r="G2071" s="101"/>
      <c r="H2071" s="279"/>
    </row>
    <row r="2072" spans="1:8" ht="12.75" customHeight="1">
      <c r="A2072" s="282"/>
      <c r="B2072" s="255"/>
      <c r="C2072" s="55"/>
      <c r="D2072" s="326"/>
      <c r="E2072" s="80"/>
      <c r="F2072" s="90"/>
      <c r="G2072" s="73"/>
      <c r="H2072" s="278"/>
    </row>
    <row r="2073" spans="1:8" ht="12.75" customHeight="1">
      <c r="A2073" s="245"/>
      <c r="B2073" s="256" t="s">
        <v>2244</v>
      </c>
      <c r="C2073" s="54" t="s">
        <v>3533</v>
      </c>
      <c r="D2073" s="327">
        <v>1</v>
      </c>
      <c r="E2073" s="81" t="s">
        <v>866</v>
      </c>
      <c r="F2073" s="93"/>
      <c r="G2073" s="101"/>
      <c r="H2073" s="279"/>
    </row>
    <row r="2074" spans="1:8" ht="12.75" customHeight="1">
      <c r="A2074" s="282"/>
      <c r="B2074" s="255"/>
      <c r="C2074" s="55"/>
      <c r="D2074" s="326"/>
      <c r="E2074" s="80"/>
      <c r="F2074" s="90"/>
      <c r="G2074" s="73"/>
      <c r="H2074" s="278"/>
    </row>
    <row r="2075" spans="1:8" ht="12.75" customHeight="1">
      <c r="A2075" s="245"/>
      <c r="B2075" s="256" t="s">
        <v>763</v>
      </c>
      <c r="C2075" s="54" t="s">
        <v>4785</v>
      </c>
      <c r="D2075" s="327">
        <v>1</v>
      </c>
      <c r="E2075" s="81" t="s">
        <v>866</v>
      </c>
      <c r="F2075" s="92"/>
      <c r="G2075" s="101"/>
      <c r="H2075" s="279"/>
    </row>
    <row r="2076" spans="1:8" ht="12.75" customHeight="1">
      <c r="A2076" s="282"/>
      <c r="B2076" s="255"/>
      <c r="C2076" s="55"/>
      <c r="D2076" s="326"/>
      <c r="E2076" s="82"/>
      <c r="F2076" s="90"/>
      <c r="G2076" s="73"/>
      <c r="H2076" s="278"/>
    </row>
    <row r="2077" spans="1:8" ht="12.75" customHeight="1">
      <c r="A2077" s="245"/>
      <c r="B2077" s="256" t="s">
        <v>1722</v>
      </c>
      <c r="C2077" s="54" t="s">
        <v>2339</v>
      </c>
      <c r="D2077" s="327">
        <v>1</v>
      </c>
      <c r="E2077" s="83" t="s">
        <v>866</v>
      </c>
      <c r="F2077" s="91"/>
      <c r="G2077" s="101"/>
      <c r="H2077" s="279"/>
    </row>
    <row r="2078" spans="1:8" ht="12.75" customHeight="1">
      <c r="A2078" s="282"/>
      <c r="B2078" s="255"/>
      <c r="C2078" s="55"/>
      <c r="D2078" s="326"/>
      <c r="E2078" s="82"/>
      <c r="F2078" s="90"/>
      <c r="G2078" s="73"/>
      <c r="H2078" s="278"/>
    </row>
    <row r="2079" spans="1:8" ht="12.75" customHeight="1">
      <c r="A2079" s="246"/>
      <c r="B2079" s="255" t="s">
        <v>327</v>
      </c>
      <c r="C2079" s="312" t="s">
        <v>2341</v>
      </c>
      <c r="D2079" s="326">
        <v>1</v>
      </c>
      <c r="E2079" s="82" t="s">
        <v>866</v>
      </c>
      <c r="F2079" s="90"/>
      <c r="G2079" s="73"/>
      <c r="H2079" s="278"/>
    </row>
    <row r="2080" spans="1:8" ht="12.75" customHeight="1">
      <c r="A2080" s="285"/>
      <c r="B2080" s="293"/>
      <c r="C2080" s="52"/>
      <c r="D2080" s="328"/>
      <c r="E2080" s="345"/>
      <c r="F2080" s="355"/>
      <c r="G2080" s="371"/>
      <c r="H2080" s="372"/>
    </row>
    <row r="2081" spans="1:8" ht="12.75" customHeight="1">
      <c r="A2081" s="286"/>
      <c r="B2081" s="294" t="s">
        <v>1196</v>
      </c>
      <c r="C2081" s="53" t="s">
        <v>2346</v>
      </c>
      <c r="D2081" s="329">
        <v>1</v>
      </c>
      <c r="E2081" s="86" t="s">
        <v>866</v>
      </c>
      <c r="F2081" s="356"/>
      <c r="G2081" s="94"/>
      <c r="H2081" s="373"/>
    </row>
    <row r="2082" spans="1:8" ht="12.75" customHeight="1">
      <c r="A2082" s="246"/>
      <c r="B2082" s="255"/>
      <c r="C2082" s="312"/>
      <c r="D2082" s="326"/>
      <c r="E2082" s="82"/>
      <c r="F2082" s="90"/>
      <c r="G2082" s="71"/>
      <c r="H2082" s="278"/>
    </row>
    <row r="2083" spans="1:8" ht="12.75" customHeight="1">
      <c r="A2083" s="286"/>
      <c r="B2083" s="256" t="s">
        <v>154</v>
      </c>
      <c r="C2083" s="53" t="s">
        <v>78</v>
      </c>
      <c r="D2083" s="329">
        <v>1</v>
      </c>
      <c r="E2083" s="83" t="s">
        <v>866</v>
      </c>
      <c r="F2083" s="356"/>
      <c r="G2083" s="101"/>
      <c r="H2083" s="373"/>
    </row>
    <row r="2084" spans="1:8" ht="12.75" customHeight="1">
      <c r="A2084" s="246"/>
      <c r="B2084" s="255"/>
      <c r="C2084" s="266"/>
      <c r="D2084" s="326"/>
      <c r="E2084" s="82"/>
      <c r="F2084" s="90"/>
      <c r="G2084" s="73"/>
      <c r="H2084" s="278"/>
    </row>
    <row r="2085" spans="1:8" ht="12.75" customHeight="1">
      <c r="A2085" s="245"/>
      <c r="B2085" s="257"/>
      <c r="C2085" s="53"/>
      <c r="D2085" s="327"/>
      <c r="E2085" s="83"/>
      <c r="F2085" s="91"/>
      <c r="G2085" s="101"/>
      <c r="H2085" s="279"/>
    </row>
    <row r="2086" spans="1:8" ht="12.75" customHeight="1">
      <c r="A2086" s="282"/>
      <c r="B2086" s="260" t="s">
        <v>3674</v>
      </c>
      <c r="C2086" s="52"/>
      <c r="D2086" s="326"/>
      <c r="E2086" s="82"/>
      <c r="F2086" s="71"/>
      <c r="G2086" s="73"/>
      <c r="H2086" s="278"/>
    </row>
    <row r="2087" spans="1:8" ht="12.75" customHeight="1">
      <c r="A2087" s="245"/>
      <c r="B2087" s="292" t="s">
        <v>3360</v>
      </c>
      <c r="C2087" s="54" t="s">
        <v>501</v>
      </c>
      <c r="D2087" s="327">
        <v>1</v>
      </c>
      <c r="E2087" s="83" t="s">
        <v>866</v>
      </c>
      <c r="F2087" s="72"/>
      <c r="G2087" s="101"/>
      <c r="H2087" s="279"/>
    </row>
    <row r="2088" spans="1:8" ht="12.75" customHeight="1">
      <c r="A2088" s="282"/>
      <c r="B2088" s="255"/>
      <c r="C2088" s="322"/>
      <c r="D2088" s="71"/>
      <c r="E2088" s="80"/>
      <c r="F2088" s="90"/>
      <c r="G2088" s="73"/>
      <c r="H2088" s="278"/>
    </row>
    <row r="2089" spans="1:8" ht="12.75" customHeight="1">
      <c r="A2089" s="245"/>
      <c r="B2089" s="256"/>
      <c r="C2089" s="323"/>
      <c r="D2089" s="72"/>
      <c r="E2089" s="81"/>
      <c r="F2089" s="93"/>
      <c r="G2089" s="101"/>
      <c r="H2089" s="279"/>
    </row>
    <row r="2090" spans="1:8" ht="12.75" customHeight="1">
      <c r="A2090" s="282"/>
      <c r="B2090" s="255"/>
      <c r="C2090" s="322"/>
      <c r="D2090" s="71"/>
      <c r="E2090" s="80"/>
      <c r="F2090" s="90"/>
      <c r="G2090" s="73"/>
      <c r="H2090" s="278"/>
    </row>
    <row r="2091" spans="1:8" ht="12.75" customHeight="1">
      <c r="A2091" s="245"/>
      <c r="B2091" s="256"/>
      <c r="C2091" s="323"/>
      <c r="D2091" s="72"/>
      <c r="E2091" s="81"/>
      <c r="F2091" s="91"/>
      <c r="G2091" s="101"/>
      <c r="H2091" s="279"/>
    </row>
    <row r="2092" spans="1:8" ht="12.75" customHeight="1">
      <c r="A2092" s="282"/>
      <c r="B2092" s="255"/>
      <c r="C2092" s="322"/>
      <c r="D2092" s="71"/>
      <c r="E2092" s="80"/>
      <c r="F2092" s="90"/>
      <c r="G2092" s="73"/>
      <c r="H2092" s="278"/>
    </row>
    <row r="2093" spans="1:8" ht="12.75" customHeight="1">
      <c r="A2093" s="245"/>
      <c r="B2093" s="256"/>
      <c r="C2093" s="323"/>
      <c r="D2093" s="72"/>
      <c r="E2093" s="81"/>
      <c r="F2093" s="91"/>
      <c r="G2093" s="101"/>
      <c r="H2093" s="279"/>
    </row>
    <row r="2094" spans="1:8" ht="12.75" customHeight="1">
      <c r="A2094" s="282"/>
      <c r="B2094" s="255"/>
      <c r="C2094" s="322"/>
      <c r="D2094" s="71"/>
      <c r="E2094" s="80"/>
      <c r="F2094" s="90"/>
      <c r="G2094" s="73"/>
      <c r="H2094" s="278"/>
    </row>
    <row r="2095" spans="1:8" ht="12.75" customHeight="1">
      <c r="A2095" s="245"/>
      <c r="B2095" s="256"/>
      <c r="C2095" s="323"/>
      <c r="D2095" s="72"/>
      <c r="E2095" s="81"/>
      <c r="F2095" s="91"/>
      <c r="G2095" s="101"/>
      <c r="H2095" s="279"/>
    </row>
    <row r="2096" spans="1:8" ht="12.75" customHeight="1">
      <c r="A2096" s="282"/>
      <c r="B2096" s="255"/>
      <c r="C2096" s="322"/>
      <c r="D2096" s="71"/>
      <c r="E2096" s="82"/>
      <c r="F2096" s="90"/>
      <c r="G2096" s="73"/>
      <c r="H2096" s="278"/>
    </row>
    <row r="2097" spans="1:8" ht="12.75" customHeight="1">
      <c r="A2097" s="245"/>
      <c r="B2097" s="256"/>
      <c r="C2097" s="319"/>
      <c r="D2097" s="72"/>
      <c r="E2097" s="83"/>
      <c r="F2097" s="91"/>
      <c r="G2097" s="101"/>
      <c r="H2097" s="279"/>
    </row>
    <row r="2098" spans="1:8" ht="12.75" customHeight="1">
      <c r="A2098" s="282"/>
      <c r="B2098" s="255"/>
      <c r="C2098" s="322"/>
      <c r="D2098" s="71"/>
      <c r="E2098" s="80"/>
      <c r="F2098" s="90"/>
      <c r="G2098" s="73"/>
      <c r="H2098" s="278"/>
    </row>
    <row r="2099" spans="1:8" ht="12.75" customHeight="1">
      <c r="A2099" s="245"/>
      <c r="B2099" s="256"/>
      <c r="C2099" s="323"/>
      <c r="D2099" s="72"/>
      <c r="E2099" s="81"/>
      <c r="F2099" s="93"/>
      <c r="G2099" s="101"/>
      <c r="H2099" s="279"/>
    </row>
    <row r="2100" spans="1:8" ht="12.75" customHeight="1">
      <c r="A2100" s="282"/>
      <c r="B2100" s="255"/>
      <c r="C2100" s="322"/>
      <c r="D2100" s="71"/>
      <c r="E2100" s="80"/>
      <c r="F2100" s="90"/>
      <c r="G2100" s="73"/>
      <c r="H2100" s="278"/>
    </row>
    <row r="2101" spans="1:8" ht="12.75" customHeight="1">
      <c r="A2101" s="245"/>
      <c r="B2101" s="256"/>
      <c r="C2101" s="323"/>
      <c r="D2101" s="72"/>
      <c r="E2101" s="81"/>
      <c r="F2101" s="91"/>
      <c r="G2101" s="101"/>
      <c r="H2101" s="279"/>
    </row>
    <row r="2102" spans="1:8" ht="12.75" customHeight="1">
      <c r="A2102" s="282"/>
      <c r="B2102" s="255"/>
      <c r="C2102" s="322"/>
      <c r="D2102" s="71"/>
      <c r="E2102" s="80"/>
      <c r="F2102" s="90"/>
      <c r="G2102" s="73"/>
      <c r="H2102" s="278"/>
    </row>
    <row r="2103" spans="1:8" ht="12.75" customHeight="1">
      <c r="A2103" s="245"/>
      <c r="B2103" s="256"/>
      <c r="C2103" s="323"/>
      <c r="D2103" s="72"/>
      <c r="E2103" s="81"/>
      <c r="F2103" s="91"/>
      <c r="G2103" s="101"/>
      <c r="H2103" s="279"/>
    </row>
    <row r="2104" spans="1:8" ht="12.75" customHeight="1">
      <c r="A2104" s="282"/>
      <c r="B2104" s="255"/>
      <c r="C2104" s="322"/>
      <c r="D2104" s="71"/>
      <c r="E2104" s="80"/>
      <c r="F2104" s="90"/>
      <c r="G2104" s="73"/>
      <c r="H2104" s="278"/>
    </row>
    <row r="2105" spans="1:8" ht="12.75" customHeight="1">
      <c r="A2105" s="245"/>
      <c r="B2105" s="256"/>
      <c r="C2105" s="323"/>
      <c r="D2105" s="72"/>
      <c r="E2105" s="81"/>
      <c r="F2105" s="91"/>
      <c r="G2105" s="101"/>
      <c r="H2105" s="279"/>
    </row>
    <row r="2106" spans="1:8" ht="12.75" customHeight="1">
      <c r="A2106" s="282"/>
      <c r="B2106" s="255"/>
      <c r="C2106" s="322"/>
      <c r="D2106" s="71"/>
      <c r="E2106" s="82"/>
      <c r="F2106" s="90"/>
      <c r="G2106" s="73"/>
      <c r="H2106" s="278"/>
    </row>
    <row r="2107" spans="1:8" ht="12.75" customHeight="1">
      <c r="A2107" s="245"/>
      <c r="B2107" s="256"/>
      <c r="C2107" s="319"/>
      <c r="D2107" s="72"/>
      <c r="E2107" s="83"/>
      <c r="F2107" s="91"/>
      <c r="G2107" s="101"/>
      <c r="H2107" s="279"/>
    </row>
    <row r="2108" spans="1:8" ht="12.75" customHeight="1">
      <c r="A2108" s="282"/>
      <c r="B2108" s="255"/>
      <c r="C2108" s="322"/>
      <c r="D2108" s="71"/>
      <c r="E2108" s="82"/>
      <c r="F2108" s="90"/>
      <c r="G2108" s="73"/>
      <c r="H2108" s="278"/>
    </row>
    <row r="2109" spans="1:8" ht="12.75" customHeight="1">
      <c r="A2109" s="245"/>
      <c r="B2109" s="256"/>
      <c r="C2109" s="319"/>
      <c r="D2109" s="72"/>
      <c r="E2109" s="83"/>
      <c r="F2109" s="91"/>
      <c r="G2109" s="101"/>
      <c r="H2109" s="279"/>
    </row>
    <row r="2110" spans="1:8" ht="12.75" customHeight="1">
      <c r="A2110" s="282"/>
      <c r="B2110" s="255"/>
      <c r="C2110" s="320"/>
      <c r="D2110" s="71"/>
      <c r="E2110" s="82"/>
      <c r="F2110" s="90"/>
      <c r="G2110" s="73"/>
      <c r="H2110" s="278"/>
    </row>
    <row r="2111" spans="1:8" ht="12.75" customHeight="1">
      <c r="A2111" s="245"/>
      <c r="B2111" s="256"/>
      <c r="C2111" s="319"/>
      <c r="D2111" s="72"/>
      <c r="E2111" s="83"/>
      <c r="F2111" s="91"/>
      <c r="G2111" s="73"/>
      <c r="H2111" s="279"/>
    </row>
    <row r="2112" spans="1:8" ht="12.75" customHeight="1">
      <c r="A2112" s="246"/>
      <c r="B2112" s="255"/>
      <c r="C2112" s="318"/>
      <c r="D2112" s="71"/>
      <c r="E2112" s="82"/>
      <c r="F2112" s="90"/>
      <c r="G2112" s="274"/>
      <c r="H2112" s="278"/>
    </row>
    <row r="2113" spans="1:8" ht="12.75" customHeight="1">
      <c r="A2113" s="246"/>
      <c r="B2113" s="255"/>
      <c r="C2113" s="318"/>
      <c r="D2113" s="71"/>
      <c r="E2113" s="82"/>
      <c r="F2113" s="90"/>
      <c r="G2113" s="101"/>
      <c r="H2113" s="278"/>
    </row>
    <row r="2114" spans="1:8" ht="12.75" customHeight="1">
      <c r="A2114" s="282"/>
      <c r="B2114" s="258"/>
      <c r="C2114" s="322"/>
      <c r="D2114" s="269"/>
      <c r="E2114" s="271"/>
      <c r="F2114" s="273"/>
      <c r="G2114" s="73"/>
      <c r="H2114" s="280"/>
    </row>
    <row r="2115" spans="1:8" ht="12.75" customHeight="1">
      <c r="A2115" s="245"/>
      <c r="B2115" s="257"/>
      <c r="C2115" s="323"/>
      <c r="D2115" s="72"/>
      <c r="E2115" s="83"/>
      <c r="F2115" s="91"/>
      <c r="G2115" s="101"/>
      <c r="H2115" s="279"/>
    </row>
    <row r="2116" spans="1:8" ht="12.75" customHeight="1">
      <c r="A2116" s="246"/>
      <c r="B2116" s="260"/>
      <c r="C2116" s="318"/>
      <c r="D2116" s="71"/>
      <c r="E2116" s="82"/>
      <c r="F2116" s="71"/>
      <c r="G2116" s="73"/>
      <c r="H2116" s="278"/>
    </row>
    <row r="2117" spans="1:8" ht="12.75" customHeight="1">
      <c r="A2117" s="245"/>
      <c r="B2117" s="292"/>
      <c r="C2117" s="323"/>
      <c r="D2117" s="72"/>
      <c r="E2117" s="83"/>
      <c r="F2117" s="72"/>
      <c r="G2117" s="101"/>
      <c r="H2117" s="279"/>
    </row>
    <row r="2118" spans="1:8" ht="12.75" customHeight="1">
      <c r="A2118" s="246"/>
      <c r="B2118" s="255"/>
      <c r="C2118" s="266"/>
      <c r="D2118" s="326"/>
      <c r="E2118" s="82"/>
      <c r="F2118" s="90"/>
      <c r="G2118" s="73"/>
      <c r="H2118" s="278"/>
    </row>
    <row r="2119" spans="1:8" ht="12.75" customHeight="1">
      <c r="A2119" s="245"/>
      <c r="B2119" s="257"/>
      <c r="C2119" s="53"/>
      <c r="D2119" s="327"/>
      <c r="E2119" s="83"/>
      <c r="F2119" s="91"/>
      <c r="G2119" s="101"/>
      <c r="H2119" s="279"/>
    </row>
    <row r="2120" spans="1:8" ht="12.75" customHeight="1">
      <c r="A2120" s="288"/>
      <c r="B2120" s="261"/>
      <c r="C2120" s="55"/>
      <c r="D2120" s="333"/>
      <c r="E2120" s="85"/>
      <c r="F2120" s="73"/>
      <c r="G2120" s="73"/>
      <c r="H2120" s="278"/>
    </row>
    <row r="2121" spans="1:8" ht="12.75" customHeight="1">
      <c r="A2121" s="283"/>
      <c r="B2121" s="40" t="s">
        <v>165</v>
      </c>
      <c r="C2121" s="53"/>
      <c r="D2121" s="334"/>
      <c r="E2121" s="272"/>
      <c r="F2121" s="94"/>
      <c r="G2121" s="102"/>
      <c r="H2121" s="281"/>
    </row>
    <row r="2122" spans="1:8" ht="12.75" customHeight="1">
      <c r="A2122" s="80"/>
      <c r="B2122" s="249"/>
      <c r="C2122" s="249"/>
      <c r="D2122" s="330"/>
      <c r="E2122" s="80"/>
      <c r="F2122" s="69"/>
      <c r="G2122" s="69"/>
      <c r="H2122" s="275"/>
    </row>
    <row r="2123" spans="1:8" ht="12.75" customHeight="1">
      <c r="A2123" s="245" t="s">
        <v>1218</v>
      </c>
      <c r="B2123" s="256" t="s">
        <v>2191</v>
      </c>
      <c r="C2123" s="311"/>
      <c r="D2123" s="331"/>
      <c r="E2123" s="81"/>
      <c r="F2123" s="70"/>
      <c r="G2123" s="70"/>
      <c r="H2123" s="374"/>
    </row>
    <row r="2124" spans="1:8" ht="12.75" customHeight="1">
      <c r="A2124" s="282"/>
      <c r="B2124" s="253"/>
      <c r="C2124" s="264"/>
      <c r="D2124" s="330"/>
      <c r="E2124" s="80"/>
      <c r="F2124" s="69"/>
      <c r="G2124" s="69"/>
      <c r="H2124" s="275"/>
    </row>
    <row r="2125" spans="1:8" ht="12.75" customHeight="1">
      <c r="A2125" s="287"/>
      <c r="B2125" s="254"/>
      <c r="C2125" s="265"/>
      <c r="D2125" s="331"/>
      <c r="E2125" s="81"/>
      <c r="F2125" s="70"/>
      <c r="G2125" s="70"/>
      <c r="H2125" s="277"/>
    </row>
    <row r="2126" spans="1:8" ht="12.75" customHeight="1">
      <c r="A2126" s="282"/>
      <c r="B2126" s="255"/>
      <c r="C2126" s="52"/>
      <c r="D2126" s="326"/>
      <c r="E2126" s="82"/>
      <c r="F2126" s="90"/>
      <c r="G2126" s="69"/>
      <c r="H2126" s="278"/>
    </row>
    <row r="2127" spans="1:8" ht="12.75" customHeight="1">
      <c r="A2127" s="245"/>
      <c r="B2127" s="256" t="s">
        <v>2246</v>
      </c>
      <c r="C2127" s="54" t="s">
        <v>2349</v>
      </c>
      <c r="D2127" s="327">
        <v>1</v>
      </c>
      <c r="E2127" s="83" t="s">
        <v>866</v>
      </c>
      <c r="F2127" s="91"/>
      <c r="G2127" s="70"/>
      <c r="H2127" s="277"/>
    </row>
    <row r="2128" spans="1:8" ht="12.75" customHeight="1">
      <c r="A2128" s="282"/>
      <c r="B2128" s="255"/>
      <c r="C2128" s="52"/>
      <c r="D2128" s="326"/>
      <c r="E2128" s="82"/>
      <c r="F2128" s="90"/>
      <c r="G2128" s="69"/>
      <c r="H2128" s="372"/>
    </row>
    <row r="2129" spans="1:8" ht="12.75" customHeight="1">
      <c r="A2129" s="245"/>
      <c r="B2129" s="256" t="s">
        <v>2247</v>
      </c>
      <c r="C2129" s="53" t="s">
        <v>1876</v>
      </c>
      <c r="D2129" s="327">
        <v>14</v>
      </c>
      <c r="E2129" s="83" t="s">
        <v>866</v>
      </c>
      <c r="F2129" s="72"/>
      <c r="G2129" s="70"/>
      <c r="H2129" s="375"/>
    </row>
    <row r="2130" spans="1:8" ht="12.75" customHeight="1">
      <c r="A2130" s="282"/>
      <c r="B2130" s="255"/>
      <c r="C2130" s="52"/>
      <c r="D2130" s="326"/>
      <c r="E2130" s="82"/>
      <c r="F2130" s="90"/>
      <c r="G2130" s="69"/>
      <c r="H2130" s="372"/>
    </row>
    <row r="2131" spans="1:8" ht="12.75" customHeight="1">
      <c r="A2131" s="245"/>
      <c r="B2131" s="256" t="s">
        <v>1966</v>
      </c>
      <c r="C2131" s="53" t="s">
        <v>2352</v>
      </c>
      <c r="D2131" s="327">
        <v>1</v>
      </c>
      <c r="E2131" s="83" t="s">
        <v>866</v>
      </c>
      <c r="F2131" s="72"/>
      <c r="G2131" s="70"/>
      <c r="H2131" s="375"/>
    </row>
    <row r="2132" spans="1:8" ht="12.75" customHeight="1">
      <c r="A2132" s="282"/>
      <c r="B2132" s="255"/>
      <c r="C2132" s="55"/>
      <c r="D2132" s="326"/>
      <c r="E2132" s="82"/>
      <c r="F2132" s="90"/>
      <c r="G2132" s="73"/>
      <c r="H2132" s="278"/>
    </row>
    <row r="2133" spans="1:8" ht="12.75" customHeight="1">
      <c r="A2133" s="245"/>
      <c r="B2133" s="256" t="s">
        <v>2251</v>
      </c>
      <c r="C2133" s="54" t="s">
        <v>2354</v>
      </c>
      <c r="D2133" s="327">
        <v>1</v>
      </c>
      <c r="E2133" s="83" t="s">
        <v>866</v>
      </c>
      <c r="F2133" s="91"/>
      <c r="G2133" s="101"/>
      <c r="H2133" s="375"/>
    </row>
    <row r="2134" spans="1:8" ht="12.75" customHeight="1">
      <c r="A2134" s="282"/>
      <c r="B2134" s="255"/>
      <c r="C2134" s="55" t="s">
        <v>312</v>
      </c>
      <c r="D2134" s="326"/>
      <c r="E2134" s="82"/>
      <c r="F2134" s="90"/>
      <c r="G2134" s="73"/>
      <c r="H2134" s="278"/>
    </row>
    <row r="2135" spans="1:8" ht="12.75" customHeight="1">
      <c r="A2135" s="245"/>
      <c r="B2135" s="256" t="s">
        <v>98</v>
      </c>
      <c r="C2135" s="54" t="s">
        <v>2355</v>
      </c>
      <c r="D2135" s="327">
        <v>1</v>
      </c>
      <c r="E2135" s="83" t="s">
        <v>866</v>
      </c>
      <c r="F2135" s="91"/>
      <c r="G2135" s="101"/>
      <c r="H2135" s="279"/>
    </row>
    <row r="2136" spans="1:8" ht="12.75" customHeight="1">
      <c r="A2136" s="282"/>
      <c r="B2136" s="255"/>
      <c r="C2136" s="55" t="s">
        <v>312</v>
      </c>
      <c r="D2136" s="326"/>
      <c r="E2136" s="82"/>
      <c r="F2136" s="90"/>
      <c r="G2136" s="73"/>
      <c r="H2136" s="278"/>
    </row>
    <row r="2137" spans="1:8" ht="12.75" customHeight="1">
      <c r="A2137" s="245"/>
      <c r="B2137" s="256" t="s">
        <v>2037</v>
      </c>
      <c r="C2137" s="54" t="s">
        <v>111</v>
      </c>
      <c r="D2137" s="327">
        <v>1</v>
      </c>
      <c r="E2137" s="83" t="s">
        <v>866</v>
      </c>
      <c r="F2137" s="91"/>
      <c r="G2137" s="101"/>
      <c r="H2137" s="279"/>
    </row>
    <row r="2138" spans="1:8" ht="12.75" customHeight="1">
      <c r="A2138" s="282"/>
      <c r="B2138" s="255"/>
      <c r="C2138" s="55" t="s">
        <v>312</v>
      </c>
      <c r="D2138" s="326"/>
      <c r="E2138" s="82"/>
      <c r="F2138" s="90"/>
      <c r="G2138" s="73"/>
      <c r="H2138" s="278"/>
    </row>
    <row r="2139" spans="1:8" ht="12.75" customHeight="1">
      <c r="A2139" s="245"/>
      <c r="B2139" s="256" t="s">
        <v>2253</v>
      </c>
      <c r="C2139" s="53" t="s">
        <v>716</v>
      </c>
      <c r="D2139" s="327">
        <v>1</v>
      </c>
      <c r="E2139" s="83" t="s">
        <v>866</v>
      </c>
      <c r="F2139" s="91"/>
      <c r="G2139" s="101"/>
      <c r="H2139" s="279"/>
    </row>
    <row r="2140" spans="1:8" ht="12.75" customHeight="1">
      <c r="A2140" s="282"/>
      <c r="B2140" s="255"/>
      <c r="C2140" s="55" t="s">
        <v>312</v>
      </c>
      <c r="D2140" s="326"/>
      <c r="E2140" s="82"/>
      <c r="F2140" s="90"/>
      <c r="G2140" s="73"/>
      <c r="H2140" s="278"/>
    </row>
    <row r="2141" spans="1:8" ht="12.75" customHeight="1">
      <c r="A2141" s="245"/>
      <c r="B2141" s="256" t="s">
        <v>661</v>
      </c>
      <c r="C2141" s="54" t="s">
        <v>2151</v>
      </c>
      <c r="D2141" s="327">
        <v>1</v>
      </c>
      <c r="E2141" s="83" t="s">
        <v>866</v>
      </c>
      <c r="F2141" s="92"/>
      <c r="G2141" s="101"/>
      <c r="H2141" s="279"/>
    </row>
    <row r="2142" spans="1:8" ht="12.75" customHeight="1">
      <c r="A2142" s="282"/>
      <c r="B2142" s="255"/>
      <c r="C2142" s="55" t="s">
        <v>312</v>
      </c>
      <c r="D2142" s="326"/>
      <c r="E2142" s="82"/>
      <c r="F2142" s="90"/>
      <c r="G2142" s="73"/>
      <c r="H2142" s="278"/>
    </row>
    <row r="2143" spans="1:8" ht="12.75" customHeight="1">
      <c r="A2143" s="245"/>
      <c r="B2143" s="256" t="s">
        <v>2255</v>
      </c>
      <c r="C2143" s="54" t="s">
        <v>206</v>
      </c>
      <c r="D2143" s="327">
        <v>1</v>
      </c>
      <c r="E2143" s="83" t="s">
        <v>866</v>
      </c>
      <c r="F2143" s="93"/>
      <c r="G2143" s="101"/>
      <c r="H2143" s="279"/>
    </row>
    <row r="2144" spans="1:8" ht="12.75" customHeight="1">
      <c r="A2144" s="282"/>
      <c r="B2144" s="255"/>
      <c r="C2144" s="55" t="s">
        <v>312</v>
      </c>
      <c r="D2144" s="326"/>
      <c r="E2144" s="82"/>
      <c r="F2144" s="90"/>
      <c r="G2144" s="73"/>
      <c r="H2144" s="278"/>
    </row>
    <row r="2145" spans="1:8" ht="12.75" customHeight="1">
      <c r="A2145" s="245"/>
      <c r="B2145" s="256" t="s">
        <v>2256</v>
      </c>
      <c r="C2145" s="54" t="s">
        <v>2357</v>
      </c>
      <c r="D2145" s="327">
        <v>1</v>
      </c>
      <c r="E2145" s="83" t="s">
        <v>866</v>
      </c>
      <c r="F2145" s="92"/>
      <c r="G2145" s="101"/>
      <c r="H2145" s="279"/>
    </row>
    <row r="2146" spans="1:8" ht="12.75" customHeight="1">
      <c r="A2146" s="282"/>
      <c r="B2146" s="255"/>
      <c r="C2146" s="55" t="s">
        <v>312</v>
      </c>
      <c r="D2146" s="326"/>
      <c r="E2146" s="82"/>
      <c r="F2146" s="90"/>
      <c r="G2146" s="73"/>
      <c r="H2146" s="278"/>
    </row>
    <row r="2147" spans="1:8" ht="12.75" customHeight="1">
      <c r="A2147" s="245"/>
      <c r="B2147" s="256" t="s">
        <v>2259</v>
      </c>
      <c r="C2147" s="54" t="s">
        <v>2361</v>
      </c>
      <c r="D2147" s="327">
        <v>2</v>
      </c>
      <c r="E2147" s="83" t="s">
        <v>866</v>
      </c>
      <c r="F2147" s="93"/>
      <c r="G2147" s="101"/>
      <c r="H2147" s="279"/>
    </row>
    <row r="2148" spans="1:8" ht="12.75" customHeight="1">
      <c r="A2148" s="282"/>
      <c r="B2148" s="255"/>
      <c r="C2148" s="55" t="s">
        <v>312</v>
      </c>
      <c r="D2148" s="326"/>
      <c r="E2148" s="82"/>
      <c r="F2148" s="90"/>
      <c r="G2148" s="73"/>
      <c r="H2148" s="278"/>
    </row>
    <row r="2149" spans="1:8" ht="12.75" customHeight="1">
      <c r="A2149" s="245"/>
      <c r="B2149" s="256" t="s">
        <v>455</v>
      </c>
      <c r="C2149" s="54" t="s">
        <v>58</v>
      </c>
      <c r="D2149" s="327">
        <v>2</v>
      </c>
      <c r="E2149" s="83" t="s">
        <v>866</v>
      </c>
      <c r="F2149" s="91"/>
      <c r="G2149" s="101"/>
      <c r="H2149" s="279"/>
    </row>
    <row r="2150" spans="1:8" ht="12.75" customHeight="1">
      <c r="A2150" s="282"/>
      <c r="B2150" s="255"/>
      <c r="C2150" s="55" t="s">
        <v>312</v>
      </c>
      <c r="D2150" s="326"/>
      <c r="E2150" s="82"/>
      <c r="F2150" s="90"/>
      <c r="G2150" s="73"/>
      <c r="H2150" s="278"/>
    </row>
    <row r="2151" spans="1:8" ht="12.75" customHeight="1">
      <c r="A2151" s="245"/>
      <c r="B2151" s="256" t="s">
        <v>1999</v>
      </c>
      <c r="C2151" s="53" t="s">
        <v>2363</v>
      </c>
      <c r="D2151" s="327">
        <v>1</v>
      </c>
      <c r="E2151" s="83" t="s">
        <v>866</v>
      </c>
      <c r="F2151" s="91"/>
      <c r="G2151" s="101"/>
      <c r="H2151" s="279"/>
    </row>
    <row r="2152" spans="1:8" ht="12.75" customHeight="1">
      <c r="A2152" s="282"/>
      <c r="B2152" s="255"/>
      <c r="C2152" s="55" t="s">
        <v>312</v>
      </c>
      <c r="D2152" s="326"/>
      <c r="E2152" s="82"/>
      <c r="F2152" s="90"/>
      <c r="G2152" s="73"/>
      <c r="H2152" s="278"/>
    </row>
    <row r="2153" spans="1:8" ht="12.75" customHeight="1">
      <c r="A2153" s="246"/>
      <c r="B2153" s="256" t="s">
        <v>1144</v>
      </c>
      <c r="C2153" s="266" t="s">
        <v>387</v>
      </c>
      <c r="D2153" s="326">
        <v>1</v>
      </c>
      <c r="E2153" s="83" t="s">
        <v>866</v>
      </c>
      <c r="F2153" s="90"/>
      <c r="G2153" s="101"/>
      <c r="H2153" s="278"/>
    </row>
    <row r="2154" spans="1:8" ht="12.75" customHeight="1">
      <c r="A2154" s="285"/>
      <c r="B2154" s="293"/>
      <c r="C2154" s="52"/>
      <c r="D2154" s="328"/>
      <c r="E2154" s="345"/>
      <c r="F2154" s="355"/>
      <c r="G2154" s="73"/>
      <c r="H2154" s="372"/>
    </row>
    <row r="2155" spans="1:8" ht="12.75" customHeight="1">
      <c r="A2155" s="286"/>
      <c r="B2155" s="294"/>
      <c r="C2155" s="53"/>
      <c r="D2155" s="329"/>
      <c r="E2155" s="86"/>
      <c r="F2155" s="356"/>
      <c r="G2155" s="101"/>
      <c r="H2155" s="373"/>
    </row>
    <row r="2156" spans="1:8" ht="12.75" customHeight="1">
      <c r="A2156" s="246"/>
      <c r="B2156" s="255"/>
      <c r="C2156" s="266"/>
      <c r="D2156" s="326"/>
      <c r="E2156" s="82"/>
      <c r="F2156" s="90"/>
      <c r="G2156" s="73"/>
      <c r="H2156" s="278"/>
    </row>
    <row r="2157" spans="1:8" ht="12.75" customHeight="1">
      <c r="A2157" s="245"/>
      <c r="B2157" s="256" t="s">
        <v>2262</v>
      </c>
      <c r="C2157" s="53" t="s">
        <v>2332</v>
      </c>
      <c r="D2157" s="327">
        <v>1</v>
      </c>
      <c r="E2157" s="83" t="s">
        <v>866</v>
      </c>
      <c r="F2157" s="91"/>
      <c r="G2157" s="101"/>
      <c r="H2157" s="279"/>
    </row>
    <row r="2158" spans="1:8" ht="12.75" customHeight="1">
      <c r="A2158" s="282"/>
      <c r="B2158" s="255"/>
      <c r="C2158" s="52"/>
      <c r="D2158" s="326"/>
      <c r="E2158" s="82"/>
      <c r="F2158" s="71"/>
      <c r="G2158" s="73"/>
      <c r="H2158" s="278"/>
    </row>
    <row r="2159" spans="1:8" ht="12.75" customHeight="1">
      <c r="A2159" s="245"/>
      <c r="B2159" s="256" t="s">
        <v>2267</v>
      </c>
      <c r="C2159" s="54" t="s">
        <v>2364</v>
      </c>
      <c r="D2159" s="327">
        <v>1</v>
      </c>
      <c r="E2159" s="83" t="s">
        <v>866</v>
      </c>
      <c r="F2159" s="72"/>
      <c r="G2159" s="101"/>
      <c r="H2159" s="279"/>
    </row>
    <row r="2160" spans="1:8" ht="12.75" customHeight="1">
      <c r="A2160" s="288"/>
      <c r="B2160" s="255"/>
      <c r="C2160" s="55"/>
      <c r="D2160" s="333"/>
      <c r="E2160" s="82"/>
      <c r="F2160" s="73"/>
      <c r="G2160" s="73"/>
      <c r="H2160" s="278"/>
    </row>
    <row r="2161" spans="1:8" ht="12.75" customHeight="1">
      <c r="A2161" s="283"/>
      <c r="B2161" s="256" t="s">
        <v>1776</v>
      </c>
      <c r="C2161" s="53" t="s">
        <v>2354</v>
      </c>
      <c r="D2161" s="334">
        <v>2</v>
      </c>
      <c r="E2161" s="83" t="s">
        <v>866</v>
      </c>
      <c r="F2161" s="94"/>
      <c r="G2161" s="101"/>
      <c r="H2161" s="281"/>
    </row>
    <row r="2162" spans="1:8" ht="12.75" customHeight="1">
      <c r="A2162" s="80"/>
      <c r="B2162" s="255"/>
      <c r="C2162" s="249"/>
      <c r="D2162" s="330"/>
      <c r="E2162" s="82"/>
      <c r="F2162" s="69"/>
      <c r="G2162" s="69"/>
      <c r="H2162" s="275"/>
    </row>
    <row r="2163" spans="1:8" ht="12.75" customHeight="1">
      <c r="A2163" s="284"/>
      <c r="B2163" s="256" t="s">
        <v>262</v>
      </c>
      <c r="C2163" s="311" t="s">
        <v>2354</v>
      </c>
      <c r="D2163" s="331">
        <v>2</v>
      </c>
      <c r="E2163" s="83" t="s">
        <v>866</v>
      </c>
      <c r="F2163" s="70"/>
      <c r="G2163" s="70"/>
      <c r="H2163" s="374"/>
    </row>
    <row r="2164" spans="1:8" ht="12.75" customHeight="1">
      <c r="A2164" s="282"/>
      <c r="B2164" s="255"/>
      <c r="C2164" s="264"/>
      <c r="D2164" s="330"/>
      <c r="E2164" s="82"/>
      <c r="F2164" s="69"/>
      <c r="G2164" s="69"/>
      <c r="H2164" s="275"/>
    </row>
    <row r="2165" spans="1:8" ht="12.75" customHeight="1">
      <c r="A2165" s="287"/>
      <c r="B2165" s="256" t="s">
        <v>2268</v>
      </c>
      <c r="C2165" s="265" t="s">
        <v>2354</v>
      </c>
      <c r="D2165" s="331">
        <v>1</v>
      </c>
      <c r="E2165" s="83" t="s">
        <v>866</v>
      </c>
      <c r="F2165" s="70"/>
      <c r="G2165" s="70"/>
      <c r="H2165" s="277"/>
    </row>
    <row r="2166" spans="1:8" ht="12.75" customHeight="1">
      <c r="A2166" s="282"/>
      <c r="B2166" s="255"/>
      <c r="C2166" s="52"/>
      <c r="D2166" s="326"/>
      <c r="E2166" s="82"/>
      <c r="F2166" s="90"/>
      <c r="G2166" s="69"/>
      <c r="H2166" s="278"/>
    </row>
    <row r="2167" spans="1:8" ht="12.75" customHeight="1">
      <c r="A2167" s="245"/>
      <c r="B2167" s="256" t="s">
        <v>2270</v>
      </c>
      <c r="C2167" s="54" t="s">
        <v>770</v>
      </c>
      <c r="D2167" s="327">
        <v>7</v>
      </c>
      <c r="E2167" s="83" t="s">
        <v>866</v>
      </c>
      <c r="F2167" s="91"/>
      <c r="G2167" s="70"/>
      <c r="H2167" s="277"/>
    </row>
    <row r="2168" spans="1:8" ht="12.75" customHeight="1">
      <c r="A2168" s="282"/>
      <c r="B2168" s="255"/>
      <c r="C2168" s="52"/>
      <c r="D2168" s="326"/>
      <c r="E2168" s="82"/>
      <c r="F2168" s="90"/>
      <c r="G2168" s="69"/>
      <c r="H2168" s="372"/>
    </row>
    <row r="2169" spans="1:8" ht="12.75" customHeight="1">
      <c r="A2169" s="245"/>
      <c r="B2169" s="256" t="s">
        <v>1771</v>
      </c>
      <c r="C2169" s="53" t="s">
        <v>2365</v>
      </c>
      <c r="D2169" s="327">
        <v>1</v>
      </c>
      <c r="E2169" s="83" t="s">
        <v>866</v>
      </c>
      <c r="F2169" s="72"/>
      <c r="G2169" s="70"/>
      <c r="H2169" s="375"/>
    </row>
    <row r="2170" spans="1:8" ht="12.75" customHeight="1">
      <c r="A2170" s="282"/>
      <c r="B2170" s="258"/>
      <c r="C2170" s="52"/>
      <c r="D2170" s="326"/>
      <c r="E2170" s="82"/>
      <c r="F2170" s="90"/>
      <c r="G2170" s="69"/>
      <c r="H2170" s="372"/>
    </row>
    <row r="2171" spans="1:8" ht="12.75" customHeight="1">
      <c r="A2171" s="245"/>
      <c r="B2171" s="256"/>
      <c r="C2171" s="53"/>
      <c r="D2171" s="327"/>
      <c r="E2171" s="83"/>
      <c r="F2171" s="72"/>
      <c r="G2171" s="70"/>
      <c r="H2171" s="375"/>
    </row>
    <row r="2172" spans="1:8" ht="12.75" customHeight="1">
      <c r="A2172" s="282"/>
      <c r="B2172" s="255"/>
      <c r="C2172" s="55"/>
      <c r="D2172" s="326"/>
      <c r="E2172" s="82"/>
      <c r="F2172" s="90"/>
      <c r="G2172" s="73"/>
      <c r="H2172" s="278"/>
    </row>
    <row r="2173" spans="1:8" ht="12.75" customHeight="1">
      <c r="A2173" s="245"/>
      <c r="B2173" s="256" t="s">
        <v>228</v>
      </c>
      <c r="C2173" s="54" t="s">
        <v>2354</v>
      </c>
      <c r="D2173" s="327">
        <v>3</v>
      </c>
      <c r="E2173" s="83" t="s">
        <v>866</v>
      </c>
      <c r="F2173" s="91"/>
      <c r="G2173" s="101"/>
      <c r="H2173" s="375"/>
    </row>
    <row r="2174" spans="1:8" ht="12.75" customHeight="1">
      <c r="A2174" s="282"/>
      <c r="B2174" s="255"/>
      <c r="C2174" s="55"/>
      <c r="D2174" s="326"/>
      <c r="E2174" s="82"/>
      <c r="F2174" s="90"/>
      <c r="G2174" s="73"/>
      <c r="H2174" s="278"/>
    </row>
    <row r="2175" spans="1:8" ht="12.75" customHeight="1">
      <c r="A2175" s="245"/>
      <c r="B2175" s="256" t="s">
        <v>2274</v>
      </c>
      <c r="C2175" s="54" t="s">
        <v>2332</v>
      </c>
      <c r="D2175" s="327">
        <v>9</v>
      </c>
      <c r="E2175" s="83" t="s">
        <v>866</v>
      </c>
      <c r="F2175" s="91"/>
      <c r="G2175" s="101"/>
      <c r="H2175" s="279"/>
    </row>
    <row r="2176" spans="1:8" ht="12.75" customHeight="1">
      <c r="A2176" s="282"/>
      <c r="B2176" s="255"/>
      <c r="C2176" s="55"/>
      <c r="D2176" s="326"/>
      <c r="E2176" s="82"/>
      <c r="F2176" s="90"/>
      <c r="G2176" s="73"/>
      <c r="H2176" s="278"/>
    </row>
    <row r="2177" spans="1:8" ht="12.75" customHeight="1">
      <c r="A2177" s="245"/>
      <c r="B2177" s="256" t="s">
        <v>521</v>
      </c>
      <c r="C2177" s="54" t="s">
        <v>306</v>
      </c>
      <c r="D2177" s="327">
        <v>1</v>
      </c>
      <c r="E2177" s="83" t="s">
        <v>866</v>
      </c>
      <c r="F2177" s="91"/>
      <c r="G2177" s="101"/>
      <c r="H2177" s="279"/>
    </row>
    <row r="2178" spans="1:8" ht="12.75" customHeight="1">
      <c r="A2178" s="282"/>
      <c r="B2178" s="255"/>
      <c r="C2178" s="55"/>
      <c r="D2178" s="326"/>
      <c r="E2178" s="82"/>
      <c r="F2178" s="90"/>
      <c r="G2178" s="73"/>
      <c r="H2178" s="278"/>
    </row>
    <row r="2179" spans="1:8" ht="12.75" customHeight="1">
      <c r="A2179" s="245"/>
      <c r="B2179" s="256" t="s">
        <v>2277</v>
      </c>
      <c r="C2179" s="53" t="s">
        <v>1403</v>
      </c>
      <c r="D2179" s="327">
        <v>1</v>
      </c>
      <c r="E2179" s="83" t="s">
        <v>866</v>
      </c>
      <c r="F2179" s="91"/>
      <c r="G2179" s="101"/>
      <c r="H2179" s="279"/>
    </row>
    <row r="2180" spans="1:8" ht="12.75" customHeight="1">
      <c r="A2180" s="282"/>
      <c r="B2180" s="255"/>
      <c r="C2180" s="55"/>
      <c r="D2180" s="326"/>
      <c r="E2180" s="82"/>
      <c r="F2180" s="90"/>
      <c r="G2180" s="73"/>
      <c r="H2180" s="278"/>
    </row>
    <row r="2181" spans="1:8" ht="12.75" customHeight="1">
      <c r="A2181" s="245"/>
      <c r="B2181" s="256" t="s">
        <v>2280</v>
      </c>
      <c r="C2181" s="54" t="s">
        <v>2368</v>
      </c>
      <c r="D2181" s="327">
        <v>1</v>
      </c>
      <c r="E2181" s="83" t="s">
        <v>866</v>
      </c>
      <c r="F2181" s="92"/>
      <c r="G2181" s="101"/>
      <c r="H2181" s="279"/>
    </row>
    <row r="2182" spans="1:8" ht="12.75" customHeight="1">
      <c r="A2182" s="282"/>
      <c r="B2182" s="255"/>
      <c r="C2182" s="55"/>
      <c r="D2182" s="326"/>
      <c r="E2182" s="82"/>
      <c r="F2182" s="90"/>
      <c r="G2182" s="73"/>
      <c r="H2182" s="278"/>
    </row>
    <row r="2183" spans="1:8" ht="12.75" customHeight="1">
      <c r="A2183" s="245"/>
      <c r="B2183" s="256" t="s">
        <v>695</v>
      </c>
      <c r="C2183" s="54" t="s">
        <v>628</v>
      </c>
      <c r="D2183" s="327">
        <v>1</v>
      </c>
      <c r="E2183" s="83" t="s">
        <v>866</v>
      </c>
      <c r="F2183" s="93"/>
      <c r="G2183" s="101"/>
      <c r="H2183" s="279"/>
    </row>
    <row r="2184" spans="1:8" ht="12.75" customHeight="1">
      <c r="A2184" s="282"/>
      <c r="B2184" s="255"/>
      <c r="C2184" s="55"/>
      <c r="D2184" s="326"/>
      <c r="E2184" s="82"/>
      <c r="F2184" s="90"/>
      <c r="G2184" s="73"/>
      <c r="H2184" s="278"/>
    </row>
    <row r="2185" spans="1:8" ht="12.75" customHeight="1">
      <c r="A2185" s="245"/>
      <c r="B2185" s="256" t="s">
        <v>2282</v>
      </c>
      <c r="C2185" s="54" t="s">
        <v>2371</v>
      </c>
      <c r="D2185" s="327">
        <v>1</v>
      </c>
      <c r="E2185" s="83" t="s">
        <v>866</v>
      </c>
      <c r="F2185" s="92"/>
      <c r="G2185" s="101"/>
      <c r="H2185" s="279"/>
    </row>
    <row r="2186" spans="1:8" ht="12.75" customHeight="1">
      <c r="A2186" s="282"/>
      <c r="B2186" s="255"/>
      <c r="C2186" s="55"/>
      <c r="D2186" s="326"/>
      <c r="E2186" s="82"/>
      <c r="F2186" s="90"/>
      <c r="G2186" s="73"/>
      <c r="H2186" s="278"/>
    </row>
    <row r="2187" spans="1:8" ht="12.75" customHeight="1">
      <c r="A2187" s="245"/>
      <c r="B2187" s="256" t="s">
        <v>2284</v>
      </c>
      <c r="C2187" s="54" t="s">
        <v>2193</v>
      </c>
      <c r="D2187" s="327">
        <v>1</v>
      </c>
      <c r="E2187" s="83" t="s">
        <v>866</v>
      </c>
      <c r="F2187" s="93"/>
      <c r="G2187" s="101"/>
      <c r="H2187" s="279"/>
    </row>
    <row r="2188" spans="1:8" ht="12.75" customHeight="1">
      <c r="A2188" s="282"/>
      <c r="B2188" s="255"/>
      <c r="C2188" s="55"/>
      <c r="D2188" s="326"/>
      <c r="E2188" s="82"/>
      <c r="F2188" s="90"/>
      <c r="G2188" s="73"/>
      <c r="H2188" s="278"/>
    </row>
    <row r="2189" spans="1:8" ht="12.75" customHeight="1">
      <c r="A2189" s="245"/>
      <c r="B2189" s="256" t="s">
        <v>2286</v>
      </c>
      <c r="C2189" s="54" t="s">
        <v>2372</v>
      </c>
      <c r="D2189" s="327">
        <v>1</v>
      </c>
      <c r="E2189" s="83" t="s">
        <v>866</v>
      </c>
      <c r="F2189" s="91"/>
      <c r="G2189" s="101"/>
      <c r="H2189" s="279"/>
    </row>
    <row r="2190" spans="1:8" ht="12.75" customHeight="1">
      <c r="A2190" s="282"/>
      <c r="B2190" s="255"/>
      <c r="C2190" s="55"/>
      <c r="D2190" s="326"/>
      <c r="E2190" s="82"/>
      <c r="F2190" s="90"/>
      <c r="G2190" s="73"/>
      <c r="H2190" s="278"/>
    </row>
    <row r="2191" spans="1:8" ht="12.75" customHeight="1">
      <c r="A2191" s="245"/>
      <c r="B2191" s="256"/>
      <c r="C2191" s="53"/>
      <c r="D2191" s="327"/>
      <c r="E2191" s="83"/>
      <c r="F2191" s="91"/>
      <c r="G2191" s="101"/>
      <c r="H2191" s="279"/>
    </row>
    <row r="2192" spans="1:8" ht="12.75" customHeight="1">
      <c r="A2192" s="282"/>
      <c r="B2192" s="255"/>
      <c r="C2192" s="52"/>
      <c r="D2192" s="326"/>
      <c r="E2192" s="82"/>
      <c r="F2192" s="90"/>
      <c r="G2192" s="73"/>
      <c r="H2192" s="278"/>
    </row>
    <row r="2193" spans="1:8" ht="12.75" customHeight="1">
      <c r="A2193" s="246"/>
      <c r="B2193" s="256" t="s">
        <v>1143</v>
      </c>
      <c r="C2193" s="266" t="s">
        <v>4621</v>
      </c>
      <c r="D2193" s="326">
        <v>1</v>
      </c>
      <c r="E2193" s="83" t="s">
        <v>866</v>
      </c>
      <c r="F2193" s="90"/>
      <c r="G2193" s="101"/>
      <c r="H2193" s="278"/>
    </row>
    <row r="2194" spans="1:8" ht="12.75" customHeight="1">
      <c r="A2194" s="285"/>
      <c r="B2194" s="255"/>
      <c r="C2194" s="52"/>
      <c r="D2194" s="328"/>
      <c r="E2194" s="82"/>
      <c r="F2194" s="355"/>
      <c r="G2194" s="73"/>
      <c r="H2194" s="372"/>
    </row>
    <row r="2195" spans="1:8" ht="12.75" customHeight="1">
      <c r="A2195" s="286"/>
      <c r="B2195" s="256" t="s">
        <v>1937</v>
      </c>
      <c r="C2195" s="53" t="s">
        <v>1117</v>
      </c>
      <c r="D2195" s="329">
        <v>2</v>
      </c>
      <c r="E2195" s="83" t="s">
        <v>866</v>
      </c>
      <c r="F2195" s="356"/>
      <c r="G2195" s="101"/>
      <c r="H2195" s="373"/>
    </row>
    <row r="2196" spans="1:8" ht="12.75" customHeight="1">
      <c r="A2196" s="246"/>
      <c r="B2196" s="255"/>
      <c r="C2196" s="266"/>
      <c r="D2196" s="326"/>
      <c r="E2196" s="82"/>
      <c r="F2196" s="90"/>
      <c r="G2196" s="73"/>
      <c r="H2196" s="278"/>
    </row>
    <row r="2197" spans="1:8" ht="12.75" customHeight="1">
      <c r="A2197" s="245"/>
      <c r="B2197" s="257"/>
      <c r="C2197" s="53"/>
      <c r="D2197" s="327"/>
      <c r="E2197" s="83"/>
      <c r="F2197" s="91"/>
      <c r="G2197" s="101"/>
      <c r="H2197" s="279"/>
    </row>
    <row r="2198" spans="1:8" ht="12.75" customHeight="1">
      <c r="A2198" s="282"/>
      <c r="B2198" s="260"/>
      <c r="C2198" s="52"/>
      <c r="D2198" s="326"/>
      <c r="E2198" s="82"/>
      <c r="F2198" s="71"/>
      <c r="G2198" s="73"/>
      <c r="H2198" s="278"/>
    </row>
    <row r="2199" spans="1:8" ht="12.75" customHeight="1">
      <c r="A2199" s="245"/>
      <c r="B2199" s="292"/>
      <c r="C2199" s="54"/>
      <c r="D2199" s="327"/>
      <c r="E2199" s="83"/>
      <c r="F2199" s="72"/>
      <c r="G2199" s="101"/>
      <c r="H2199" s="279"/>
    </row>
    <row r="2200" spans="1:8" ht="12.75" customHeight="1">
      <c r="A2200" s="288"/>
      <c r="B2200" s="261"/>
      <c r="C2200" s="55"/>
      <c r="D2200" s="333"/>
      <c r="E2200" s="85"/>
      <c r="F2200" s="73"/>
      <c r="G2200" s="73"/>
      <c r="H2200" s="278"/>
    </row>
    <row r="2201" spans="1:8" ht="12.75" customHeight="1">
      <c r="A2201" s="283"/>
      <c r="B2201" s="40" t="s">
        <v>165</v>
      </c>
      <c r="C2201" s="53"/>
      <c r="D2201" s="334"/>
      <c r="E2201" s="272"/>
      <c r="F2201" s="94"/>
      <c r="G2201" s="102"/>
      <c r="H2201" s="281"/>
    </row>
    <row r="2202" spans="1:8" ht="12.75" customHeight="1">
      <c r="A2202" s="80"/>
      <c r="B2202" s="249"/>
      <c r="C2202" s="249"/>
      <c r="D2202" s="330"/>
      <c r="E2202" s="80"/>
      <c r="F2202" s="69"/>
      <c r="G2202" s="69"/>
      <c r="H2202" s="275"/>
    </row>
    <row r="2203" spans="1:8" ht="12.75" customHeight="1">
      <c r="A2203" s="245" t="s">
        <v>895</v>
      </c>
      <c r="B2203" s="256" t="s">
        <v>2194</v>
      </c>
      <c r="C2203" s="311"/>
      <c r="D2203" s="331"/>
      <c r="E2203" s="81"/>
      <c r="F2203" s="70"/>
      <c r="G2203" s="70"/>
      <c r="H2203" s="374"/>
    </row>
    <row r="2204" spans="1:8" ht="12.75" customHeight="1">
      <c r="A2204" s="282"/>
      <c r="B2204" s="253"/>
      <c r="C2204" s="264"/>
      <c r="D2204" s="330"/>
      <c r="E2204" s="80"/>
      <c r="F2204" s="69"/>
      <c r="G2204" s="69"/>
      <c r="H2204" s="275"/>
    </row>
    <row r="2205" spans="1:8" ht="12.75" customHeight="1">
      <c r="A2205" s="287"/>
      <c r="B2205" s="254"/>
      <c r="C2205" s="265"/>
      <c r="D2205" s="331"/>
      <c r="E2205" s="81"/>
      <c r="F2205" s="70"/>
      <c r="G2205" s="70"/>
      <c r="H2205" s="277"/>
    </row>
    <row r="2206" spans="1:8" ht="12.75" customHeight="1">
      <c r="A2206" s="282"/>
      <c r="B2206" s="255"/>
      <c r="C2206" s="52"/>
      <c r="D2206" s="326"/>
      <c r="E2206" s="82"/>
      <c r="F2206" s="90"/>
      <c r="G2206" s="69"/>
      <c r="H2206" s="278"/>
    </row>
    <row r="2207" spans="1:8" ht="12.75" customHeight="1">
      <c r="A2207" s="245"/>
      <c r="B2207" s="256" t="s">
        <v>4522</v>
      </c>
      <c r="C2207" s="54" t="s">
        <v>1499</v>
      </c>
      <c r="D2207" s="327">
        <v>2</v>
      </c>
      <c r="E2207" s="83" t="s">
        <v>866</v>
      </c>
      <c r="F2207" s="91"/>
      <c r="G2207" s="70"/>
      <c r="H2207" s="277"/>
    </row>
    <row r="2208" spans="1:8" ht="12.75" customHeight="1">
      <c r="A2208" s="282"/>
      <c r="B2208" s="255"/>
      <c r="C2208" s="52"/>
      <c r="D2208" s="326"/>
      <c r="E2208" s="82"/>
      <c r="F2208" s="90"/>
      <c r="G2208" s="69"/>
      <c r="H2208" s="372"/>
    </row>
    <row r="2209" spans="1:8" ht="12.75" customHeight="1">
      <c r="A2209" s="245"/>
      <c r="B2209" s="256" t="s">
        <v>2300</v>
      </c>
      <c r="C2209" s="53" t="s">
        <v>2332</v>
      </c>
      <c r="D2209" s="327">
        <v>2</v>
      </c>
      <c r="E2209" s="83" t="s">
        <v>866</v>
      </c>
      <c r="F2209" s="72"/>
      <c r="G2209" s="70"/>
      <c r="H2209" s="375"/>
    </row>
    <row r="2210" spans="1:8" ht="12.75" customHeight="1">
      <c r="A2210" s="282"/>
      <c r="B2210" s="255"/>
      <c r="C2210" s="52"/>
      <c r="D2210" s="326"/>
      <c r="E2210" s="82"/>
      <c r="F2210" s="90"/>
      <c r="G2210" s="69"/>
      <c r="H2210" s="372"/>
    </row>
    <row r="2211" spans="1:8" ht="12.75" customHeight="1">
      <c r="A2211" s="245"/>
      <c r="B2211" s="256" t="s">
        <v>1433</v>
      </c>
      <c r="C2211" s="53" t="s">
        <v>1499</v>
      </c>
      <c r="D2211" s="327">
        <v>1</v>
      </c>
      <c r="E2211" s="83" t="s">
        <v>866</v>
      </c>
      <c r="F2211" s="72"/>
      <c r="G2211" s="70"/>
      <c r="H2211" s="375"/>
    </row>
    <row r="2212" spans="1:8" ht="12.75" customHeight="1">
      <c r="A2212" s="282"/>
      <c r="B2212" s="255"/>
      <c r="C2212" s="52"/>
      <c r="D2212" s="326"/>
      <c r="E2212" s="82"/>
      <c r="F2212" s="90"/>
      <c r="G2212" s="69"/>
      <c r="H2212" s="372"/>
    </row>
    <row r="2213" spans="1:8" ht="12.75" customHeight="1">
      <c r="A2213" s="245"/>
      <c r="B2213" s="256" t="s">
        <v>1433</v>
      </c>
      <c r="C2213" s="53" t="s">
        <v>1499</v>
      </c>
      <c r="D2213" s="327">
        <v>1</v>
      </c>
      <c r="E2213" s="83" t="s">
        <v>866</v>
      </c>
      <c r="F2213" s="72"/>
      <c r="G2213" s="70"/>
      <c r="H2213" s="375"/>
    </row>
    <row r="2214" spans="1:8" ht="12.75" customHeight="1">
      <c r="A2214" s="282"/>
      <c r="B2214" s="255"/>
      <c r="C2214" s="55"/>
      <c r="D2214" s="326"/>
      <c r="E2214" s="82"/>
      <c r="F2214" s="90"/>
      <c r="G2214" s="73"/>
      <c r="H2214" s="278"/>
    </row>
    <row r="2215" spans="1:8" ht="12.75" customHeight="1">
      <c r="A2215" s="245"/>
      <c r="B2215" s="256" t="s">
        <v>2302</v>
      </c>
      <c r="C2215" s="54" t="s">
        <v>1499</v>
      </c>
      <c r="D2215" s="327">
        <v>1</v>
      </c>
      <c r="E2215" s="83" t="s">
        <v>866</v>
      </c>
      <c r="F2215" s="91"/>
      <c r="G2215" s="101"/>
      <c r="H2215" s="375"/>
    </row>
    <row r="2216" spans="1:8" ht="12.75" customHeight="1">
      <c r="A2216" s="282"/>
      <c r="B2216" s="255"/>
      <c r="C2216" s="55"/>
      <c r="D2216" s="326"/>
      <c r="E2216" s="82"/>
      <c r="F2216" s="90"/>
      <c r="G2216" s="73"/>
      <c r="H2216" s="278"/>
    </row>
    <row r="2217" spans="1:8" ht="12.75" customHeight="1">
      <c r="A2217" s="245"/>
      <c r="B2217" s="256" t="s">
        <v>426</v>
      </c>
      <c r="C2217" s="54" t="s">
        <v>2375</v>
      </c>
      <c r="D2217" s="327">
        <v>7</v>
      </c>
      <c r="E2217" s="83" t="s">
        <v>866</v>
      </c>
      <c r="F2217" s="91"/>
      <c r="G2217" s="101"/>
      <c r="H2217" s="279"/>
    </row>
    <row r="2218" spans="1:8" ht="12.75" customHeight="1">
      <c r="A2218" s="282"/>
      <c r="B2218" s="255"/>
      <c r="C2218" s="55"/>
      <c r="D2218" s="326"/>
      <c r="E2218" s="82"/>
      <c r="F2218" s="90"/>
      <c r="G2218" s="73"/>
      <c r="H2218" s="278"/>
    </row>
    <row r="2219" spans="1:8" ht="12.75" customHeight="1">
      <c r="A2219" s="245"/>
      <c r="B2219" s="256" t="s">
        <v>1250</v>
      </c>
      <c r="C2219" s="54" t="s">
        <v>1876</v>
      </c>
      <c r="D2219" s="327">
        <v>1</v>
      </c>
      <c r="E2219" s="83" t="s">
        <v>866</v>
      </c>
      <c r="F2219" s="91"/>
      <c r="G2219" s="101"/>
      <c r="H2219" s="279"/>
    </row>
    <row r="2220" spans="1:8" ht="12.75" customHeight="1">
      <c r="A2220" s="282"/>
      <c r="B2220" s="255"/>
      <c r="C2220" s="55"/>
      <c r="D2220" s="326"/>
      <c r="E2220" s="82"/>
      <c r="F2220" s="90"/>
      <c r="G2220" s="73"/>
      <c r="H2220" s="278"/>
    </row>
    <row r="2221" spans="1:8" ht="12.75" customHeight="1">
      <c r="A2221" s="245"/>
      <c r="B2221" s="256" t="s">
        <v>1250</v>
      </c>
      <c r="C2221" s="54" t="s">
        <v>1876</v>
      </c>
      <c r="D2221" s="327">
        <v>4</v>
      </c>
      <c r="E2221" s="83" t="s">
        <v>866</v>
      </c>
      <c r="F2221" s="91"/>
      <c r="G2221" s="101"/>
      <c r="H2221" s="279"/>
    </row>
    <row r="2222" spans="1:8" ht="12.75" customHeight="1">
      <c r="A2222" s="282"/>
      <c r="B2222" s="255"/>
      <c r="C2222" s="55"/>
      <c r="D2222" s="326"/>
      <c r="E2222" s="82"/>
      <c r="F2222" s="90"/>
      <c r="G2222" s="73"/>
      <c r="H2222" s="278"/>
    </row>
    <row r="2223" spans="1:8" ht="12.75" customHeight="1">
      <c r="A2223" s="245"/>
      <c r="B2223" s="256" t="s">
        <v>339</v>
      </c>
      <c r="C2223" s="53" t="s">
        <v>2354</v>
      </c>
      <c r="D2223" s="327">
        <v>10</v>
      </c>
      <c r="E2223" s="83" t="s">
        <v>866</v>
      </c>
      <c r="F2223" s="91"/>
      <c r="G2223" s="101"/>
      <c r="H2223" s="279"/>
    </row>
    <row r="2224" spans="1:8" ht="12.75" customHeight="1">
      <c r="A2224" s="282"/>
      <c r="B2224" s="255"/>
      <c r="C2224" s="55"/>
      <c r="D2224" s="326"/>
      <c r="E2224" s="82"/>
      <c r="F2224" s="90"/>
      <c r="G2224" s="73"/>
      <c r="H2224" s="278"/>
    </row>
    <row r="2225" spans="1:8" ht="12.75" customHeight="1">
      <c r="A2225" s="245"/>
      <c r="B2225" s="256" t="s">
        <v>2305</v>
      </c>
      <c r="C2225" s="54" t="s">
        <v>1876</v>
      </c>
      <c r="D2225" s="327">
        <v>3</v>
      </c>
      <c r="E2225" s="83" t="s">
        <v>866</v>
      </c>
      <c r="F2225" s="92"/>
      <c r="G2225" s="101"/>
      <c r="H2225" s="279"/>
    </row>
    <row r="2226" spans="1:8" ht="12.75" customHeight="1">
      <c r="A2226" s="282"/>
      <c r="B2226" s="255"/>
      <c r="C2226" s="55"/>
      <c r="D2226" s="326"/>
      <c r="E2226" s="82"/>
      <c r="F2226" s="90"/>
      <c r="G2226" s="73"/>
      <c r="H2226" s="278"/>
    </row>
    <row r="2227" spans="1:8" ht="12.75" customHeight="1">
      <c r="A2227" s="245"/>
      <c r="B2227" s="256"/>
      <c r="C2227" s="54"/>
      <c r="D2227" s="327"/>
      <c r="E2227" s="83"/>
      <c r="F2227" s="93"/>
      <c r="G2227" s="101"/>
      <c r="H2227" s="279"/>
    </row>
    <row r="2228" spans="1:8" ht="12.75" customHeight="1">
      <c r="A2228" s="282"/>
      <c r="B2228" s="255"/>
      <c r="C2228" s="55"/>
      <c r="D2228" s="326"/>
      <c r="E2228" s="82"/>
      <c r="F2228" s="90"/>
      <c r="G2228" s="73"/>
      <c r="H2228" s="278"/>
    </row>
    <row r="2229" spans="1:8" ht="12.75" customHeight="1">
      <c r="A2229" s="245"/>
      <c r="B2229" s="256"/>
      <c r="C2229" s="54"/>
      <c r="D2229" s="327"/>
      <c r="E2229" s="83"/>
      <c r="F2229" s="93"/>
      <c r="G2229" s="101"/>
      <c r="H2229" s="279"/>
    </row>
    <row r="2230" spans="1:8" ht="12.75" customHeight="1">
      <c r="A2230" s="282"/>
      <c r="B2230" s="255"/>
      <c r="C2230" s="55"/>
      <c r="D2230" s="326"/>
      <c r="E2230" s="82"/>
      <c r="F2230" s="90"/>
      <c r="G2230" s="73"/>
      <c r="H2230" s="278"/>
    </row>
    <row r="2231" spans="1:8" ht="12.75" customHeight="1">
      <c r="A2231" s="245"/>
      <c r="B2231" s="256"/>
      <c r="C2231" s="54"/>
      <c r="D2231" s="327"/>
      <c r="E2231" s="83"/>
      <c r="F2231" s="93"/>
      <c r="G2231" s="101"/>
      <c r="H2231" s="279"/>
    </row>
    <row r="2232" spans="1:8" ht="12.75" customHeight="1">
      <c r="A2232" s="282"/>
      <c r="B2232" s="255"/>
      <c r="C2232" s="55"/>
      <c r="D2232" s="326"/>
      <c r="E2232" s="82"/>
      <c r="F2232" s="90"/>
      <c r="G2232" s="73"/>
      <c r="H2232" s="278"/>
    </row>
    <row r="2233" spans="1:8" ht="12.75" customHeight="1">
      <c r="A2233" s="245"/>
      <c r="B2233" s="256"/>
      <c r="C2233" s="54"/>
      <c r="D2233" s="327"/>
      <c r="E2233" s="83"/>
      <c r="F2233" s="93"/>
      <c r="G2233" s="101"/>
      <c r="H2233" s="279"/>
    </row>
    <row r="2234" spans="1:8" ht="12.75" customHeight="1">
      <c r="A2234" s="282"/>
      <c r="B2234" s="255"/>
      <c r="C2234" s="55"/>
      <c r="D2234" s="326"/>
      <c r="E2234" s="82"/>
      <c r="F2234" s="90"/>
      <c r="G2234" s="73"/>
      <c r="H2234" s="278"/>
    </row>
    <row r="2235" spans="1:8" ht="12.75" customHeight="1">
      <c r="A2235" s="245"/>
      <c r="B2235" s="256"/>
      <c r="C2235" s="54"/>
      <c r="D2235" s="327"/>
      <c r="E2235" s="83"/>
      <c r="F2235" s="93"/>
      <c r="G2235" s="101"/>
      <c r="H2235" s="279"/>
    </row>
    <row r="2236" spans="1:8" ht="12.75" customHeight="1">
      <c r="A2236" s="282"/>
      <c r="B2236" s="255"/>
      <c r="C2236" s="55"/>
      <c r="D2236" s="326"/>
      <c r="E2236" s="82"/>
      <c r="F2236" s="90"/>
      <c r="G2236" s="73"/>
      <c r="H2236" s="278"/>
    </row>
    <row r="2237" spans="1:8" ht="12.75" customHeight="1">
      <c r="A2237" s="245"/>
      <c r="B2237" s="256"/>
      <c r="C2237" s="54"/>
      <c r="D2237" s="327"/>
      <c r="E2237" s="83"/>
      <c r="F2237" s="93"/>
      <c r="G2237" s="101"/>
      <c r="H2237" s="279"/>
    </row>
    <row r="2238" spans="1:8" ht="12.75" customHeight="1">
      <c r="A2238" s="282"/>
      <c r="B2238" s="255"/>
      <c r="C2238" s="55"/>
      <c r="D2238" s="326"/>
      <c r="E2238" s="82"/>
      <c r="F2238" s="90"/>
      <c r="G2238" s="73"/>
      <c r="H2238" s="278"/>
    </row>
    <row r="2239" spans="1:8" ht="12.75" customHeight="1">
      <c r="A2239" s="245"/>
      <c r="B2239" s="256"/>
      <c r="C2239" s="54"/>
      <c r="D2239" s="327"/>
      <c r="E2239" s="83"/>
      <c r="F2239" s="93"/>
      <c r="G2239" s="101"/>
      <c r="H2239" s="279"/>
    </row>
    <row r="2240" spans="1:8" ht="12.75" customHeight="1">
      <c r="A2240" s="282"/>
      <c r="B2240" s="255"/>
      <c r="C2240" s="55"/>
      <c r="D2240" s="326"/>
      <c r="E2240" s="82"/>
      <c r="F2240" s="90"/>
      <c r="G2240" s="73"/>
      <c r="H2240" s="278"/>
    </row>
    <row r="2241" spans="1:8" ht="12.75" customHeight="1">
      <c r="A2241" s="245"/>
      <c r="B2241" s="256"/>
      <c r="C2241" s="54"/>
      <c r="D2241" s="327"/>
      <c r="E2241" s="83"/>
      <c r="F2241" s="93"/>
      <c r="G2241" s="101"/>
      <c r="H2241" s="279"/>
    </row>
    <row r="2242" spans="1:8" ht="12.75" customHeight="1">
      <c r="A2242" s="282"/>
      <c r="B2242" s="255"/>
      <c r="C2242" s="55"/>
      <c r="D2242" s="326"/>
      <c r="E2242" s="84"/>
      <c r="F2242" s="90"/>
      <c r="G2242" s="73"/>
      <c r="H2242" s="278"/>
    </row>
    <row r="2243" spans="1:8" ht="12.75" customHeight="1">
      <c r="A2243" s="245"/>
      <c r="B2243" s="256" t="s">
        <v>4524</v>
      </c>
      <c r="C2243" s="54" t="s">
        <v>4644</v>
      </c>
      <c r="D2243" s="327">
        <v>7</v>
      </c>
      <c r="E2243" s="83" t="s">
        <v>866</v>
      </c>
      <c r="F2243" s="92"/>
      <c r="G2243" s="101"/>
      <c r="H2243" s="279"/>
    </row>
    <row r="2244" spans="1:8" ht="12.75" customHeight="1">
      <c r="A2244" s="282"/>
      <c r="B2244" s="255"/>
      <c r="C2244" s="55"/>
      <c r="D2244" s="326"/>
      <c r="E2244" s="84"/>
      <c r="F2244" s="90"/>
      <c r="G2244" s="73"/>
      <c r="H2244" s="278"/>
    </row>
    <row r="2245" spans="1:8" ht="12.75" customHeight="1">
      <c r="A2245" s="245"/>
      <c r="B2245" s="256" t="s">
        <v>4735</v>
      </c>
      <c r="C2245" s="54" t="s">
        <v>4644</v>
      </c>
      <c r="D2245" s="327">
        <v>20</v>
      </c>
      <c r="E2245" s="83" t="s">
        <v>866</v>
      </c>
      <c r="F2245" s="93"/>
      <c r="G2245" s="101"/>
      <c r="H2245" s="279"/>
    </row>
    <row r="2246" spans="1:8" ht="12.75" customHeight="1">
      <c r="A2246" s="282"/>
      <c r="B2246" s="255"/>
      <c r="C2246" s="55"/>
      <c r="D2246" s="326"/>
      <c r="E2246" s="84"/>
      <c r="F2246" s="90"/>
      <c r="G2246" s="73"/>
      <c r="H2246" s="278"/>
    </row>
    <row r="2247" spans="1:8" ht="12.75" customHeight="1">
      <c r="A2247" s="245"/>
      <c r="B2247" s="256" t="s">
        <v>3052</v>
      </c>
      <c r="C2247" s="54" t="s">
        <v>4644</v>
      </c>
      <c r="D2247" s="327">
        <v>9</v>
      </c>
      <c r="E2247" s="83" t="s">
        <v>866</v>
      </c>
      <c r="F2247" s="91"/>
      <c r="G2247" s="101"/>
      <c r="H2247" s="279"/>
    </row>
    <row r="2248" spans="1:8" ht="12.75" customHeight="1">
      <c r="A2248" s="282"/>
      <c r="B2248" s="255"/>
      <c r="C2248" s="55"/>
      <c r="D2248" s="326"/>
      <c r="E2248" s="84"/>
      <c r="F2248" s="90"/>
      <c r="G2248" s="73"/>
      <c r="H2248" s="278"/>
    </row>
    <row r="2249" spans="1:8" ht="12.75" customHeight="1">
      <c r="A2249" s="245"/>
      <c r="B2249" s="256" t="s">
        <v>2805</v>
      </c>
      <c r="C2249" s="53" t="s">
        <v>4553</v>
      </c>
      <c r="D2249" s="327">
        <v>2</v>
      </c>
      <c r="E2249" s="83" t="s">
        <v>866</v>
      </c>
      <c r="F2249" s="91"/>
      <c r="G2249" s="101"/>
      <c r="H2249" s="279"/>
    </row>
    <row r="2250" spans="1:8" ht="12.75" customHeight="1">
      <c r="A2250" s="282"/>
      <c r="B2250" s="255"/>
      <c r="C2250" s="52"/>
      <c r="D2250" s="326"/>
      <c r="E2250" s="84"/>
      <c r="F2250" s="90"/>
      <c r="G2250" s="73"/>
      <c r="H2250" s="278"/>
    </row>
    <row r="2251" spans="1:8" ht="12.75" customHeight="1">
      <c r="A2251" s="246"/>
      <c r="B2251" s="256" t="s">
        <v>804</v>
      </c>
      <c r="C2251" s="266" t="s">
        <v>2352</v>
      </c>
      <c r="D2251" s="326">
        <v>1</v>
      </c>
      <c r="E2251" s="83" t="s">
        <v>866</v>
      </c>
      <c r="F2251" s="90"/>
      <c r="G2251" s="101"/>
      <c r="H2251" s="278"/>
    </row>
    <row r="2252" spans="1:8" ht="12.75" customHeight="1">
      <c r="A2252" s="285"/>
      <c r="B2252" s="255"/>
      <c r="C2252" s="52"/>
      <c r="D2252" s="328"/>
      <c r="E2252" s="84"/>
      <c r="F2252" s="355"/>
      <c r="G2252" s="73"/>
      <c r="H2252" s="372"/>
    </row>
    <row r="2253" spans="1:8" ht="12.75" customHeight="1">
      <c r="A2253" s="286"/>
      <c r="B2253" s="256" t="s">
        <v>4736</v>
      </c>
      <c r="C2253" s="53" t="s">
        <v>2354</v>
      </c>
      <c r="D2253" s="329">
        <v>1</v>
      </c>
      <c r="E2253" s="83" t="s">
        <v>866</v>
      </c>
      <c r="F2253" s="356"/>
      <c r="G2253" s="101"/>
      <c r="H2253" s="373"/>
    </row>
    <row r="2254" spans="1:8" ht="12.75" customHeight="1">
      <c r="A2254" s="246"/>
      <c r="B2254" s="255"/>
      <c r="C2254" s="266"/>
      <c r="D2254" s="326"/>
      <c r="E2254" s="84"/>
      <c r="F2254" s="90"/>
      <c r="G2254" s="73"/>
      <c r="H2254" s="278"/>
    </row>
    <row r="2255" spans="1:8" ht="12.75" customHeight="1">
      <c r="A2255" s="245"/>
      <c r="B2255" s="256" t="s">
        <v>4738</v>
      </c>
      <c r="C2255" s="53" t="s">
        <v>4644</v>
      </c>
      <c r="D2255" s="327">
        <v>2</v>
      </c>
      <c r="E2255" s="83" t="s">
        <v>866</v>
      </c>
      <c r="F2255" s="91"/>
      <c r="G2255" s="101"/>
      <c r="H2255" s="279"/>
    </row>
    <row r="2256" spans="1:8" ht="12.75" customHeight="1">
      <c r="A2256" s="282"/>
      <c r="B2256" s="255"/>
      <c r="C2256" s="52"/>
      <c r="D2256" s="326"/>
      <c r="E2256" s="84"/>
      <c r="F2256" s="71"/>
      <c r="G2256" s="73"/>
      <c r="H2256" s="278"/>
    </row>
    <row r="2257" spans="1:8" ht="12.75" customHeight="1">
      <c r="A2257" s="245"/>
      <c r="B2257" s="256" t="s">
        <v>4739</v>
      </c>
      <c r="C2257" s="54" t="s">
        <v>1651</v>
      </c>
      <c r="D2257" s="327">
        <v>2</v>
      </c>
      <c r="E2257" s="83" t="s">
        <v>866</v>
      </c>
      <c r="F2257" s="72"/>
      <c r="G2257" s="101"/>
      <c r="H2257" s="279"/>
    </row>
    <row r="2258" spans="1:8" ht="12.75" customHeight="1">
      <c r="A2258" s="282"/>
      <c r="B2258" s="255"/>
      <c r="C2258" s="55"/>
      <c r="D2258" s="326"/>
      <c r="E2258" s="82"/>
      <c r="F2258" s="90"/>
      <c r="G2258" s="73"/>
      <c r="H2258" s="278"/>
    </row>
    <row r="2259" spans="1:8" ht="12.75" customHeight="1">
      <c r="A2259" s="245"/>
      <c r="B2259" s="256"/>
      <c r="C2259" s="54"/>
      <c r="D2259" s="327"/>
      <c r="E2259" s="83"/>
      <c r="F2259" s="93"/>
      <c r="G2259" s="101"/>
      <c r="H2259" s="279"/>
    </row>
    <row r="2260" spans="1:8" ht="12.75" customHeight="1">
      <c r="A2260" s="282"/>
      <c r="B2260" s="255"/>
      <c r="C2260" s="55"/>
      <c r="D2260" s="326"/>
      <c r="E2260" s="82"/>
      <c r="F2260" s="90"/>
      <c r="G2260" s="73"/>
      <c r="H2260" s="278"/>
    </row>
    <row r="2261" spans="1:8" ht="12.75" customHeight="1">
      <c r="A2261" s="245"/>
      <c r="B2261" s="256"/>
      <c r="C2261" s="54"/>
      <c r="D2261" s="327"/>
      <c r="E2261" s="83"/>
      <c r="F2261" s="93"/>
      <c r="G2261" s="101"/>
      <c r="H2261" s="279"/>
    </row>
    <row r="2262" spans="1:8" ht="12.75" customHeight="1">
      <c r="A2262" s="282"/>
      <c r="B2262" s="255"/>
      <c r="C2262" s="55"/>
      <c r="D2262" s="326"/>
      <c r="E2262" s="82"/>
      <c r="F2262" s="90"/>
      <c r="G2262" s="73"/>
      <c r="H2262" s="278"/>
    </row>
    <row r="2263" spans="1:8" ht="12.75" customHeight="1">
      <c r="A2263" s="245"/>
      <c r="B2263" s="256"/>
      <c r="C2263" s="54"/>
      <c r="D2263" s="327"/>
      <c r="E2263" s="83"/>
      <c r="F2263" s="93"/>
      <c r="G2263" s="101"/>
      <c r="H2263" s="279"/>
    </row>
    <row r="2264" spans="1:8" ht="12.75" customHeight="1">
      <c r="A2264" s="282"/>
      <c r="B2264" s="255"/>
      <c r="C2264" s="55"/>
      <c r="D2264" s="326"/>
      <c r="E2264" s="82"/>
      <c r="F2264" s="90"/>
      <c r="G2264" s="73"/>
      <c r="H2264" s="278"/>
    </row>
    <row r="2265" spans="1:8" ht="12.75" customHeight="1">
      <c r="A2265" s="245"/>
      <c r="B2265" s="256"/>
      <c r="C2265" s="54"/>
      <c r="D2265" s="327"/>
      <c r="E2265" s="83"/>
      <c r="F2265" s="93"/>
      <c r="G2265" s="101"/>
      <c r="H2265" s="279"/>
    </row>
    <row r="2266" spans="1:8" ht="12.75" customHeight="1">
      <c r="A2266" s="282"/>
      <c r="B2266" s="255"/>
      <c r="C2266" s="55"/>
      <c r="D2266" s="326"/>
      <c r="E2266" s="82"/>
      <c r="F2266" s="90"/>
      <c r="G2266" s="73"/>
      <c r="H2266" s="278"/>
    </row>
    <row r="2267" spans="1:8" ht="12.75" customHeight="1">
      <c r="A2267" s="245"/>
      <c r="B2267" s="256"/>
      <c r="C2267" s="54"/>
      <c r="D2267" s="327"/>
      <c r="E2267" s="83"/>
      <c r="F2267" s="93"/>
      <c r="G2267" s="101"/>
      <c r="H2267" s="279"/>
    </row>
    <row r="2268" spans="1:8" ht="12.75" customHeight="1">
      <c r="A2268" s="282"/>
      <c r="B2268" s="255"/>
      <c r="C2268" s="55"/>
      <c r="D2268" s="326"/>
      <c r="E2268" s="82"/>
      <c r="F2268" s="90"/>
      <c r="G2268" s="73"/>
      <c r="H2268" s="278"/>
    </row>
    <row r="2269" spans="1:8" ht="12.75" customHeight="1">
      <c r="A2269" s="245"/>
      <c r="B2269" s="256"/>
      <c r="C2269" s="54"/>
      <c r="D2269" s="327"/>
      <c r="E2269" s="83"/>
      <c r="F2269" s="93"/>
      <c r="G2269" s="101"/>
      <c r="H2269" s="279"/>
    </row>
    <row r="2270" spans="1:8" ht="12.75" customHeight="1">
      <c r="A2270" s="282"/>
      <c r="B2270" s="255"/>
      <c r="C2270" s="55"/>
      <c r="D2270" s="326"/>
      <c r="E2270" s="82"/>
      <c r="F2270" s="90"/>
      <c r="G2270" s="73"/>
      <c r="H2270" s="278"/>
    </row>
    <row r="2271" spans="1:8" ht="12.75" customHeight="1">
      <c r="A2271" s="245"/>
      <c r="B2271" s="256"/>
      <c r="C2271" s="54"/>
      <c r="D2271" s="327"/>
      <c r="E2271" s="83"/>
      <c r="F2271" s="93"/>
      <c r="G2271" s="101"/>
      <c r="H2271" s="279"/>
    </row>
    <row r="2272" spans="1:8" ht="12.75" customHeight="1">
      <c r="A2272" s="282"/>
      <c r="B2272" s="255"/>
      <c r="C2272" s="55"/>
      <c r="D2272" s="326"/>
      <c r="E2272" s="82"/>
      <c r="F2272" s="90"/>
      <c r="G2272" s="73"/>
      <c r="H2272" s="278"/>
    </row>
    <row r="2273" spans="1:8" ht="12.75" customHeight="1">
      <c r="A2273" s="245"/>
      <c r="B2273" s="256"/>
      <c r="C2273" s="54"/>
      <c r="D2273" s="327"/>
      <c r="E2273" s="83"/>
      <c r="F2273" s="93"/>
      <c r="G2273" s="101"/>
      <c r="H2273" s="279"/>
    </row>
    <row r="2274" spans="1:8" ht="12.75" customHeight="1">
      <c r="A2274" s="282"/>
      <c r="B2274" s="255"/>
      <c r="C2274" s="55"/>
      <c r="D2274" s="326"/>
      <c r="E2274" s="82"/>
      <c r="F2274" s="90"/>
      <c r="G2274" s="73"/>
      <c r="H2274" s="278"/>
    </row>
    <row r="2275" spans="1:8" ht="12.75" customHeight="1">
      <c r="A2275" s="245"/>
      <c r="B2275" s="256"/>
      <c r="C2275" s="54"/>
      <c r="D2275" s="327"/>
      <c r="E2275" s="83"/>
      <c r="F2275" s="93"/>
      <c r="G2275" s="101"/>
      <c r="H2275" s="279"/>
    </row>
    <row r="2276" spans="1:8" ht="12.75" customHeight="1">
      <c r="A2276" s="282"/>
      <c r="B2276" s="255"/>
      <c r="C2276" s="55"/>
      <c r="D2276" s="326"/>
      <c r="E2276" s="82"/>
      <c r="F2276" s="90"/>
      <c r="G2276" s="73"/>
      <c r="H2276" s="278"/>
    </row>
    <row r="2277" spans="1:8" ht="12.75" customHeight="1">
      <c r="A2277" s="245"/>
      <c r="B2277" s="256"/>
      <c r="C2277" s="54"/>
      <c r="D2277" s="327"/>
      <c r="E2277" s="83"/>
      <c r="F2277" s="93"/>
      <c r="G2277" s="101"/>
      <c r="H2277" s="279"/>
    </row>
    <row r="2278" spans="1:8" ht="12.75" customHeight="1">
      <c r="A2278" s="282"/>
      <c r="B2278" s="255"/>
      <c r="C2278" s="55"/>
      <c r="D2278" s="326"/>
      <c r="E2278" s="82"/>
      <c r="F2278" s="90"/>
      <c r="G2278" s="73"/>
      <c r="H2278" s="278"/>
    </row>
    <row r="2279" spans="1:8" ht="12.75" customHeight="1">
      <c r="A2279" s="245"/>
      <c r="B2279" s="256"/>
      <c r="C2279" s="54"/>
      <c r="D2279" s="327"/>
      <c r="E2279" s="83"/>
      <c r="F2279" s="93"/>
      <c r="G2279" s="101"/>
      <c r="H2279" s="279"/>
    </row>
    <row r="2280" spans="1:8" ht="12.75" customHeight="1">
      <c r="A2280" s="288"/>
      <c r="B2280" s="261"/>
      <c r="C2280" s="55"/>
      <c r="D2280" s="333"/>
      <c r="E2280" s="85"/>
      <c r="F2280" s="73"/>
      <c r="G2280" s="73"/>
      <c r="H2280" s="278"/>
    </row>
    <row r="2281" spans="1:8" ht="12.75" customHeight="1">
      <c r="A2281" s="283"/>
      <c r="B2281" s="40" t="s">
        <v>165</v>
      </c>
      <c r="C2281" s="53"/>
      <c r="D2281" s="334"/>
      <c r="E2281" s="272"/>
      <c r="F2281" s="94"/>
      <c r="G2281" s="102"/>
      <c r="H2281" s="281"/>
    </row>
    <row r="2282" spans="1:8" ht="12.75" customHeight="1">
      <c r="A2282" s="80"/>
      <c r="B2282" s="249"/>
      <c r="C2282" s="249"/>
      <c r="D2282" s="330"/>
      <c r="E2282" s="80"/>
      <c r="F2282" s="69"/>
      <c r="G2282" s="69"/>
      <c r="H2282" s="275"/>
    </row>
    <row r="2283" spans="1:8" ht="12.75" customHeight="1">
      <c r="A2283" s="284" t="s">
        <v>2320</v>
      </c>
      <c r="B2283" s="49" t="s">
        <v>987</v>
      </c>
      <c r="C2283" s="311"/>
      <c r="D2283" s="331"/>
      <c r="E2283" s="81"/>
      <c r="F2283" s="70"/>
      <c r="G2283" s="70"/>
      <c r="H2283" s="374"/>
    </row>
    <row r="2284" spans="1:8" ht="12.75" customHeight="1">
      <c r="A2284" s="282"/>
      <c r="B2284" s="253"/>
      <c r="C2284" s="264"/>
      <c r="D2284" s="330"/>
      <c r="E2284" s="80"/>
      <c r="F2284" s="69"/>
      <c r="G2284" s="69"/>
      <c r="H2284" s="275"/>
    </row>
    <row r="2285" spans="1:8" ht="12.75" customHeight="1">
      <c r="A2285" s="287"/>
      <c r="B2285" s="254"/>
      <c r="C2285" s="265"/>
      <c r="D2285" s="331"/>
      <c r="E2285" s="81"/>
      <c r="F2285" s="70"/>
      <c r="G2285" s="70"/>
      <c r="H2285" s="277"/>
    </row>
    <row r="2286" spans="1:8" ht="12.75" customHeight="1">
      <c r="A2286" s="282"/>
      <c r="B2286" s="255"/>
      <c r="C2286" s="52" t="s">
        <v>2312</v>
      </c>
      <c r="D2286" s="326"/>
      <c r="E2286" s="82"/>
      <c r="F2286" s="90"/>
      <c r="G2286" s="69"/>
      <c r="H2286" s="278"/>
    </row>
    <row r="2287" spans="1:8" ht="12.75" customHeight="1">
      <c r="A2287" s="245"/>
      <c r="B2287" s="256" t="s">
        <v>319</v>
      </c>
      <c r="C2287" s="54" t="s">
        <v>181</v>
      </c>
      <c r="D2287" s="327">
        <v>1</v>
      </c>
      <c r="E2287" s="83" t="s">
        <v>866</v>
      </c>
      <c r="F2287" s="91"/>
      <c r="G2287" s="70"/>
      <c r="H2287" s="277"/>
    </row>
    <row r="2288" spans="1:8" ht="12.75" customHeight="1">
      <c r="A2288" s="282"/>
      <c r="B2288" s="258"/>
      <c r="C2288" s="52"/>
      <c r="D2288" s="326"/>
      <c r="E2288" s="82"/>
      <c r="F2288" s="90"/>
      <c r="G2288" s="69"/>
      <c r="H2288" s="372"/>
    </row>
    <row r="2289" spans="1:8" ht="12.75" customHeight="1">
      <c r="A2289" s="245"/>
      <c r="B2289" s="256"/>
      <c r="C2289" s="53"/>
      <c r="D2289" s="327"/>
      <c r="E2289" s="83"/>
      <c r="F2289" s="72"/>
      <c r="G2289" s="70"/>
      <c r="H2289" s="375"/>
    </row>
    <row r="2290" spans="1:8" ht="12.75" customHeight="1">
      <c r="A2290" s="282"/>
      <c r="B2290" s="258"/>
      <c r="C2290" s="52"/>
      <c r="D2290" s="326"/>
      <c r="E2290" s="82"/>
      <c r="F2290" s="90"/>
      <c r="G2290" s="69"/>
      <c r="H2290" s="372"/>
    </row>
    <row r="2291" spans="1:8" ht="12.75" customHeight="1">
      <c r="A2291" s="245"/>
      <c r="B2291" s="256"/>
      <c r="C2291" s="53"/>
      <c r="D2291" s="327"/>
      <c r="E2291" s="83"/>
      <c r="F2291" s="72"/>
      <c r="G2291" s="70"/>
      <c r="H2291" s="375"/>
    </row>
    <row r="2292" spans="1:8" ht="12.75" customHeight="1">
      <c r="A2292" s="282"/>
      <c r="B2292" s="258"/>
      <c r="C2292" s="55"/>
      <c r="D2292" s="326"/>
      <c r="E2292" s="82"/>
      <c r="F2292" s="90"/>
      <c r="G2292" s="73"/>
      <c r="H2292" s="278"/>
    </row>
    <row r="2293" spans="1:8" ht="12.75" customHeight="1">
      <c r="A2293" s="245"/>
      <c r="B2293" s="256"/>
      <c r="C2293" s="54"/>
      <c r="D2293" s="327"/>
      <c r="E2293" s="83"/>
      <c r="F2293" s="91"/>
      <c r="G2293" s="101"/>
      <c r="H2293" s="375"/>
    </row>
    <row r="2294" spans="1:8" ht="12.75" customHeight="1">
      <c r="A2294" s="282"/>
      <c r="B2294" s="255"/>
      <c r="C2294" s="55"/>
      <c r="D2294" s="326"/>
      <c r="E2294" s="82"/>
      <c r="F2294" s="90"/>
      <c r="G2294" s="73"/>
      <c r="H2294" s="278"/>
    </row>
    <row r="2295" spans="1:8" ht="12.75" customHeight="1">
      <c r="A2295" s="245"/>
      <c r="B2295" s="256"/>
      <c r="C2295" s="54"/>
      <c r="D2295" s="327"/>
      <c r="E2295" s="83"/>
      <c r="F2295" s="91"/>
      <c r="G2295" s="101"/>
      <c r="H2295" s="279"/>
    </row>
    <row r="2296" spans="1:8" ht="12.75" customHeight="1">
      <c r="A2296" s="282"/>
      <c r="B2296" s="255"/>
      <c r="C2296" s="55"/>
      <c r="D2296" s="326"/>
      <c r="E2296" s="82"/>
      <c r="F2296" s="90"/>
      <c r="G2296" s="73"/>
      <c r="H2296" s="278"/>
    </row>
    <row r="2297" spans="1:8" ht="12.75" customHeight="1">
      <c r="A2297" s="245"/>
      <c r="B2297" s="256"/>
      <c r="C2297" s="54"/>
      <c r="D2297" s="327"/>
      <c r="E2297" s="83"/>
      <c r="F2297" s="91"/>
      <c r="G2297" s="101"/>
      <c r="H2297" s="279"/>
    </row>
    <row r="2298" spans="1:8" ht="12.75" customHeight="1">
      <c r="A2298" s="282"/>
      <c r="B2298" s="255"/>
      <c r="C2298" s="55"/>
      <c r="D2298" s="326"/>
      <c r="E2298" s="82"/>
      <c r="F2298" s="90"/>
      <c r="G2298" s="73"/>
      <c r="H2298" s="278"/>
    </row>
    <row r="2299" spans="1:8" ht="12.75" customHeight="1">
      <c r="A2299" s="245"/>
      <c r="B2299" s="256"/>
      <c r="C2299" s="53"/>
      <c r="D2299" s="327"/>
      <c r="E2299" s="83"/>
      <c r="F2299" s="91"/>
      <c r="G2299" s="101"/>
      <c r="H2299" s="279"/>
    </row>
    <row r="2300" spans="1:8" ht="12.75" customHeight="1">
      <c r="A2300" s="282"/>
      <c r="B2300" s="255"/>
      <c r="C2300" s="55"/>
      <c r="D2300" s="326"/>
      <c r="E2300" s="84"/>
      <c r="F2300" s="90"/>
      <c r="G2300" s="73"/>
      <c r="H2300" s="278"/>
    </row>
    <row r="2301" spans="1:8" ht="12.75" customHeight="1">
      <c r="A2301" s="245"/>
      <c r="B2301" s="256"/>
      <c r="C2301" s="54"/>
      <c r="D2301" s="327"/>
      <c r="E2301" s="83"/>
      <c r="F2301" s="92"/>
      <c r="G2301" s="101"/>
      <c r="H2301" s="279"/>
    </row>
    <row r="2302" spans="1:8" ht="12.75" customHeight="1">
      <c r="A2302" s="282"/>
      <c r="B2302" s="255"/>
      <c r="C2302" s="55"/>
      <c r="D2302" s="326"/>
      <c r="E2302" s="82"/>
      <c r="F2302" s="90"/>
      <c r="G2302" s="73"/>
      <c r="H2302" s="278"/>
    </row>
    <row r="2303" spans="1:8" ht="12.75" customHeight="1">
      <c r="A2303" s="245"/>
      <c r="B2303" s="256"/>
      <c r="C2303" s="54"/>
      <c r="D2303" s="327"/>
      <c r="E2303" s="83"/>
      <c r="F2303" s="93"/>
      <c r="G2303" s="101"/>
      <c r="H2303" s="279"/>
    </row>
    <row r="2304" spans="1:8" ht="12.75" customHeight="1">
      <c r="A2304" s="282"/>
      <c r="B2304" s="255"/>
      <c r="C2304" s="55"/>
      <c r="D2304" s="326"/>
      <c r="E2304" s="84"/>
      <c r="F2304" s="90"/>
      <c r="G2304" s="73"/>
      <c r="H2304" s="278"/>
    </row>
    <row r="2305" spans="1:8" ht="12.75" customHeight="1">
      <c r="A2305" s="245"/>
      <c r="B2305" s="256"/>
      <c r="C2305" s="54"/>
      <c r="D2305" s="327"/>
      <c r="E2305" s="83"/>
      <c r="F2305" s="92"/>
      <c r="G2305" s="101"/>
      <c r="H2305" s="279"/>
    </row>
    <row r="2306" spans="1:8" ht="12.75" customHeight="1">
      <c r="A2306" s="282"/>
      <c r="B2306" s="255"/>
      <c r="C2306" s="55"/>
      <c r="D2306" s="326"/>
      <c r="E2306" s="82"/>
      <c r="F2306" s="90"/>
      <c r="G2306" s="73"/>
      <c r="H2306" s="278"/>
    </row>
    <row r="2307" spans="1:8" ht="12.75" customHeight="1">
      <c r="A2307" s="245"/>
      <c r="B2307" s="256"/>
      <c r="C2307" s="54"/>
      <c r="D2307" s="327"/>
      <c r="E2307" s="83"/>
      <c r="F2307" s="93"/>
      <c r="G2307" s="101"/>
      <c r="H2307" s="279"/>
    </row>
    <row r="2308" spans="1:8" ht="12.75" customHeight="1">
      <c r="A2308" s="282"/>
      <c r="B2308" s="255"/>
      <c r="C2308" s="55"/>
      <c r="D2308" s="326"/>
      <c r="E2308" s="82"/>
      <c r="F2308" s="90"/>
      <c r="G2308" s="73"/>
      <c r="H2308" s="278"/>
    </row>
    <row r="2309" spans="1:8" ht="12.75" customHeight="1">
      <c r="A2309" s="245"/>
      <c r="B2309" s="256"/>
      <c r="C2309" s="54"/>
      <c r="D2309" s="327"/>
      <c r="E2309" s="83"/>
      <c r="F2309" s="91"/>
      <c r="G2309" s="101"/>
      <c r="H2309" s="279"/>
    </row>
    <row r="2310" spans="1:8" ht="12.75" customHeight="1">
      <c r="A2310" s="282"/>
      <c r="B2310" s="255"/>
      <c r="C2310" s="55"/>
      <c r="D2310" s="326"/>
      <c r="E2310" s="82"/>
      <c r="F2310" s="90"/>
      <c r="G2310" s="73"/>
      <c r="H2310" s="278"/>
    </row>
    <row r="2311" spans="1:8" ht="12.75" customHeight="1">
      <c r="A2311" s="245"/>
      <c r="B2311" s="256"/>
      <c r="C2311" s="53"/>
      <c r="D2311" s="327"/>
      <c r="E2311" s="83"/>
      <c r="F2311" s="91"/>
      <c r="G2311" s="101"/>
      <c r="H2311" s="279"/>
    </row>
    <row r="2312" spans="1:8" ht="12.75" customHeight="1">
      <c r="A2312" s="282"/>
      <c r="B2312" s="255"/>
      <c r="C2312" s="52"/>
      <c r="D2312" s="326"/>
      <c r="E2312" s="82"/>
      <c r="F2312" s="90"/>
      <c r="G2312" s="73"/>
      <c r="H2312" s="278"/>
    </row>
    <row r="2313" spans="1:8" ht="12.75" customHeight="1">
      <c r="A2313" s="246"/>
      <c r="B2313" s="255"/>
      <c r="C2313" s="266"/>
      <c r="D2313" s="326"/>
      <c r="E2313" s="82"/>
      <c r="F2313" s="90"/>
      <c r="G2313" s="101"/>
      <c r="H2313" s="278"/>
    </row>
    <row r="2314" spans="1:8" ht="12.75" customHeight="1">
      <c r="A2314" s="285"/>
      <c r="B2314" s="293"/>
      <c r="C2314" s="52"/>
      <c r="D2314" s="328"/>
      <c r="E2314" s="345"/>
      <c r="F2314" s="355"/>
      <c r="G2314" s="73"/>
      <c r="H2314" s="372"/>
    </row>
    <row r="2315" spans="1:8" ht="12.75" customHeight="1">
      <c r="A2315" s="286"/>
      <c r="B2315" s="294"/>
      <c r="C2315" s="53"/>
      <c r="D2315" s="329"/>
      <c r="E2315" s="86"/>
      <c r="F2315" s="356"/>
      <c r="G2315" s="101"/>
      <c r="H2315" s="373"/>
    </row>
    <row r="2316" spans="1:8" ht="12.75" customHeight="1">
      <c r="A2316" s="246"/>
      <c r="B2316" s="255"/>
      <c r="C2316" s="266"/>
      <c r="D2316" s="326"/>
      <c r="E2316" s="82"/>
      <c r="F2316" s="90"/>
      <c r="G2316" s="73"/>
      <c r="H2316" s="278"/>
    </row>
    <row r="2317" spans="1:8" ht="12.75" customHeight="1">
      <c r="A2317" s="245"/>
      <c r="B2317" s="257"/>
      <c r="C2317" s="53"/>
      <c r="D2317" s="327"/>
      <c r="E2317" s="83"/>
      <c r="F2317" s="91"/>
      <c r="G2317" s="101"/>
      <c r="H2317" s="279"/>
    </row>
    <row r="2318" spans="1:8" ht="12.75" customHeight="1">
      <c r="A2318" s="282"/>
      <c r="B2318" s="260"/>
      <c r="C2318" s="52"/>
      <c r="D2318" s="326"/>
      <c r="E2318" s="82"/>
      <c r="F2318" s="71"/>
      <c r="G2318" s="73"/>
      <c r="H2318" s="278"/>
    </row>
    <row r="2319" spans="1:8" ht="12.75" customHeight="1">
      <c r="A2319" s="245"/>
      <c r="B2319" s="292"/>
      <c r="C2319" s="54"/>
      <c r="D2319" s="327"/>
      <c r="E2319" s="83"/>
      <c r="F2319" s="72"/>
      <c r="G2319" s="101"/>
      <c r="H2319" s="279"/>
    </row>
    <row r="2320" spans="1:8" ht="12.75" customHeight="1">
      <c r="A2320" s="288"/>
      <c r="B2320" s="261"/>
      <c r="C2320" s="55"/>
      <c r="D2320" s="333"/>
      <c r="E2320" s="85"/>
      <c r="F2320" s="73"/>
      <c r="G2320" s="73"/>
      <c r="H2320" s="278"/>
    </row>
    <row r="2321" spans="1:8" ht="12.75" customHeight="1">
      <c r="A2321" s="283"/>
      <c r="B2321" s="40" t="s">
        <v>165</v>
      </c>
      <c r="C2321" s="53"/>
      <c r="D2321" s="334"/>
      <c r="E2321" s="272"/>
      <c r="F2321" s="94"/>
      <c r="G2321" s="102"/>
      <c r="H2321" s="281"/>
    </row>
    <row r="2322" spans="1:8" ht="12.75" customHeight="1">
      <c r="A2322" s="80"/>
      <c r="B2322" s="249"/>
      <c r="C2322" s="249"/>
      <c r="D2322" s="330"/>
      <c r="E2322" s="80"/>
      <c r="F2322" s="69"/>
      <c r="G2322" s="69"/>
      <c r="H2322" s="275"/>
    </row>
    <row r="2323" spans="1:8" ht="12.75" customHeight="1">
      <c r="A2323" s="245" t="s">
        <v>2269</v>
      </c>
      <c r="B2323" s="256" t="s">
        <v>4486</v>
      </c>
      <c r="C2323" s="311"/>
      <c r="D2323" s="331"/>
      <c r="E2323" s="81"/>
      <c r="F2323" s="70"/>
      <c r="G2323" s="70"/>
      <c r="H2323" s="374"/>
    </row>
    <row r="2324" spans="1:8" ht="12.75" customHeight="1">
      <c r="A2324" s="282"/>
      <c r="B2324" s="253"/>
      <c r="C2324" s="264"/>
      <c r="D2324" s="330"/>
      <c r="E2324" s="80"/>
      <c r="F2324" s="69"/>
      <c r="G2324" s="69"/>
      <c r="H2324" s="275"/>
    </row>
    <row r="2325" spans="1:8" ht="12.75" customHeight="1">
      <c r="A2325" s="287"/>
      <c r="B2325" s="254"/>
      <c r="C2325" s="265"/>
      <c r="D2325" s="331"/>
      <c r="E2325" s="81"/>
      <c r="F2325" s="70"/>
      <c r="G2325" s="70"/>
      <c r="H2325" s="277"/>
    </row>
    <row r="2326" spans="1:8" ht="12.75" customHeight="1">
      <c r="A2326" s="282"/>
      <c r="B2326" s="255"/>
      <c r="C2326" s="52"/>
      <c r="D2326" s="326"/>
      <c r="E2326" s="82"/>
      <c r="F2326" s="90"/>
      <c r="G2326" s="69"/>
      <c r="H2326" s="278"/>
    </row>
    <row r="2327" spans="1:8" ht="12.75" customHeight="1">
      <c r="A2327" s="245"/>
      <c r="B2327" s="256" t="s">
        <v>378</v>
      </c>
      <c r="C2327" s="54" t="s">
        <v>750</v>
      </c>
      <c r="D2327" s="327">
        <v>8</v>
      </c>
      <c r="E2327" s="83" t="s">
        <v>866</v>
      </c>
      <c r="F2327" s="91"/>
      <c r="G2327" s="70"/>
      <c r="H2327" s="277"/>
    </row>
    <row r="2328" spans="1:8" ht="12.75" customHeight="1">
      <c r="A2328" s="282"/>
      <c r="B2328" s="255"/>
      <c r="C2328" s="52"/>
      <c r="D2328" s="326"/>
      <c r="E2328" s="82"/>
      <c r="F2328" s="90"/>
      <c r="G2328" s="69"/>
      <c r="H2328" s="372"/>
    </row>
    <row r="2329" spans="1:8" ht="12.75" customHeight="1">
      <c r="A2329" s="245"/>
      <c r="B2329" s="256" t="s">
        <v>2287</v>
      </c>
      <c r="C2329" s="53" t="s">
        <v>2015</v>
      </c>
      <c r="D2329" s="327">
        <v>3</v>
      </c>
      <c r="E2329" s="83" t="s">
        <v>866</v>
      </c>
      <c r="F2329" s="72"/>
      <c r="G2329" s="70"/>
      <c r="H2329" s="375"/>
    </row>
    <row r="2330" spans="1:8" ht="12.75" customHeight="1">
      <c r="A2330" s="282"/>
      <c r="B2330" s="255"/>
      <c r="C2330" s="52"/>
      <c r="D2330" s="326"/>
      <c r="E2330" s="82"/>
      <c r="F2330" s="90"/>
      <c r="G2330" s="69"/>
      <c r="H2330" s="372"/>
    </row>
    <row r="2331" spans="1:8" ht="12.75" customHeight="1">
      <c r="A2331" s="245"/>
      <c r="B2331" s="256" t="s">
        <v>2288</v>
      </c>
      <c r="C2331" s="53" t="s">
        <v>671</v>
      </c>
      <c r="D2331" s="327">
        <v>3</v>
      </c>
      <c r="E2331" s="83" t="s">
        <v>866</v>
      </c>
      <c r="F2331" s="72"/>
      <c r="G2331" s="70"/>
      <c r="H2331" s="375"/>
    </row>
    <row r="2332" spans="1:8" ht="12.75" customHeight="1">
      <c r="A2332" s="282"/>
      <c r="B2332" s="255"/>
      <c r="C2332" s="55"/>
      <c r="D2332" s="326"/>
      <c r="E2332" s="82"/>
      <c r="F2332" s="90"/>
      <c r="G2332" s="73"/>
      <c r="H2332" s="278"/>
    </row>
    <row r="2333" spans="1:8" ht="12.75" customHeight="1">
      <c r="A2333" s="245"/>
      <c r="B2333" s="256" t="s">
        <v>1243</v>
      </c>
      <c r="C2333" s="54" t="s">
        <v>2617</v>
      </c>
      <c r="D2333" s="327">
        <v>2</v>
      </c>
      <c r="E2333" s="83" t="s">
        <v>866</v>
      </c>
      <c r="F2333" s="91"/>
      <c r="G2333" s="101"/>
      <c r="H2333" s="375"/>
    </row>
    <row r="2334" spans="1:8" ht="12.75" customHeight="1">
      <c r="A2334" s="282"/>
      <c r="B2334" s="255"/>
      <c r="C2334" s="55"/>
      <c r="D2334" s="326"/>
      <c r="E2334" s="82"/>
      <c r="F2334" s="90"/>
      <c r="G2334" s="73"/>
      <c r="H2334" s="278"/>
    </row>
    <row r="2335" spans="1:8" ht="12.75" customHeight="1">
      <c r="A2335" s="245"/>
      <c r="B2335" s="256" t="s">
        <v>288</v>
      </c>
      <c r="C2335" s="54" t="s">
        <v>2377</v>
      </c>
      <c r="D2335" s="327">
        <v>1</v>
      </c>
      <c r="E2335" s="83" t="s">
        <v>866</v>
      </c>
      <c r="F2335" s="91"/>
      <c r="G2335" s="101"/>
      <c r="H2335" s="279"/>
    </row>
    <row r="2336" spans="1:8" ht="12.75" customHeight="1">
      <c r="A2336" s="282"/>
      <c r="B2336" s="255"/>
      <c r="C2336" s="55"/>
      <c r="D2336" s="326"/>
      <c r="E2336" s="82"/>
      <c r="F2336" s="90"/>
      <c r="G2336" s="73"/>
      <c r="H2336" s="278"/>
    </row>
    <row r="2337" spans="1:8" ht="12.75" customHeight="1">
      <c r="A2337" s="245"/>
      <c r="B2337" s="256" t="s">
        <v>2289</v>
      </c>
      <c r="C2337" s="54" t="s">
        <v>5080</v>
      </c>
      <c r="D2337" s="327">
        <v>1</v>
      </c>
      <c r="E2337" s="83" t="s">
        <v>866</v>
      </c>
      <c r="F2337" s="91"/>
      <c r="G2337" s="101"/>
      <c r="H2337" s="279"/>
    </row>
    <row r="2338" spans="1:8" ht="12.75" customHeight="1">
      <c r="A2338" s="282"/>
      <c r="B2338" s="255"/>
      <c r="C2338" s="55"/>
      <c r="D2338" s="326"/>
      <c r="E2338" s="82"/>
      <c r="F2338" s="90"/>
      <c r="G2338" s="73"/>
      <c r="H2338" s="278"/>
    </row>
    <row r="2339" spans="1:8" ht="12.75" customHeight="1">
      <c r="A2339" s="245"/>
      <c r="B2339" s="256" t="s">
        <v>2291</v>
      </c>
      <c r="C2339" s="53" t="s">
        <v>164</v>
      </c>
      <c r="D2339" s="327">
        <v>1</v>
      </c>
      <c r="E2339" s="83" t="s">
        <v>866</v>
      </c>
      <c r="F2339" s="91"/>
      <c r="G2339" s="101"/>
      <c r="H2339" s="279"/>
    </row>
    <row r="2340" spans="1:8" ht="12.75" customHeight="1">
      <c r="A2340" s="282"/>
      <c r="B2340" s="255"/>
      <c r="C2340" s="55"/>
      <c r="D2340" s="326"/>
      <c r="E2340" s="82"/>
      <c r="F2340" s="90"/>
      <c r="G2340" s="73"/>
      <c r="H2340" s="278"/>
    </row>
    <row r="2341" spans="1:8" ht="12.75" customHeight="1">
      <c r="A2341" s="245"/>
      <c r="B2341" s="256" t="s">
        <v>2049</v>
      </c>
      <c r="C2341" s="54" t="s">
        <v>4477</v>
      </c>
      <c r="D2341" s="327">
        <v>1</v>
      </c>
      <c r="E2341" s="83" t="s">
        <v>866</v>
      </c>
      <c r="F2341" s="92"/>
      <c r="G2341" s="101"/>
      <c r="H2341" s="279"/>
    </row>
    <row r="2342" spans="1:8" ht="12.75" customHeight="1">
      <c r="A2342" s="282"/>
      <c r="B2342" s="255"/>
      <c r="C2342" s="55"/>
      <c r="D2342" s="326"/>
      <c r="E2342" s="82"/>
      <c r="F2342" s="90"/>
      <c r="G2342" s="73"/>
      <c r="H2342" s="278"/>
    </row>
    <row r="2343" spans="1:8" ht="12.75" customHeight="1">
      <c r="A2343" s="245"/>
      <c r="B2343" s="256" t="s">
        <v>2295</v>
      </c>
      <c r="C2343" s="54" t="s">
        <v>2379</v>
      </c>
      <c r="D2343" s="327">
        <v>1</v>
      </c>
      <c r="E2343" s="83" t="s">
        <v>866</v>
      </c>
      <c r="F2343" s="93"/>
      <c r="G2343" s="101"/>
      <c r="H2343" s="279"/>
    </row>
    <row r="2344" spans="1:8" ht="12.75" customHeight="1">
      <c r="A2344" s="282"/>
      <c r="B2344" s="255"/>
      <c r="C2344" s="55"/>
      <c r="D2344" s="326"/>
      <c r="E2344" s="82"/>
      <c r="F2344" s="90"/>
      <c r="G2344" s="73"/>
      <c r="H2344" s="278"/>
    </row>
    <row r="2345" spans="1:8" ht="12.75" customHeight="1">
      <c r="A2345" s="245"/>
      <c r="B2345" s="256" t="s">
        <v>2297</v>
      </c>
      <c r="C2345" s="54" t="s">
        <v>5081</v>
      </c>
      <c r="D2345" s="327">
        <v>1</v>
      </c>
      <c r="E2345" s="83" t="s">
        <v>866</v>
      </c>
      <c r="F2345" s="92"/>
      <c r="G2345" s="101"/>
      <c r="H2345" s="279"/>
    </row>
    <row r="2346" spans="1:8" ht="12.75" customHeight="1">
      <c r="A2346" s="282"/>
      <c r="B2346" s="255"/>
      <c r="C2346" s="55"/>
      <c r="D2346" s="326"/>
      <c r="E2346" s="82"/>
      <c r="F2346" s="90"/>
      <c r="G2346" s="73"/>
      <c r="H2346" s="278"/>
    </row>
    <row r="2347" spans="1:8" ht="12.75" customHeight="1">
      <c r="A2347" s="245"/>
      <c r="B2347" s="256" t="s">
        <v>1032</v>
      </c>
      <c r="C2347" s="54" t="s">
        <v>1535</v>
      </c>
      <c r="D2347" s="327">
        <v>1</v>
      </c>
      <c r="E2347" s="83" t="s">
        <v>866</v>
      </c>
      <c r="F2347" s="93"/>
      <c r="G2347" s="101"/>
      <c r="H2347" s="279"/>
    </row>
    <row r="2348" spans="1:8" ht="12.75" customHeight="1">
      <c r="A2348" s="282"/>
      <c r="B2348" s="255"/>
      <c r="C2348" s="55"/>
      <c r="D2348" s="326"/>
      <c r="E2348" s="82"/>
      <c r="F2348" s="90"/>
      <c r="G2348" s="73"/>
      <c r="H2348" s="278"/>
    </row>
    <row r="2349" spans="1:8" ht="12.75" customHeight="1">
      <c r="A2349" s="245"/>
      <c r="B2349" s="256" t="s">
        <v>2298</v>
      </c>
      <c r="C2349" s="54" t="s">
        <v>2015</v>
      </c>
      <c r="D2349" s="327">
        <v>1</v>
      </c>
      <c r="E2349" s="83" t="s">
        <v>866</v>
      </c>
      <c r="F2349" s="91"/>
      <c r="G2349" s="101"/>
      <c r="H2349" s="279"/>
    </row>
    <row r="2350" spans="1:8" ht="12.75" customHeight="1">
      <c r="A2350" s="282"/>
      <c r="B2350" s="255"/>
      <c r="C2350" s="55"/>
      <c r="D2350" s="326"/>
      <c r="E2350" s="82"/>
      <c r="F2350" s="90"/>
      <c r="G2350" s="73"/>
      <c r="H2350" s="278"/>
    </row>
    <row r="2351" spans="1:8" ht="12.75" customHeight="1">
      <c r="A2351" s="245"/>
      <c r="B2351" s="256" t="s">
        <v>2299</v>
      </c>
      <c r="C2351" s="53" t="s">
        <v>411</v>
      </c>
      <c r="D2351" s="327">
        <v>1</v>
      </c>
      <c r="E2351" s="83" t="s">
        <v>866</v>
      </c>
      <c r="F2351" s="91"/>
      <c r="G2351" s="101"/>
      <c r="H2351" s="279"/>
    </row>
    <row r="2352" spans="1:8" ht="12.75" customHeight="1">
      <c r="A2352" s="282"/>
      <c r="B2352" s="255"/>
      <c r="C2352" s="52"/>
      <c r="D2352" s="326"/>
      <c r="E2352" s="82"/>
      <c r="F2352" s="90"/>
      <c r="G2352" s="73"/>
      <c r="H2352" s="278"/>
    </row>
    <row r="2353" spans="1:8" ht="12.75" customHeight="1">
      <c r="A2353" s="246"/>
      <c r="B2353" s="256" t="s">
        <v>488</v>
      </c>
      <c r="C2353" s="266" t="s">
        <v>633</v>
      </c>
      <c r="D2353" s="326">
        <v>4</v>
      </c>
      <c r="E2353" s="83" t="s">
        <v>866</v>
      </c>
      <c r="F2353" s="90"/>
      <c r="G2353" s="101"/>
      <c r="H2353" s="278"/>
    </row>
    <row r="2354" spans="1:8" ht="12.75" customHeight="1">
      <c r="A2354" s="285"/>
      <c r="B2354" s="293"/>
      <c r="C2354" s="52"/>
      <c r="D2354" s="328"/>
      <c r="E2354" s="345"/>
      <c r="F2354" s="355"/>
      <c r="G2354" s="73"/>
      <c r="H2354" s="372"/>
    </row>
    <row r="2355" spans="1:8" ht="12.75" customHeight="1">
      <c r="A2355" s="286"/>
      <c r="B2355" s="294"/>
      <c r="C2355" s="53"/>
      <c r="D2355" s="329"/>
      <c r="E2355" s="86"/>
      <c r="F2355" s="356"/>
      <c r="G2355" s="101"/>
      <c r="H2355" s="373"/>
    </row>
    <row r="2356" spans="1:8" ht="12.75" customHeight="1">
      <c r="A2356" s="246"/>
      <c r="B2356" s="255"/>
      <c r="C2356" s="266"/>
      <c r="D2356" s="326"/>
      <c r="E2356" s="82"/>
      <c r="F2356" s="90"/>
      <c r="G2356" s="73"/>
      <c r="H2356" s="278"/>
    </row>
    <row r="2357" spans="1:8" ht="12.75" customHeight="1">
      <c r="A2357" s="245"/>
      <c r="B2357" s="257"/>
      <c r="C2357" s="53"/>
      <c r="D2357" s="327"/>
      <c r="E2357" s="83"/>
      <c r="F2357" s="91"/>
      <c r="G2357" s="101"/>
      <c r="H2357" s="279"/>
    </row>
    <row r="2358" spans="1:8" ht="12.75" customHeight="1">
      <c r="A2358" s="282"/>
      <c r="B2358" s="260"/>
      <c r="C2358" s="52"/>
      <c r="D2358" s="326"/>
      <c r="E2358" s="82"/>
      <c r="F2358" s="71"/>
      <c r="G2358" s="73"/>
      <c r="H2358" s="278"/>
    </row>
    <row r="2359" spans="1:8" ht="12.75" customHeight="1">
      <c r="A2359" s="245"/>
      <c r="B2359" s="292"/>
      <c r="C2359" s="54"/>
      <c r="D2359" s="327"/>
      <c r="E2359" s="83"/>
      <c r="F2359" s="72"/>
      <c r="G2359" s="101"/>
      <c r="H2359" s="279"/>
    </row>
    <row r="2360" spans="1:8" ht="12.75" customHeight="1">
      <c r="A2360" s="288"/>
      <c r="B2360" s="261"/>
      <c r="C2360" s="55"/>
      <c r="D2360" s="333"/>
      <c r="E2360" s="85"/>
      <c r="F2360" s="73"/>
      <c r="G2360" s="73"/>
      <c r="H2360" s="278"/>
    </row>
    <row r="2361" spans="1:8" ht="12.75" customHeight="1">
      <c r="A2361" s="283"/>
      <c r="B2361" s="40" t="s">
        <v>165</v>
      </c>
      <c r="C2361" s="53"/>
      <c r="D2361" s="334"/>
      <c r="E2361" s="272"/>
      <c r="F2361" s="94"/>
      <c r="G2361" s="102"/>
      <c r="H2361" s="281"/>
    </row>
    <row r="2362" spans="1:8" ht="12.75" customHeight="1">
      <c r="A2362" s="80"/>
      <c r="B2362" s="249"/>
      <c r="C2362" s="249"/>
      <c r="D2362" s="330"/>
      <c r="E2362" s="80"/>
      <c r="F2362" s="69"/>
      <c r="G2362" s="69"/>
      <c r="H2362" s="275"/>
    </row>
    <row r="2363" spans="1:8" ht="12.75" customHeight="1">
      <c r="A2363" s="284" t="s">
        <v>3673</v>
      </c>
      <c r="B2363" s="49" t="s">
        <v>3671</v>
      </c>
      <c r="C2363" s="311"/>
      <c r="D2363" s="331"/>
      <c r="E2363" s="81"/>
      <c r="F2363" s="70"/>
      <c r="G2363" s="70"/>
      <c r="H2363" s="374"/>
    </row>
    <row r="2364" spans="1:8" ht="12.75" customHeight="1">
      <c r="A2364" s="282"/>
      <c r="B2364" s="253"/>
      <c r="C2364" s="264"/>
      <c r="D2364" s="330"/>
      <c r="E2364" s="80"/>
      <c r="F2364" s="69"/>
      <c r="G2364" s="69"/>
      <c r="H2364" s="275"/>
    </row>
    <row r="2365" spans="1:8" ht="12.75" customHeight="1">
      <c r="A2365" s="287"/>
      <c r="B2365" s="254"/>
      <c r="C2365" s="265"/>
      <c r="D2365" s="331"/>
      <c r="E2365" s="81"/>
      <c r="F2365" s="70"/>
      <c r="G2365" s="70"/>
      <c r="H2365" s="277"/>
    </row>
    <row r="2366" spans="1:8" ht="12.75" customHeight="1">
      <c r="A2366" s="282"/>
      <c r="B2366" s="255"/>
      <c r="C2366" s="52"/>
      <c r="D2366" s="326"/>
      <c r="E2366" s="82"/>
      <c r="F2366" s="90"/>
      <c r="G2366" s="69"/>
      <c r="H2366" s="278"/>
    </row>
    <row r="2367" spans="1:8" ht="12.75" customHeight="1">
      <c r="A2367" s="245"/>
      <c r="B2367" s="256" t="s">
        <v>2307</v>
      </c>
      <c r="C2367" s="54" t="s">
        <v>21</v>
      </c>
      <c r="D2367" s="327">
        <v>1</v>
      </c>
      <c r="E2367" s="83" t="s">
        <v>866</v>
      </c>
      <c r="F2367" s="91"/>
      <c r="G2367" s="70"/>
      <c r="H2367" s="277"/>
    </row>
    <row r="2368" spans="1:8" ht="12.75" customHeight="1">
      <c r="A2368" s="282"/>
      <c r="B2368" s="258"/>
      <c r="C2368" s="52"/>
      <c r="D2368" s="326"/>
      <c r="E2368" s="82"/>
      <c r="F2368" s="90"/>
      <c r="G2368" s="69"/>
      <c r="H2368" s="372"/>
    </row>
    <row r="2369" spans="1:8" ht="12.75" customHeight="1">
      <c r="A2369" s="245"/>
      <c r="B2369" s="256"/>
      <c r="C2369" s="53"/>
      <c r="D2369" s="327"/>
      <c r="E2369" s="83"/>
      <c r="F2369" s="72"/>
      <c r="G2369" s="70"/>
      <c r="H2369" s="375"/>
    </row>
    <row r="2370" spans="1:8" ht="12.75" customHeight="1">
      <c r="A2370" s="282"/>
      <c r="B2370" s="258"/>
      <c r="C2370" s="52"/>
      <c r="D2370" s="326"/>
      <c r="E2370" s="82"/>
      <c r="F2370" s="90"/>
      <c r="G2370" s="69"/>
      <c r="H2370" s="372"/>
    </row>
    <row r="2371" spans="1:8" ht="12.75" customHeight="1">
      <c r="A2371" s="245"/>
      <c r="B2371" s="256"/>
      <c r="C2371" s="53"/>
      <c r="D2371" s="327"/>
      <c r="E2371" s="83"/>
      <c r="F2371" s="72"/>
      <c r="G2371" s="70"/>
      <c r="H2371" s="375"/>
    </row>
    <row r="2372" spans="1:8" ht="12.75" customHeight="1">
      <c r="A2372" s="282"/>
      <c r="B2372" s="258"/>
      <c r="C2372" s="55"/>
      <c r="D2372" s="326"/>
      <c r="E2372" s="82"/>
      <c r="F2372" s="90"/>
      <c r="G2372" s="73"/>
      <c r="H2372" s="278"/>
    </row>
    <row r="2373" spans="1:8" ht="12.75" customHeight="1">
      <c r="A2373" s="245"/>
      <c r="B2373" s="256"/>
      <c r="C2373" s="54"/>
      <c r="D2373" s="327"/>
      <c r="E2373" s="83"/>
      <c r="F2373" s="91"/>
      <c r="G2373" s="101"/>
      <c r="H2373" s="375"/>
    </row>
    <row r="2374" spans="1:8" ht="12.75" customHeight="1">
      <c r="A2374" s="282"/>
      <c r="B2374" s="255"/>
      <c r="C2374" s="55"/>
      <c r="D2374" s="326"/>
      <c r="E2374" s="82"/>
      <c r="F2374" s="90"/>
      <c r="G2374" s="73"/>
      <c r="H2374" s="278"/>
    </row>
    <row r="2375" spans="1:8" ht="12.75" customHeight="1">
      <c r="A2375" s="245"/>
      <c r="B2375" s="256"/>
      <c r="C2375" s="54"/>
      <c r="D2375" s="327"/>
      <c r="E2375" s="83"/>
      <c r="F2375" s="91"/>
      <c r="G2375" s="101"/>
      <c r="H2375" s="279"/>
    </row>
    <row r="2376" spans="1:8" ht="12.75" customHeight="1">
      <c r="A2376" s="282"/>
      <c r="B2376" s="255"/>
      <c r="C2376" s="55"/>
      <c r="D2376" s="326"/>
      <c r="E2376" s="82"/>
      <c r="F2376" s="90"/>
      <c r="G2376" s="73"/>
      <c r="H2376" s="278"/>
    </row>
    <row r="2377" spans="1:8" ht="12.75" customHeight="1">
      <c r="A2377" s="245"/>
      <c r="B2377" s="256"/>
      <c r="C2377" s="54"/>
      <c r="D2377" s="327"/>
      <c r="E2377" s="83"/>
      <c r="F2377" s="91"/>
      <c r="G2377" s="101"/>
      <c r="H2377" s="279"/>
    </row>
    <row r="2378" spans="1:8" ht="12.75" customHeight="1">
      <c r="A2378" s="282"/>
      <c r="B2378" s="255"/>
      <c r="C2378" s="55"/>
      <c r="D2378" s="326"/>
      <c r="E2378" s="82"/>
      <c r="F2378" s="90"/>
      <c r="G2378" s="73"/>
      <c r="H2378" s="278"/>
    </row>
    <row r="2379" spans="1:8" ht="12.75" customHeight="1">
      <c r="A2379" s="245"/>
      <c r="B2379" s="256"/>
      <c r="C2379" s="53"/>
      <c r="D2379" s="327"/>
      <c r="E2379" s="83"/>
      <c r="F2379" s="91"/>
      <c r="G2379" s="101"/>
      <c r="H2379" s="279"/>
    </row>
    <row r="2380" spans="1:8" ht="12.75" customHeight="1">
      <c r="A2380" s="282"/>
      <c r="B2380" s="255"/>
      <c r="C2380" s="55"/>
      <c r="D2380" s="326"/>
      <c r="E2380" s="84"/>
      <c r="F2380" s="90"/>
      <c r="G2380" s="73"/>
      <c r="H2380" s="278"/>
    </row>
    <row r="2381" spans="1:8" ht="12.75" customHeight="1">
      <c r="A2381" s="245"/>
      <c r="B2381" s="256"/>
      <c r="C2381" s="54"/>
      <c r="D2381" s="327"/>
      <c r="E2381" s="83"/>
      <c r="F2381" s="92"/>
      <c r="G2381" s="101"/>
      <c r="H2381" s="279"/>
    </row>
    <row r="2382" spans="1:8" ht="12.75" customHeight="1">
      <c r="A2382" s="282"/>
      <c r="B2382" s="255"/>
      <c r="C2382" s="55"/>
      <c r="D2382" s="326"/>
      <c r="E2382" s="82"/>
      <c r="F2382" s="90"/>
      <c r="G2382" s="73"/>
      <c r="H2382" s="278"/>
    </row>
    <row r="2383" spans="1:8" ht="12.75" customHeight="1">
      <c r="A2383" s="245"/>
      <c r="B2383" s="256"/>
      <c r="C2383" s="54"/>
      <c r="D2383" s="327"/>
      <c r="E2383" s="83"/>
      <c r="F2383" s="93"/>
      <c r="G2383" s="101"/>
      <c r="H2383" s="279"/>
    </row>
    <row r="2384" spans="1:8" ht="12.75" customHeight="1">
      <c r="A2384" s="282"/>
      <c r="B2384" s="255"/>
      <c r="C2384" s="55"/>
      <c r="D2384" s="326"/>
      <c r="E2384" s="84"/>
      <c r="F2384" s="90"/>
      <c r="G2384" s="73"/>
      <c r="H2384" s="278"/>
    </row>
    <row r="2385" spans="1:8" ht="12.75" customHeight="1">
      <c r="A2385" s="245"/>
      <c r="B2385" s="256"/>
      <c r="C2385" s="54"/>
      <c r="D2385" s="327"/>
      <c r="E2385" s="83"/>
      <c r="F2385" s="92"/>
      <c r="G2385" s="101"/>
      <c r="H2385" s="279"/>
    </row>
    <row r="2386" spans="1:8" ht="12.75" customHeight="1">
      <c r="A2386" s="282"/>
      <c r="B2386" s="255"/>
      <c r="C2386" s="55"/>
      <c r="D2386" s="326"/>
      <c r="E2386" s="82"/>
      <c r="F2386" s="90"/>
      <c r="G2386" s="73"/>
      <c r="H2386" s="278"/>
    </row>
    <row r="2387" spans="1:8" ht="12.75" customHeight="1">
      <c r="A2387" s="245"/>
      <c r="B2387" s="256"/>
      <c r="C2387" s="54"/>
      <c r="D2387" s="327"/>
      <c r="E2387" s="83"/>
      <c r="F2387" s="93"/>
      <c r="G2387" s="101"/>
      <c r="H2387" s="279"/>
    </row>
    <row r="2388" spans="1:8" ht="12.75" customHeight="1">
      <c r="A2388" s="282"/>
      <c r="B2388" s="255"/>
      <c r="C2388" s="55"/>
      <c r="D2388" s="326"/>
      <c r="E2388" s="82"/>
      <c r="F2388" s="90"/>
      <c r="G2388" s="73"/>
      <c r="H2388" s="278"/>
    </row>
    <row r="2389" spans="1:8" ht="12.75" customHeight="1">
      <c r="A2389" s="245"/>
      <c r="B2389" s="256"/>
      <c r="C2389" s="54"/>
      <c r="D2389" s="327"/>
      <c r="E2389" s="83"/>
      <c r="F2389" s="91"/>
      <c r="G2389" s="101"/>
      <c r="H2389" s="279"/>
    </row>
    <row r="2390" spans="1:8" ht="12.75" customHeight="1">
      <c r="A2390" s="282"/>
      <c r="B2390" s="255"/>
      <c r="C2390" s="55"/>
      <c r="D2390" s="326"/>
      <c r="E2390" s="82"/>
      <c r="F2390" s="90"/>
      <c r="G2390" s="73"/>
      <c r="H2390" s="278"/>
    </row>
    <row r="2391" spans="1:8" ht="12.75" customHeight="1">
      <c r="A2391" s="245"/>
      <c r="B2391" s="256"/>
      <c r="C2391" s="53"/>
      <c r="D2391" s="327"/>
      <c r="E2391" s="83"/>
      <c r="F2391" s="91"/>
      <c r="G2391" s="101"/>
      <c r="H2391" s="279"/>
    </row>
    <row r="2392" spans="1:8" ht="12.75" customHeight="1">
      <c r="A2392" s="282"/>
      <c r="B2392" s="255"/>
      <c r="C2392" s="52"/>
      <c r="D2392" s="326"/>
      <c r="E2392" s="82"/>
      <c r="F2392" s="90"/>
      <c r="G2392" s="73"/>
      <c r="H2392" s="278"/>
    </row>
    <row r="2393" spans="1:8" ht="12.75" customHeight="1">
      <c r="A2393" s="246"/>
      <c r="B2393" s="255"/>
      <c r="C2393" s="266"/>
      <c r="D2393" s="326"/>
      <c r="E2393" s="82"/>
      <c r="F2393" s="90"/>
      <c r="G2393" s="101"/>
      <c r="H2393" s="278"/>
    </row>
    <row r="2394" spans="1:8" ht="12.75" customHeight="1">
      <c r="A2394" s="285"/>
      <c r="B2394" s="293"/>
      <c r="C2394" s="52"/>
      <c r="D2394" s="328"/>
      <c r="E2394" s="345"/>
      <c r="F2394" s="355"/>
      <c r="G2394" s="73"/>
      <c r="H2394" s="372"/>
    </row>
    <row r="2395" spans="1:8" ht="12.75" customHeight="1">
      <c r="A2395" s="286"/>
      <c r="B2395" s="294"/>
      <c r="C2395" s="53"/>
      <c r="D2395" s="329"/>
      <c r="E2395" s="86"/>
      <c r="F2395" s="356"/>
      <c r="G2395" s="101"/>
      <c r="H2395" s="373"/>
    </row>
    <row r="2396" spans="1:8" ht="12.75" customHeight="1">
      <c r="A2396" s="246"/>
      <c r="B2396" s="255"/>
      <c r="C2396" s="266"/>
      <c r="D2396" s="326"/>
      <c r="E2396" s="82"/>
      <c r="F2396" s="90"/>
      <c r="G2396" s="73"/>
      <c r="H2396" s="278"/>
    </row>
    <row r="2397" spans="1:8" ht="12.75" customHeight="1">
      <c r="A2397" s="245"/>
      <c r="B2397" s="257"/>
      <c r="C2397" s="53"/>
      <c r="D2397" s="327"/>
      <c r="E2397" s="83"/>
      <c r="F2397" s="91"/>
      <c r="G2397" s="101"/>
      <c r="H2397" s="279"/>
    </row>
    <row r="2398" spans="1:8" ht="12.75" customHeight="1">
      <c r="A2398" s="282"/>
      <c r="B2398" s="260"/>
      <c r="C2398" s="52"/>
      <c r="D2398" s="326"/>
      <c r="E2398" s="82"/>
      <c r="F2398" s="71"/>
      <c r="G2398" s="73"/>
      <c r="H2398" s="278"/>
    </row>
    <row r="2399" spans="1:8" ht="12.75" customHeight="1">
      <c r="A2399" s="245"/>
      <c r="B2399" s="292"/>
      <c r="C2399" s="54"/>
      <c r="D2399" s="327"/>
      <c r="E2399" s="83"/>
      <c r="F2399" s="72"/>
      <c r="G2399" s="101"/>
      <c r="H2399" s="279"/>
    </row>
    <row r="2400" spans="1:8" ht="12.75" customHeight="1">
      <c r="A2400" s="288"/>
      <c r="B2400" s="261"/>
      <c r="C2400" s="55"/>
      <c r="D2400" s="333"/>
      <c r="E2400" s="85"/>
      <c r="F2400" s="73"/>
      <c r="G2400" s="73"/>
      <c r="H2400" s="278"/>
    </row>
    <row r="2401" spans="1:8" ht="12.75" customHeight="1">
      <c r="A2401" s="283"/>
      <c r="B2401" s="40" t="s">
        <v>165</v>
      </c>
      <c r="C2401" s="53"/>
      <c r="D2401" s="334"/>
      <c r="E2401" s="272"/>
      <c r="F2401" s="94"/>
      <c r="G2401" s="102"/>
      <c r="H2401" s="281"/>
    </row>
    <row r="2402" spans="1:8" ht="12.75" customHeight="1">
      <c r="A2402" s="282"/>
      <c r="B2402" s="255"/>
      <c r="C2402" s="55"/>
      <c r="D2402" s="326"/>
      <c r="E2402" s="82"/>
      <c r="F2402" s="90"/>
      <c r="G2402" s="73"/>
      <c r="H2402" s="278"/>
    </row>
    <row r="2403" spans="1:8" ht="12.75" customHeight="1">
      <c r="A2403" s="245" t="s">
        <v>2687</v>
      </c>
      <c r="B2403" s="256" t="s">
        <v>2188</v>
      </c>
      <c r="C2403" s="54"/>
      <c r="D2403" s="327"/>
      <c r="E2403" s="83"/>
      <c r="F2403" s="93"/>
      <c r="G2403" s="101"/>
      <c r="H2403" s="279"/>
    </row>
    <row r="2404" spans="1:8" ht="12.75" customHeight="1">
      <c r="A2404" s="282"/>
      <c r="B2404" s="255"/>
      <c r="C2404" s="55"/>
      <c r="D2404" s="326"/>
      <c r="E2404" s="82"/>
      <c r="F2404" s="90"/>
      <c r="G2404" s="73"/>
      <c r="H2404" s="278"/>
    </row>
    <row r="2405" spans="1:8" ht="12.75" customHeight="1">
      <c r="A2405" s="245"/>
      <c r="B2405" s="256"/>
      <c r="C2405" s="54"/>
      <c r="D2405" s="327"/>
      <c r="E2405" s="83"/>
      <c r="F2405" s="93"/>
      <c r="G2405" s="101"/>
      <c r="H2405" s="279"/>
    </row>
    <row r="2406" spans="1:8" ht="12.75" customHeight="1">
      <c r="A2406" s="282"/>
      <c r="B2406" s="255"/>
      <c r="C2406" s="55"/>
      <c r="D2406" s="326"/>
      <c r="E2406" s="82"/>
      <c r="F2406" s="90"/>
      <c r="G2406" s="73"/>
      <c r="H2406" s="278"/>
    </row>
    <row r="2407" spans="1:8" ht="12.75" customHeight="1">
      <c r="A2407" s="245"/>
      <c r="B2407" s="256" t="s">
        <v>2387</v>
      </c>
      <c r="C2407" s="54" t="s">
        <v>3385</v>
      </c>
      <c r="D2407" s="327">
        <v>34</v>
      </c>
      <c r="E2407" s="83" t="s">
        <v>2021</v>
      </c>
      <c r="F2407" s="93"/>
      <c r="G2407" s="101"/>
      <c r="H2407" s="279"/>
    </row>
    <row r="2408" spans="1:8" ht="12.75" customHeight="1">
      <c r="A2408" s="282"/>
      <c r="B2408" s="255"/>
      <c r="C2408" s="55"/>
      <c r="D2408" s="326"/>
      <c r="E2408" s="82"/>
      <c r="F2408" s="90"/>
      <c r="G2408" s="73"/>
      <c r="H2408" s="278"/>
    </row>
    <row r="2409" spans="1:8" ht="12.75" customHeight="1">
      <c r="A2409" s="245"/>
      <c r="B2409" s="256" t="s">
        <v>2387</v>
      </c>
      <c r="C2409" s="54" t="s">
        <v>693</v>
      </c>
      <c r="D2409" s="327">
        <v>2</v>
      </c>
      <c r="E2409" s="83" t="s">
        <v>2021</v>
      </c>
      <c r="F2409" s="93"/>
      <c r="G2409" s="101"/>
      <c r="H2409" s="279"/>
    </row>
    <row r="2410" spans="1:8" ht="12.75" customHeight="1">
      <c r="A2410" s="282"/>
      <c r="B2410" s="255"/>
      <c r="C2410" s="55"/>
      <c r="D2410" s="326"/>
      <c r="E2410" s="82"/>
      <c r="F2410" s="90"/>
      <c r="G2410" s="73"/>
      <c r="H2410" s="278"/>
    </row>
    <row r="2411" spans="1:8" ht="12.75" customHeight="1">
      <c r="A2411" s="245"/>
      <c r="B2411" s="256" t="s">
        <v>2381</v>
      </c>
      <c r="C2411" s="54" t="s">
        <v>3494</v>
      </c>
      <c r="D2411" s="327">
        <v>1</v>
      </c>
      <c r="E2411" s="83" t="s">
        <v>117</v>
      </c>
      <c r="F2411" s="93"/>
      <c r="G2411" s="101"/>
      <c r="H2411" s="279"/>
    </row>
    <row r="2412" spans="1:8" ht="12.75" customHeight="1">
      <c r="A2412" s="282"/>
      <c r="B2412" s="255"/>
      <c r="C2412" s="55"/>
      <c r="D2412" s="326"/>
      <c r="E2412" s="82"/>
      <c r="F2412" s="90"/>
      <c r="G2412" s="73"/>
      <c r="H2412" s="278"/>
    </row>
    <row r="2413" spans="1:8" ht="12.75" customHeight="1">
      <c r="A2413" s="245"/>
      <c r="B2413" s="256" t="s">
        <v>2383</v>
      </c>
      <c r="C2413" s="54" t="s">
        <v>3499</v>
      </c>
      <c r="D2413" s="327">
        <v>203</v>
      </c>
      <c r="E2413" s="83" t="s">
        <v>117</v>
      </c>
      <c r="F2413" s="93"/>
      <c r="G2413" s="101"/>
      <c r="H2413" s="279"/>
    </row>
    <row r="2414" spans="1:8" ht="12.75" customHeight="1">
      <c r="A2414" s="282"/>
      <c r="B2414" s="255"/>
      <c r="C2414" s="55"/>
      <c r="D2414" s="326"/>
      <c r="E2414" s="82"/>
      <c r="F2414" s="90"/>
      <c r="G2414" s="73"/>
      <c r="H2414" s="278"/>
    </row>
    <row r="2415" spans="1:8" ht="12.75" customHeight="1">
      <c r="A2415" s="245"/>
      <c r="B2415" s="256" t="s">
        <v>2383</v>
      </c>
      <c r="C2415" s="54" t="s">
        <v>3500</v>
      </c>
      <c r="D2415" s="327">
        <v>347</v>
      </c>
      <c r="E2415" s="83" t="s">
        <v>117</v>
      </c>
      <c r="F2415" s="93"/>
      <c r="G2415" s="101"/>
      <c r="H2415" s="279"/>
    </row>
    <row r="2416" spans="1:8" ht="12.75" customHeight="1">
      <c r="A2416" s="282"/>
      <c r="B2416" s="255"/>
      <c r="C2416" s="55"/>
      <c r="D2416" s="326"/>
      <c r="E2416" s="82"/>
      <c r="F2416" s="90"/>
      <c r="G2416" s="73"/>
      <c r="H2416" s="278"/>
    </row>
    <row r="2417" spans="1:8" ht="12.75" customHeight="1">
      <c r="A2417" s="245"/>
      <c r="B2417" s="256" t="s">
        <v>2383</v>
      </c>
      <c r="C2417" s="54" t="s">
        <v>3502</v>
      </c>
      <c r="D2417" s="327">
        <v>27</v>
      </c>
      <c r="E2417" s="83" t="s">
        <v>117</v>
      </c>
      <c r="F2417" s="93"/>
      <c r="G2417" s="101"/>
      <c r="H2417" s="279"/>
    </row>
    <row r="2418" spans="1:8" ht="12.75" customHeight="1">
      <c r="A2418" s="282"/>
      <c r="B2418" s="255"/>
      <c r="C2418" s="55"/>
      <c r="D2418" s="326"/>
      <c r="E2418" s="82"/>
      <c r="F2418" s="90"/>
      <c r="G2418" s="73"/>
      <c r="H2418" s="278"/>
    </row>
    <row r="2419" spans="1:8" ht="12.75" customHeight="1">
      <c r="A2419" s="245"/>
      <c r="B2419" s="256" t="s">
        <v>2384</v>
      </c>
      <c r="C2419" s="54" t="s">
        <v>3499</v>
      </c>
      <c r="D2419" s="327">
        <v>16.3</v>
      </c>
      <c r="E2419" s="83" t="s">
        <v>117</v>
      </c>
      <c r="F2419" s="93"/>
      <c r="G2419" s="101"/>
      <c r="H2419" s="279"/>
    </row>
    <row r="2420" spans="1:8" ht="12.75" customHeight="1">
      <c r="A2420" s="282"/>
      <c r="B2420" s="255"/>
      <c r="C2420" s="55"/>
      <c r="D2420" s="326"/>
      <c r="E2420" s="82"/>
      <c r="F2420" s="90"/>
      <c r="G2420" s="73"/>
      <c r="H2420" s="278"/>
    </row>
    <row r="2421" spans="1:8" ht="12.75" customHeight="1">
      <c r="A2421" s="245"/>
      <c r="B2421" s="256" t="s">
        <v>2384</v>
      </c>
      <c r="C2421" s="54" t="s">
        <v>2627</v>
      </c>
      <c r="D2421" s="327">
        <v>4.7</v>
      </c>
      <c r="E2421" s="83" t="s">
        <v>117</v>
      </c>
      <c r="F2421" s="93"/>
      <c r="G2421" s="101"/>
      <c r="H2421" s="279"/>
    </row>
    <row r="2422" spans="1:8" ht="12.75" customHeight="1">
      <c r="A2422" s="282"/>
      <c r="B2422" s="255"/>
      <c r="C2422" s="55"/>
      <c r="D2422" s="326"/>
      <c r="E2422" s="82"/>
      <c r="F2422" s="90"/>
      <c r="G2422" s="73"/>
      <c r="H2422" s="278"/>
    </row>
    <row r="2423" spans="1:8" ht="12.75" customHeight="1">
      <c r="A2423" s="245"/>
      <c r="B2423" s="256" t="s">
        <v>1888</v>
      </c>
      <c r="C2423" s="54" t="s">
        <v>547</v>
      </c>
      <c r="D2423" s="327">
        <v>3</v>
      </c>
      <c r="E2423" s="83" t="s">
        <v>2021</v>
      </c>
      <c r="F2423" s="93"/>
      <c r="G2423" s="101"/>
      <c r="H2423" s="279"/>
    </row>
    <row r="2424" spans="1:8" ht="12.75" customHeight="1">
      <c r="A2424" s="282"/>
      <c r="B2424" s="255"/>
      <c r="C2424" s="55"/>
      <c r="D2424" s="326"/>
      <c r="E2424" s="82"/>
      <c r="F2424" s="90"/>
      <c r="G2424" s="73"/>
      <c r="H2424" s="278"/>
    </row>
    <row r="2425" spans="1:8" ht="12.75" customHeight="1">
      <c r="A2425" s="245"/>
      <c r="B2425" s="256" t="s">
        <v>1888</v>
      </c>
      <c r="C2425" s="54" t="s">
        <v>2627</v>
      </c>
      <c r="D2425" s="327">
        <v>6.1</v>
      </c>
      <c r="E2425" s="83" t="s">
        <v>117</v>
      </c>
      <c r="F2425" s="93"/>
      <c r="G2425" s="101"/>
      <c r="H2425" s="279"/>
    </row>
    <row r="2426" spans="1:8" ht="12.75" customHeight="1">
      <c r="A2426" s="282"/>
      <c r="B2426" s="255"/>
      <c r="C2426" s="55"/>
      <c r="D2426" s="326"/>
      <c r="E2426" s="82"/>
      <c r="F2426" s="90"/>
      <c r="G2426" s="73"/>
      <c r="H2426" s="278"/>
    </row>
    <row r="2427" spans="1:8" ht="12.75" customHeight="1">
      <c r="A2427" s="245"/>
      <c r="B2427" s="256" t="s">
        <v>1888</v>
      </c>
      <c r="C2427" s="54" t="s">
        <v>5082</v>
      </c>
      <c r="D2427" s="327">
        <v>11.2</v>
      </c>
      <c r="E2427" s="83" t="s">
        <v>117</v>
      </c>
      <c r="F2427" s="93"/>
      <c r="G2427" s="101"/>
      <c r="H2427" s="279"/>
    </row>
    <row r="2428" spans="1:8" ht="12.75" customHeight="1">
      <c r="A2428" s="282"/>
      <c r="B2428" s="255"/>
      <c r="C2428" s="55"/>
      <c r="D2428" s="326"/>
      <c r="E2428" s="82"/>
      <c r="F2428" s="90"/>
      <c r="G2428" s="73"/>
      <c r="H2428" s="278"/>
    </row>
    <row r="2429" spans="1:8" ht="12.75" customHeight="1">
      <c r="A2429" s="245"/>
      <c r="B2429" s="256" t="s">
        <v>1888</v>
      </c>
      <c r="C2429" s="54" t="s">
        <v>299</v>
      </c>
      <c r="D2429" s="327">
        <v>1.2</v>
      </c>
      <c r="E2429" s="83" t="s">
        <v>117</v>
      </c>
      <c r="F2429" s="93"/>
      <c r="G2429" s="101"/>
      <c r="H2429" s="279"/>
    </row>
    <row r="2430" spans="1:8" ht="12.75" customHeight="1">
      <c r="A2430" s="282"/>
      <c r="B2430" s="255"/>
      <c r="C2430" s="55"/>
      <c r="D2430" s="326"/>
      <c r="E2430" s="82"/>
      <c r="F2430" s="90"/>
      <c r="G2430" s="73"/>
      <c r="H2430" s="278"/>
    </row>
    <row r="2431" spans="1:8" ht="12.75" customHeight="1">
      <c r="A2431" s="245"/>
      <c r="B2431" s="256" t="s">
        <v>1888</v>
      </c>
      <c r="C2431" s="54" t="s">
        <v>3746</v>
      </c>
      <c r="D2431" s="327">
        <v>21.5</v>
      </c>
      <c r="E2431" s="83" t="s">
        <v>117</v>
      </c>
      <c r="F2431" s="93"/>
      <c r="G2431" s="101"/>
      <c r="H2431" s="279"/>
    </row>
    <row r="2432" spans="1:8" ht="12.75" customHeight="1">
      <c r="A2432" s="282"/>
      <c r="B2432" s="255"/>
      <c r="C2432" s="55"/>
      <c r="D2432" s="326"/>
      <c r="E2432" s="82"/>
      <c r="F2432" s="90"/>
      <c r="G2432" s="73"/>
      <c r="H2432" s="278"/>
    </row>
    <row r="2433" spans="1:8" ht="12.75" customHeight="1">
      <c r="A2433" s="245"/>
      <c r="B2433" s="256" t="s">
        <v>1308</v>
      </c>
      <c r="C2433" s="54" t="s">
        <v>3333</v>
      </c>
      <c r="D2433" s="327">
        <v>526</v>
      </c>
      <c r="E2433" s="83" t="s">
        <v>117</v>
      </c>
      <c r="F2433" s="93"/>
      <c r="G2433" s="101"/>
      <c r="H2433" s="279"/>
    </row>
    <row r="2434" spans="1:8" ht="12.75" customHeight="1">
      <c r="A2434" s="282"/>
      <c r="B2434" s="255"/>
      <c r="C2434" s="55"/>
      <c r="D2434" s="326"/>
      <c r="E2434" s="82"/>
      <c r="F2434" s="90"/>
      <c r="G2434" s="73"/>
      <c r="H2434" s="278"/>
    </row>
    <row r="2435" spans="1:8" ht="12.75" customHeight="1">
      <c r="A2435" s="245"/>
      <c r="B2435" s="256" t="s">
        <v>1308</v>
      </c>
      <c r="C2435" s="54" t="s">
        <v>3503</v>
      </c>
      <c r="D2435" s="327">
        <v>4.4000000000000004</v>
      </c>
      <c r="E2435" s="83" t="s">
        <v>117</v>
      </c>
      <c r="F2435" s="93"/>
      <c r="G2435" s="101"/>
      <c r="H2435" s="279"/>
    </row>
    <row r="2436" spans="1:8" ht="12.75" customHeight="1">
      <c r="A2436" s="282"/>
      <c r="B2436" s="255"/>
      <c r="C2436" s="55" t="s">
        <v>1367</v>
      </c>
      <c r="D2436" s="326"/>
      <c r="E2436" s="82"/>
      <c r="F2436" s="90"/>
      <c r="G2436" s="73"/>
      <c r="H2436" s="278"/>
    </row>
    <row r="2437" spans="1:8" ht="12.75" customHeight="1">
      <c r="A2437" s="245"/>
      <c r="B2437" s="256" t="s">
        <v>2397</v>
      </c>
      <c r="C2437" s="54" t="s">
        <v>2400</v>
      </c>
      <c r="D2437" s="327">
        <v>17.600000000000001</v>
      </c>
      <c r="E2437" s="83" t="s">
        <v>117</v>
      </c>
      <c r="F2437" s="93"/>
      <c r="G2437" s="101"/>
      <c r="H2437" s="279"/>
    </row>
    <row r="2438" spans="1:8" ht="12.75" customHeight="1">
      <c r="A2438" s="282"/>
      <c r="B2438" s="255"/>
      <c r="C2438" s="55"/>
      <c r="D2438" s="326"/>
      <c r="E2438" s="82"/>
      <c r="F2438" s="90"/>
      <c r="G2438" s="73"/>
      <c r="H2438" s="278"/>
    </row>
    <row r="2439" spans="1:8" ht="12.75" customHeight="1">
      <c r="A2439" s="245"/>
      <c r="B2439" s="256" t="s">
        <v>2389</v>
      </c>
      <c r="C2439" s="54" t="s">
        <v>2403</v>
      </c>
      <c r="D2439" s="327">
        <v>46.4</v>
      </c>
      <c r="E2439" s="83" t="s">
        <v>117</v>
      </c>
      <c r="F2439" s="93"/>
      <c r="G2439" s="101"/>
      <c r="H2439" s="279"/>
    </row>
    <row r="2440" spans="1:8" ht="12.75" customHeight="1">
      <c r="A2440" s="282"/>
      <c r="B2440" s="255"/>
      <c r="C2440" s="55"/>
      <c r="D2440" s="326"/>
      <c r="E2440" s="82"/>
      <c r="F2440" s="90"/>
      <c r="G2440" s="73"/>
      <c r="H2440" s="278"/>
    </row>
    <row r="2441" spans="1:8" ht="12.75" customHeight="1">
      <c r="A2441" s="245"/>
      <c r="B2441" s="256" t="s">
        <v>2394</v>
      </c>
      <c r="C2441" s="54" t="s">
        <v>2405</v>
      </c>
      <c r="D2441" s="327">
        <v>21.5</v>
      </c>
      <c r="E2441" s="83" t="s">
        <v>117</v>
      </c>
      <c r="F2441" s="93"/>
      <c r="G2441" s="101"/>
      <c r="H2441" s="279"/>
    </row>
    <row r="2442" spans="1:8" ht="12.75" customHeight="1">
      <c r="A2442" s="282"/>
      <c r="B2442" s="255"/>
      <c r="C2442" s="55"/>
      <c r="D2442" s="326"/>
      <c r="E2442" s="82"/>
      <c r="F2442" s="90"/>
      <c r="G2442" s="73"/>
      <c r="H2442" s="278"/>
    </row>
    <row r="2443" spans="1:8" ht="12.75" customHeight="1">
      <c r="A2443" s="245"/>
      <c r="B2443" s="256" t="s">
        <v>2851</v>
      </c>
      <c r="C2443" s="54" t="s">
        <v>216</v>
      </c>
      <c r="D2443" s="327">
        <v>9223</v>
      </c>
      <c r="E2443" s="83" t="s">
        <v>161</v>
      </c>
      <c r="F2443" s="93"/>
      <c r="G2443" s="101"/>
      <c r="H2443" s="279"/>
    </row>
    <row r="2444" spans="1:8" ht="12.75" customHeight="1">
      <c r="A2444" s="282"/>
      <c r="B2444" s="255"/>
      <c r="C2444" s="55"/>
      <c r="D2444" s="326"/>
      <c r="E2444" s="82"/>
      <c r="F2444" s="90"/>
      <c r="G2444" s="73"/>
      <c r="H2444" s="278"/>
    </row>
    <row r="2445" spans="1:8" ht="12.75" customHeight="1">
      <c r="A2445" s="245"/>
      <c r="B2445" s="256" t="s">
        <v>2851</v>
      </c>
      <c r="C2445" s="54" t="s">
        <v>5083</v>
      </c>
      <c r="D2445" s="327">
        <v>8.1</v>
      </c>
      <c r="E2445" s="83" t="s">
        <v>161</v>
      </c>
      <c r="F2445" s="93"/>
      <c r="G2445" s="101"/>
      <c r="H2445" s="279"/>
    </row>
    <row r="2446" spans="1:8" ht="12.75" customHeight="1">
      <c r="A2446" s="282"/>
      <c r="B2446" s="255"/>
      <c r="C2446" s="55"/>
      <c r="D2446" s="326"/>
      <c r="E2446" s="82"/>
      <c r="F2446" s="90"/>
      <c r="G2446" s="73"/>
      <c r="H2446" s="278"/>
    </row>
    <row r="2447" spans="1:8" ht="12.75" customHeight="1">
      <c r="A2447" s="245"/>
      <c r="B2447" s="256" t="s">
        <v>3493</v>
      </c>
      <c r="C2447" s="54"/>
      <c r="D2447" s="327">
        <v>1101</v>
      </c>
      <c r="E2447" s="83" t="s">
        <v>117</v>
      </c>
      <c r="F2447" s="93"/>
      <c r="G2447" s="101"/>
      <c r="H2447" s="279"/>
    </row>
    <row r="2448" spans="1:8" ht="12.75" customHeight="1">
      <c r="A2448" s="282"/>
      <c r="B2448" s="255"/>
      <c r="C2448" s="55"/>
      <c r="D2448" s="326"/>
      <c r="E2448" s="82"/>
      <c r="F2448" s="90"/>
      <c r="G2448" s="73"/>
      <c r="H2448" s="278"/>
    </row>
    <row r="2449" spans="1:8" ht="12.75" customHeight="1">
      <c r="A2449" s="245"/>
      <c r="B2449" s="256"/>
      <c r="C2449" s="54"/>
      <c r="D2449" s="327"/>
      <c r="E2449" s="83"/>
      <c r="F2449" s="93"/>
      <c r="G2449" s="101"/>
      <c r="H2449" s="279"/>
    </row>
    <row r="2450" spans="1:8" ht="12.75" customHeight="1">
      <c r="A2450" s="282"/>
      <c r="B2450" s="255"/>
      <c r="C2450" s="55"/>
      <c r="D2450" s="326"/>
      <c r="E2450" s="82"/>
      <c r="F2450" s="90"/>
      <c r="G2450" s="73"/>
      <c r="H2450" s="278"/>
    </row>
    <row r="2451" spans="1:8" ht="12.75" customHeight="1">
      <c r="A2451" s="245"/>
      <c r="B2451" s="256"/>
      <c r="C2451" s="54"/>
      <c r="D2451" s="327"/>
      <c r="E2451" s="83"/>
      <c r="F2451" s="93"/>
      <c r="G2451" s="101"/>
      <c r="H2451" s="279"/>
    </row>
    <row r="2452" spans="1:8" ht="12.75" customHeight="1">
      <c r="A2452" s="282"/>
      <c r="B2452" s="255"/>
      <c r="C2452" s="55"/>
      <c r="D2452" s="326"/>
      <c r="E2452" s="82"/>
      <c r="F2452" s="90"/>
      <c r="G2452" s="73"/>
      <c r="H2452" s="278"/>
    </row>
    <row r="2453" spans="1:8" ht="12.75" customHeight="1">
      <c r="A2453" s="245"/>
      <c r="B2453" s="256"/>
      <c r="C2453" s="54"/>
      <c r="D2453" s="327"/>
      <c r="E2453" s="83"/>
      <c r="F2453" s="93"/>
      <c r="G2453" s="101"/>
      <c r="H2453" s="279"/>
    </row>
    <row r="2454" spans="1:8" ht="12.75" customHeight="1">
      <c r="A2454" s="282"/>
      <c r="B2454" s="255"/>
      <c r="C2454" s="55"/>
      <c r="D2454" s="326"/>
      <c r="E2454" s="82"/>
      <c r="F2454" s="90"/>
      <c r="G2454" s="73"/>
      <c r="H2454" s="278"/>
    </row>
    <row r="2455" spans="1:8" ht="12.75" customHeight="1">
      <c r="A2455" s="245"/>
      <c r="B2455" s="256"/>
      <c r="C2455" s="54"/>
      <c r="D2455" s="327"/>
      <c r="E2455" s="83"/>
      <c r="F2455" s="93"/>
      <c r="G2455" s="101"/>
      <c r="H2455" s="279"/>
    </row>
    <row r="2456" spans="1:8" ht="12.75" customHeight="1">
      <c r="A2456" s="282"/>
      <c r="B2456" s="255"/>
      <c r="C2456" s="55"/>
      <c r="D2456" s="326"/>
      <c r="E2456" s="82"/>
      <c r="F2456" s="90"/>
      <c r="G2456" s="73"/>
      <c r="H2456" s="278"/>
    </row>
    <row r="2457" spans="1:8" ht="12.75" customHeight="1">
      <c r="A2457" s="245"/>
      <c r="B2457" s="256"/>
      <c r="C2457" s="54"/>
      <c r="D2457" s="327"/>
      <c r="E2457" s="83"/>
      <c r="F2457" s="93"/>
      <c r="G2457" s="101"/>
      <c r="H2457" s="279"/>
    </row>
    <row r="2458" spans="1:8" ht="12.75" customHeight="1">
      <c r="A2458" s="282"/>
      <c r="B2458" s="255"/>
      <c r="C2458" s="55"/>
      <c r="D2458" s="326"/>
      <c r="E2458" s="82"/>
      <c r="F2458" s="90"/>
      <c r="G2458" s="73"/>
      <c r="H2458" s="278"/>
    </row>
    <row r="2459" spans="1:8" ht="12.75" customHeight="1">
      <c r="A2459" s="245"/>
      <c r="B2459" s="256"/>
      <c r="C2459" s="54"/>
      <c r="D2459" s="327"/>
      <c r="E2459" s="83"/>
      <c r="F2459" s="93"/>
      <c r="G2459" s="101"/>
      <c r="H2459" s="279"/>
    </row>
    <row r="2460" spans="1:8" ht="12.75" customHeight="1">
      <c r="A2460" s="282"/>
      <c r="B2460" s="255"/>
      <c r="C2460" s="55"/>
      <c r="D2460" s="326"/>
      <c r="E2460" s="82"/>
      <c r="F2460" s="90"/>
      <c r="G2460" s="73"/>
      <c r="H2460" s="278"/>
    </row>
    <row r="2461" spans="1:8" ht="12.75" customHeight="1">
      <c r="A2461" s="245"/>
      <c r="B2461" s="256"/>
      <c r="C2461" s="54"/>
      <c r="D2461" s="327"/>
      <c r="E2461" s="83"/>
      <c r="F2461" s="93"/>
      <c r="G2461" s="101"/>
      <c r="H2461" s="279"/>
    </row>
    <row r="2462" spans="1:8" ht="12.75" customHeight="1">
      <c r="A2462" s="282"/>
      <c r="B2462" s="255"/>
      <c r="C2462" s="55"/>
      <c r="D2462" s="326"/>
      <c r="E2462" s="82"/>
      <c r="F2462" s="90"/>
      <c r="G2462" s="73"/>
      <c r="H2462" s="278"/>
    </row>
    <row r="2463" spans="1:8" ht="12.75" customHeight="1">
      <c r="A2463" s="245"/>
      <c r="B2463" s="256"/>
      <c r="C2463" s="54"/>
      <c r="D2463" s="327"/>
      <c r="E2463" s="83"/>
      <c r="F2463" s="93"/>
      <c r="G2463" s="101"/>
      <c r="H2463" s="279"/>
    </row>
    <row r="2464" spans="1:8" ht="12.75" customHeight="1">
      <c r="A2464" s="282"/>
      <c r="B2464" s="255"/>
      <c r="C2464" s="55"/>
      <c r="D2464" s="326"/>
      <c r="E2464" s="82"/>
      <c r="F2464" s="90"/>
      <c r="G2464" s="73"/>
      <c r="H2464" s="278"/>
    </row>
    <row r="2465" spans="1:8" ht="12.75" customHeight="1">
      <c r="A2465" s="245"/>
      <c r="B2465" s="256"/>
      <c r="C2465" s="54"/>
      <c r="D2465" s="327"/>
      <c r="E2465" s="83"/>
      <c r="F2465" s="93"/>
      <c r="G2465" s="101"/>
      <c r="H2465" s="279"/>
    </row>
    <row r="2466" spans="1:8" ht="12.75" customHeight="1">
      <c r="A2466" s="282"/>
      <c r="B2466" s="255"/>
      <c r="C2466" s="55"/>
      <c r="D2466" s="326"/>
      <c r="E2466" s="82"/>
      <c r="F2466" s="90"/>
      <c r="G2466" s="73"/>
      <c r="H2466" s="278"/>
    </row>
    <row r="2467" spans="1:8" ht="12.75" customHeight="1">
      <c r="A2467" s="245"/>
      <c r="B2467" s="256"/>
      <c r="C2467" s="54"/>
      <c r="D2467" s="327"/>
      <c r="E2467" s="83"/>
      <c r="F2467" s="93"/>
      <c r="G2467" s="101"/>
      <c r="H2467" s="279"/>
    </row>
    <row r="2468" spans="1:8" ht="12.75" customHeight="1">
      <c r="A2468" s="282"/>
      <c r="B2468" s="255"/>
      <c r="C2468" s="55"/>
      <c r="D2468" s="326"/>
      <c r="E2468" s="82"/>
      <c r="F2468" s="90"/>
      <c r="G2468" s="73"/>
      <c r="H2468" s="278"/>
    </row>
    <row r="2469" spans="1:8" ht="12.75" customHeight="1">
      <c r="A2469" s="245"/>
      <c r="B2469" s="256"/>
      <c r="C2469" s="54"/>
      <c r="D2469" s="327"/>
      <c r="E2469" s="83"/>
      <c r="F2469" s="93"/>
      <c r="G2469" s="101"/>
      <c r="H2469" s="279"/>
    </row>
    <row r="2470" spans="1:8" ht="12.75" customHeight="1">
      <c r="A2470" s="282"/>
      <c r="B2470" s="255"/>
      <c r="C2470" s="55"/>
      <c r="D2470" s="326"/>
      <c r="E2470" s="82"/>
      <c r="F2470" s="90"/>
      <c r="G2470" s="73"/>
      <c r="H2470" s="278"/>
    </row>
    <row r="2471" spans="1:8" ht="12.75" customHeight="1">
      <c r="A2471" s="245"/>
      <c r="B2471" s="256"/>
      <c r="C2471" s="54"/>
      <c r="D2471" s="327"/>
      <c r="E2471" s="83"/>
      <c r="F2471" s="93"/>
      <c r="G2471" s="101"/>
      <c r="H2471" s="279"/>
    </row>
    <row r="2472" spans="1:8" ht="12.75" customHeight="1">
      <c r="A2472" s="282"/>
      <c r="B2472" s="255"/>
      <c r="C2472" s="55"/>
      <c r="D2472" s="326"/>
      <c r="E2472" s="82"/>
      <c r="F2472" s="90"/>
      <c r="G2472" s="73"/>
      <c r="H2472" s="278"/>
    </row>
    <row r="2473" spans="1:8" ht="12.75" customHeight="1">
      <c r="A2473" s="245"/>
      <c r="B2473" s="256"/>
      <c r="C2473" s="54"/>
      <c r="D2473" s="327"/>
      <c r="E2473" s="83"/>
      <c r="F2473" s="93"/>
      <c r="G2473" s="101"/>
      <c r="H2473" s="279"/>
    </row>
    <row r="2474" spans="1:8" ht="12.75" customHeight="1">
      <c r="A2474" s="282"/>
      <c r="B2474" s="255"/>
      <c r="C2474" s="55"/>
      <c r="D2474" s="326"/>
      <c r="E2474" s="82"/>
      <c r="F2474" s="90"/>
      <c r="G2474" s="73"/>
      <c r="H2474" s="278"/>
    </row>
    <row r="2475" spans="1:8" ht="12.75" customHeight="1">
      <c r="A2475" s="245"/>
      <c r="B2475" s="256"/>
      <c r="C2475" s="54"/>
      <c r="D2475" s="327"/>
      <c r="E2475" s="83"/>
      <c r="F2475" s="93"/>
      <c r="G2475" s="101"/>
      <c r="H2475" s="279"/>
    </row>
    <row r="2476" spans="1:8" ht="12.75" customHeight="1">
      <c r="A2476" s="282"/>
      <c r="B2476" s="255"/>
      <c r="C2476" s="55"/>
      <c r="D2476" s="326"/>
      <c r="E2476" s="82"/>
      <c r="F2476" s="90"/>
      <c r="G2476" s="73"/>
      <c r="H2476" s="278"/>
    </row>
    <row r="2477" spans="1:8" ht="12.75" customHeight="1">
      <c r="A2477" s="245"/>
      <c r="B2477" s="256"/>
      <c r="C2477" s="54"/>
      <c r="D2477" s="327"/>
      <c r="E2477" s="83"/>
      <c r="F2477" s="93"/>
      <c r="G2477" s="101"/>
      <c r="H2477" s="279"/>
    </row>
    <row r="2478" spans="1:8" ht="12.75" customHeight="1">
      <c r="A2478" s="282"/>
      <c r="B2478" s="255"/>
      <c r="C2478" s="55"/>
      <c r="D2478" s="326"/>
      <c r="E2478" s="82"/>
      <c r="F2478" s="90"/>
      <c r="G2478" s="73"/>
      <c r="H2478" s="278"/>
    </row>
    <row r="2479" spans="1:8" ht="12.75" customHeight="1">
      <c r="A2479" s="245"/>
      <c r="B2479" s="256"/>
      <c r="C2479" s="54"/>
      <c r="D2479" s="327"/>
      <c r="E2479" s="83"/>
      <c r="F2479" s="93"/>
      <c r="G2479" s="101"/>
      <c r="H2479" s="279"/>
    </row>
    <row r="2480" spans="1:8" ht="12.75" customHeight="1">
      <c r="A2480" s="282"/>
      <c r="B2480" s="255"/>
      <c r="C2480" s="55"/>
      <c r="D2480" s="326"/>
      <c r="E2480" s="82"/>
      <c r="F2480" s="90"/>
      <c r="G2480" s="73"/>
      <c r="H2480" s="278"/>
    </row>
    <row r="2481" spans="1:8" ht="12.75" customHeight="1">
      <c r="A2481" s="245"/>
      <c r="B2481" s="40" t="s">
        <v>165</v>
      </c>
      <c r="C2481" s="54"/>
      <c r="D2481" s="327"/>
      <c r="E2481" s="83"/>
      <c r="F2481" s="93"/>
      <c r="G2481" s="101"/>
      <c r="H2481" s="279"/>
    </row>
    <row r="2482" spans="1:8" ht="12.75" customHeight="1">
      <c r="A2482" s="282"/>
      <c r="B2482" s="255" t="s">
        <v>46</v>
      </c>
      <c r="C2482" s="55" t="s">
        <v>46</v>
      </c>
      <c r="D2482" s="326"/>
      <c r="E2482" s="82"/>
      <c r="F2482" s="90"/>
      <c r="G2482" s="73"/>
      <c r="H2482" s="278"/>
    </row>
    <row r="2483" spans="1:8" ht="12.75" customHeight="1">
      <c r="A2483" s="245" t="s">
        <v>955</v>
      </c>
      <c r="B2483" s="256" t="s">
        <v>84</v>
      </c>
      <c r="C2483" s="54" t="s">
        <v>46</v>
      </c>
      <c r="D2483" s="327"/>
      <c r="E2483" s="83" t="s">
        <v>46</v>
      </c>
      <c r="F2483" s="93"/>
      <c r="G2483" s="101"/>
      <c r="H2483" s="279"/>
    </row>
    <row r="2484" spans="1:8" ht="12.75" customHeight="1">
      <c r="A2484" s="282"/>
      <c r="B2484" s="255"/>
      <c r="C2484" s="55"/>
      <c r="D2484" s="326"/>
      <c r="E2484" s="82"/>
      <c r="F2484" s="90"/>
      <c r="G2484" s="73"/>
      <c r="H2484" s="278"/>
    </row>
    <row r="2485" spans="1:8" ht="12.75" customHeight="1">
      <c r="A2485" s="245"/>
      <c r="B2485" s="256"/>
      <c r="C2485" s="54"/>
      <c r="D2485" s="327"/>
      <c r="E2485" s="83"/>
      <c r="F2485" s="93"/>
      <c r="G2485" s="101"/>
      <c r="H2485" s="279"/>
    </row>
    <row r="2486" spans="1:8" ht="12.75" customHeight="1">
      <c r="A2486" s="282"/>
      <c r="B2486" s="255" t="s">
        <v>46</v>
      </c>
      <c r="C2486" s="55" t="s">
        <v>46</v>
      </c>
      <c r="D2486" s="326"/>
      <c r="E2486" s="82"/>
      <c r="F2486" s="90"/>
      <c r="G2486" s="73"/>
      <c r="H2486" s="278"/>
    </row>
    <row r="2487" spans="1:8" ht="12.75" customHeight="1">
      <c r="A2487" s="245" t="s">
        <v>46</v>
      </c>
      <c r="B2487" s="256" t="s">
        <v>0</v>
      </c>
      <c r="C2487" s="54" t="s">
        <v>46</v>
      </c>
      <c r="D2487" s="327"/>
      <c r="E2487" s="83" t="s">
        <v>46</v>
      </c>
      <c r="F2487" s="93"/>
      <c r="G2487" s="101"/>
      <c r="H2487" s="279"/>
    </row>
    <row r="2488" spans="1:8" ht="12.75" customHeight="1">
      <c r="A2488" s="282"/>
      <c r="B2488" s="255" t="s">
        <v>46</v>
      </c>
      <c r="C2488" s="55"/>
      <c r="D2488" s="326"/>
      <c r="E2488" s="82"/>
      <c r="F2488" s="90"/>
      <c r="G2488" s="73"/>
      <c r="H2488" s="278"/>
    </row>
    <row r="2489" spans="1:8" ht="12.75" customHeight="1">
      <c r="A2489" s="245" t="s">
        <v>46</v>
      </c>
      <c r="B2489" s="256" t="s">
        <v>3462</v>
      </c>
      <c r="C2489" s="54" t="s">
        <v>3657</v>
      </c>
      <c r="D2489" s="327"/>
      <c r="E2489" s="83" t="s">
        <v>46</v>
      </c>
      <c r="F2489" s="93"/>
      <c r="G2489" s="101"/>
      <c r="H2489" s="279"/>
    </row>
    <row r="2490" spans="1:8" ht="12.75" customHeight="1">
      <c r="A2490" s="282"/>
      <c r="B2490" s="255" t="s">
        <v>355</v>
      </c>
      <c r="C2490" s="55" t="s">
        <v>1359</v>
      </c>
      <c r="D2490" s="326"/>
      <c r="E2490" s="82"/>
      <c r="F2490" s="90"/>
      <c r="G2490" s="73"/>
      <c r="H2490" s="278"/>
    </row>
    <row r="2491" spans="1:8" ht="12.75" customHeight="1">
      <c r="A2491" s="245" t="s">
        <v>46</v>
      </c>
      <c r="B2491" s="256" t="s">
        <v>857</v>
      </c>
      <c r="C2491" s="54" t="s">
        <v>4585</v>
      </c>
      <c r="D2491" s="327">
        <v>2242</v>
      </c>
      <c r="E2491" s="83" t="s">
        <v>117</v>
      </c>
      <c r="F2491" s="93"/>
      <c r="G2491" s="101"/>
      <c r="H2491" s="279"/>
    </row>
    <row r="2492" spans="1:8" ht="12.75" customHeight="1">
      <c r="A2492" s="282"/>
      <c r="B2492" s="255" t="s">
        <v>253</v>
      </c>
      <c r="C2492" s="55" t="s">
        <v>1359</v>
      </c>
      <c r="D2492" s="326"/>
      <c r="E2492" s="82"/>
      <c r="F2492" s="90"/>
      <c r="G2492" s="73"/>
      <c r="H2492" s="278"/>
    </row>
    <row r="2493" spans="1:8" ht="12.75" customHeight="1">
      <c r="A2493" s="245" t="s">
        <v>46</v>
      </c>
      <c r="B2493" s="256" t="s">
        <v>857</v>
      </c>
      <c r="C2493" s="54" t="s">
        <v>4585</v>
      </c>
      <c r="D2493" s="327">
        <v>557</v>
      </c>
      <c r="E2493" s="83" t="s">
        <v>117</v>
      </c>
      <c r="F2493" s="93"/>
      <c r="G2493" s="101"/>
      <c r="H2493" s="279"/>
    </row>
    <row r="2494" spans="1:8" ht="12.75" customHeight="1">
      <c r="A2494" s="282"/>
      <c r="B2494" s="255"/>
      <c r="C2494" s="55"/>
      <c r="D2494" s="326"/>
      <c r="E2494" s="82"/>
      <c r="F2494" s="90"/>
      <c r="G2494" s="73"/>
      <c r="H2494" s="278"/>
    </row>
    <row r="2495" spans="1:8" ht="12.75" customHeight="1">
      <c r="A2495" s="245"/>
      <c r="B2495" s="256"/>
      <c r="C2495" s="54"/>
      <c r="D2495" s="327"/>
      <c r="E2495" s="83"/>
      <c r="F2495" s="93"/>
      <c r="G2495" s="101"/>
      <c r="H2495" s="279"/>
    </row>
    <row r="2496" spans="1:8" ht="12.75" customHeight="1">
      <c r="A2496" s="282"/>
      <c r="B2496" s="255" t="s">
        <v>355</v>
      </c>
      <c r="C2496" s="55" t="s">
        <v>1359</v>
      </c>
      <c r="D2496" s="326"/>
      <c r="E2496" s="82"/>
      <c r="F2496" s="90"/>
      <c r="G2496" s="73"/>
      <c r="H2496" s="278"/>
    </row>
    <row r="2497" spans="1:8" ht="12.75" customHeight="1">
      <c r="A2497" s="245" t="s">
        <v>46</v>
      </c>
      <c r="B2497" s="256" t="s">
        <v>651</v>
      </c>
      <c r="C2497" s="54" t="s">
        <v>550</v>
      </c>
      <c r="D2497" s="327">
        <v>934</v>
      </c>
      <c r="E2497" s="83" t="s">
        <v>117</v>
      </c>
      <c r="F2497" s="93"/>
      <c r="G2497" s="101"/>
      <c r="H2497" s="279"/>
    </row>
    <row r="2498" spans="1:8" ht="12.75" customHeight="1">
      <c r="A2498" s="282"/>
      <c r="B2498" s="255" t="s">
        <v>4699</v>
      </c>
      <c r="C2498" s="52" t="s">
        <v>708</v>
      </c>
      <c r="D2498" s="326"/>
      <c r="E2498" s="346"/>
      <c r="F2498" s="90"/>
      <c r="G2498" s="69"/>
      <c r="H2498" s="372"/>
    </row>
    <row r="2499" spans="1:8" ht="12.75" customHeight="1">
      <c r="A2499" s="245" t="s">
        <v>46</v>
      </c>
      <c r="B2499" s="256" t="s">
        <v>1832</v>
      </c>
      <c r="C2499" s="54" t="s">
        <v>2999</v>
      </c>
      <c r="D2499" s="327">
        <v>3320</v>
      </c>
      <c r="E2499" s="347" t="s">
        <v>161</v>
      </c>
      <c r="F2499" s="72"/>
      <c r="G2499" s="70"/>
      <c r="H2499" s="375"/>
    </row>
    <row r="2500" spans="1:8" ht="12.75" customHeight="1">
      <c r="A2500" s="282"/>
      <c r="B2500" s="255"/>
      <c r="C2500" s="55" t="s">
        <v>4282</v>
      </c>
      <c r="D2500" s="326"/>
      <c r="E2500" s="82"/>
      <c r="F2500" s="90"/>
      <c r="G2500" s="73"/>
      <c r="H2500" s="278"/>
    </row>
    <row r="2501" spans="1:8" ht="12.75" customHeight="1">
      <c r="A2501" s="245"/>
      <c r="B2501" s="256" t="s">
        <v>1352</v>
      </c>
      <c r="C2501" s="54" t="s">
        <v>1030</v>
      </c>
      <c r="D2501" s="327">
        <v>51</v>
      </c>
      <c r="E2501" s="83" t="s">
        <v>117</v>
      </c>
      <c r="F2501" s="93"/>
      <c r="G2501" s="101"/>
      <c r="H2501" s="279"/>
    </row>
    <row r="2502" spans="1:8" ht="12.75" customHeight="1">
      <c r="A2502" s="282"/>
      <c r="B2502" s="255"/>
      <c r="C2502" s="55"/>
      <c r="D2502" s="326"/>
      <c r="E2502" s="82"/>
      <c r="F2502" s="90"/>
      <c r="G2502" s="73"/>
      <c r="H2502" s="278"/>
    </row>
    <row r="2503" spans="1:8" ht="12.75" customHeight="1">
      <c r="A2503" s="245"/>
      <c r="B2503" s="256"/>
      <c r="C2503" s="54"/>
      <c r="D2503" s="327"/>
      <c r="E2503" s="83"/>
      <c r="F2503" s="93"/>
      <c r="G2503" s="101"/>
      <c r="H2503" s="279"/>
    </row>
    <row r="2504" spans="1:8" ht="12.75" customHeight="1">
      <c r="A2504" s="282"/>
      <c r="B2504" s="255" t="s">
        <v>46</v>
      </c>
      <c r="C2504" s="52" t="s">
        <v>46</v>
      </c>
      <c r="D2504" s="326"/>
      <c r="E2504" s="346"/>
      <c r="F2504" s="90"/>
      <c r="G2504" s="69"/>
      <c r="H2504" s="278"/>
    </row>
    <row r="2505" spans="1:8" ht="12.75" customHeight="1">
      <c r="A2505" s="245" t="s">
        <v>46</v>
      </c>
      <c r="B2505" s="256" t="s">
        <v>884</v>
      </c>
      <c r="C2505" s="54" t="s">
        <v>46</v>
      </c>
      <c r="D2505" s="327"/>
      <c r="E2505" s="347" t="s">
        <v>46</v>
      </c>
      <c r="F2505" s="91"/>
      <c r="G2505" s="70"/>
      <c r="H2505" s="277"/>
    </row>
    <row r="2506" spans="1:8" ht="12.75" customHeight="1">
      <c r="A2506" s="282"/>
      <c r="B2506" s="255"/>
      <c r="C2506" s="52" t="s">
        <v>1818</v>
      </c>
      <c r="D2506" s="326"/>
      <c r="E2506" s="346"/>
      <c r="F2506" s="90"/>
      <c r="G2506" s="69"/>
      <c r="H2506" s="278"/>
    </row>
    <row r="2507" spans="1:8" ht="12.75" customHeight="1">
      <c r="A2507" s="245"/>
      <c r="B2507" s="256" t="s">
        <v>2208</v>
      </c>
      <c r="C2507" s="54" t="s">
        <v>2810</v>
      </c>
      <c r="D2507" s="327">
        <v>91.5</v>
      </c>
      <c r="E2507" s="347" t="s">
        <v>117</v>
      </c>
      <c r="F2507" s="91"/>
      <c r="G2507" s="70"/>
      <c r="H2507" s="277"/>
    </row>
    <row r="2508" spans="1:8" ht="12.75" customHeight="1">
      <c r="A2508" s="282"/>
      <c r="B2508" s="255"/>
      <c r="C2508" s="52" t="s">
        <v>4700</v>
      </c>
      <c r="D2508" s="326"/>
      <c r="E2508" s="346"/>
      <c r="F2508" s="90"/>
      <c r="G2508" s="69"/>
      <c r="H2508" s="278"/>
    </row>
    <row r="2509" spans="1:8" ht="12.75" customHeight="1">
      <c r="A2509" s="245"/>
      <c r="B2509" s="256" t="s">
        <v>2208</v>
      </c>
      <c r="C2509" s="54" t="s">
        <v>698</v>
      </c>
      <c r="D2509" s="327">
        <v>72.2</v>
      </c>
      <c r="E2509" s="347" t="s">
        <v>117</v>
      </c>
      <c r="F2509" s="91"/>
      <c r="G2509" s="70"/>
      <c r="H2509" s="277"/>
    </row>
    <row r="2510" spans="1:8" ht="12.75" customHeight="1">
      <c r="A2510" s="282"/>
      <c r="B2510" s="255"/>
      <c r="C2510" s="52"/>
      <c r="D2510" s="326"/>
      <c r="E2510" s="346"/>
      <c r="F2510" s="90"/>
      <c r="G2510" s="69"/>
      <c r="H2510" s="278"/>
    </row>
    <row r="2511" spans="1:8" ht="12.75" customHeight="1">
      <c r="A2511" s="245"/>
      <c r="B2511" s="256"/>
      <c r="C2511" s="54"/>
      <c r="D2511" s="327"/>
      <c r="E2511" s="347"/>
      <c r="F2511" s="91"/>
      <c r="G2511" s="70"/>
      <c r="H2511" s="277"/>
    </row>
    <row r="2512" spans="1:8" ht="12.75" customHeight="1">
      <c r="A2512" s="282"/>
      <c r="B2512" s="258" t="s">
        <v>13</v>
      </c>
      <c r="C2512" s="52" t="s">
        <v>4287</v>
      </c>
      <c r="D2512" s="326"/>
      <c r="E2512" s="346"/>
      <c r="F2512" s="90"/>
      <c r="G2512" s="69"/>
      <c r="H2512" s="372"/>
    </row>
    <row r="2513" spans="1:8" ht="12.75" customHeight="1">
      <c r="A2513" s="245" t="s">
        <v>46</v>
      </c>
      <c r="B2513" s="256" t="s">
        <v>3679</v>
      </c>
      <c r="C2513" s="53" t="s">
        <v>2854</v>
      </c>
      <c r="D2513" s="327">
        <v>112</v>
      </c>
      <c r="E2513" s="347" t="s">
        <v>117</v>
      </c>
      <c r="F2513" s="72"/>
      <c r="G2513" s="70"/>
      <c r="H2513" s="375"/>
    </row>
    <row r="2514" spans="1:8" ht="12.75" customHeight="1">
      <c r="A2514" s="282"/>
      <c r="B2514" s="258" t="s">
        <v>13</v>
      </c>
      <c r="C2514" s="52" t="s">
        <v>2148</v>
      </c>
      <c r="D2514" s="326"/>
      <c r="E2514" s="346"/>
      <c r="F2514" s="90"/>
      <c r="G2514" s="69"/>
      <c r="H2514" s="372"/>
    </row>
    <row r="2515" spans="1:8" ht="12.75" customHeight="1">
      <c r="A2515" s="245" t="s">
        <v>46</v>
      </c>
      <c r="B2515" s="256" t="s">
        <v>3679</v>
      </c>
      <c r="C2515" s="53" t="s">
        <v>2854</v>
      </c>
      <c r="D2515" s="327">
        <v>832</v>
      </c>
      <c r="E2515" s="347" t="s">
        <v>117</v>
      </c>
      <c r="F2515" s="72"/>
      <c r="G2515" s="70"/>
      <c r="H2515" s="375"/>
    </row>
    <row r="2516" spans="1:8" ht="12.75" customHeight="1">
      <c r="A2516" s="282"/>
      <c r="B2516" s="255" t="s">
        <v>3682</v>
      </c>
      <c r="C2516" s="55" t="s">
        <v>4287</v>
      </c>
      <c r="D2516" s="326"/>
      <c r="E2516" s="346"/>
      <c r="F2516" s="90"/>
      <c r="G2516" s="73"/>
      <c r="H2516" s="278"/>
    </row>
    <row r="2517" spans="1:8" ht="12.75" customHeight="1">
      <c r="A2517" s="245" t="s">
        <v>46</v>
      </c>
      <c r="B2517" s="256" t="s">
        <v>3679</v>
      </c>
      <c r="C2517" s="54" t="s">
        <v>2854</v>
      </c>
      <c r="D2517" s="327">
        <v>52.7</v>
      </c>
      <c r="E2517" s="347" t="s">
        <v>117</v>
      </c>
      <c r="F2517" s="91"/>
      <c r="G2517" s="101"/>
      <c r="H2517" s="375"/>
    </row>
    <row r="2518" spans="1:8" ht="12.75" customHeight="1">
      <c r="A2518" s="282"/>
      <c r="B2518" s="255" t="s">
        <v>3683</v>
      </c>
      <c r="C2518" s="55" t="s">
        <v>4287</v>
      </c>
      <c r="D2518" s="326"/>
      <c r="E2518" s="346"/>
      <c r="F2518" s="90"/>
      <c r="G2518" s="73"/>
      <c r="H2518" s="278"/>
    </row>
    <row r="2519" spans="1:8" ht="12.75" customHeight="1">
      <c r="A2519" s="245" t="s">
        <v>46</v>
      </c>
      <c r="B2519" s="256" t="s">
        <v>3679</v>
      </c>
      <c r="C2519" s="54" t="s">
        <v>2854</v>
      </c>
      <c r="D2519" s="327">
        <v>28.5</v>
      </c>
      <c r="E2519" s="347" t="s">
        <v>117</v>
      </c>
      <c r="F2519" s="91"/>
      <c r="G2519" s="101"/>
      <c r="H2519" s="279"/>
    </row>
    <row r="2520" spans="1:8" ht="12.75" customHeight="1">
      <c r="A2520" s="282"/>
      <c r="B2520" s="255" t="s">
        <v>4286</v>
      </c>
      <c r="C2520" s="55" t="s">
        <v>3681</v>
      </c>
      <c r="D2520" s="326"/>
      <c r="E2520" s="346"/>
      <c r="F2520" s="90"/>
      <c r="G2520" s="73"/>
      <c r="H2520" s="278"/>
    </row>
    <row r="2521" spans="1:8" ht="12.75" customHeight="1">
      <c r="A2521" s="245" t="s">
        <v>46</v>
      </c>
      <c r="B2521" s="256" t="s">
        <v>3679</v>
      </c>
      <c r="C2521" s="54" t="s">
        <v>2854</v>
      </c>
      <c r="D2521" s="327">
        <v>11.6</v>
      </c>
      <c r="E2521" s="347" t="s">
        <v>117</v>
      </c>
      <c r="F2521" s="91"/>
      <c r="G2521" s="101"/>
      <c r="H2521" s="279"/>
    </row>
    <row r="2522" spans="1:8" ht="12.75" customHeight="1">
      <c r="A2522" s="282"/>
      <c r="B2522" s="255" t="s">
        <v>3684</v>
      </c>
      <c r="C2522" s="55" t="s">
        <v>4287</v>
      </c>
      <c r="D2522" s="326"/>
      <c r="E2522" s="346"/>
      <c r="F2522" s="90"/>
      <c r="G2522" s="73"/>
      <c r="H2522" s="278"/>
    </row>
    <row r="2523" spans="1:8" ht="12.75" customHeight="1">
      <c r="A2523" s="245" t="s">
        <v>46</v>
      </c>
      <c r="B2523" s="256" t="s">
        <v>3679</v>
      </c>
      <c r="C2523" s="53" t="s">
        <v>2854</v>
      </c>
      <c r="D2523" s="327">
        <v>3.4</v>
      </c>
      <c r="E2523" s="347" t="s">
        <v>117</v>
      </c>
      <c r="F2523" s="91"/>
      <c r="G2523" s="101"/>
      <c r="H2523" s="279"/>
    </row>
    <row r="2524" spans="1:8" ht="12.75" customHeight="1">
      <c r="A2524" s="282"/>
      <c r="B2524" s="255" t="s">
        <v>3680</v>
      </c>
      <c r="C2524" s="55"/>
      <c r="D2524" s="326"/>
      <c r="E2524" s="84"/>
      <c r="F2524" s="90"/>
      <c r="G2524" s="73"/>
      <c r="H2524" s="278"/>
    </row>
    <row r="2525" spans="1:8" ht="12.75" customHeight="1">
      <c r="A2525" s="245"/>
      <c r="B2525" s="256" t="s">
        <v>3685</v>
      </c>
      <c r="C2525" s="54"/>
      <c r="D2525" s="327">
        <f>ROUND(D2513+D2515+D2517+D2519+D2521+D2523,0)</f>
        <v>1040</v>
      </c>
      <c r="E2525" s="347" t="s">
        <v>117</v>
      </c>
      <c r="F2525" s="92"/>
      <c r="G2525" s="101"/>
      <c r="H2525" s="279"/>
    </row>
    <row r="2526" spans="1:8" ht="12.75" customHeight="1">
      <c r="A2526" s="282"/>
      <c r="B2526" s="255"/>
      <c r="C2526" s="55"/>
      <c r="D2526" s="326"/>
      <c r="E2526" s="84"/>
      <c r="F2526" s="90"/>
      <c r="G2526" s="73"/>
      <c r="H2526" s="278"/>
    </row>
    <row r="2527" spans="1:8" ht="12.75" customHeight="1">
      <c r="A2527" s="245"/>
      <c r="B2527" s="256"/>
      <c r="C2527" s="54"/>
      <c r="D2527" s="327"/>
      <c r="E2527" s="347"/>
      <c r="F2527" s="92"/>
      <c r="G2527" s="101"/>
      <c r="H2527" s="279"/>
    </row>
    <row r="2528" spans="1:8" ht="12.75" customHeight="1">
      <c r="A2528" s="282"/>
      <c r="B2528" s="255" t="s">
        <v>355</v>
      </c>
      <c r="C2528" s="55" t="s">
        <v>3681</v>
      </c>
      <c r="D2528" s="326"/>
      <c r="E2528" s="346"/>
      <c r="F2528" s="90"/>
      <c r="G2528" s="73"/>
      <c r="H2528" s="278"/>
    </row>
    <row r="2529" spans="1:8" ht="12.75" customHeight="1">
      <c r="A2529" s="245" t="s">
        <v>46</v>
      </c>
      <c r="B2529" s="256" t="s">
        <v>3686</v>
      </c>
      <c r="C2529" s="54" t="s">
        <v>2854</v>
      </c>
      <c r="D2529" s="327">
        <v>5.2</v>
      </c>
      <c r="E2529" s="347" t="s">
        <v>117</v>
      </c>
      <c r="F2529" s="93"/>
      <c r="G2529" s="101"/>
      <c r="H2529" s="279"/>
    </row>
    <row r="2530" spans="1:8" ht="12.75" customHeight="1">
      <c r="A2530" s="282"/>
      <c r="B2530" s="255" t="s">
        <v>355</v>
      </c>
      <c r="C2530" s="55" t="s">
        <v>2148</v>
      </c>
      <c r="D2530" s="326"/>
      <c r="E2530" s="84"/>
      <c r="F2530" s="90"/>
      <c r="G2530" s="73"/>
      <c r="H2530" s="278"/>
    </row>
    <row r="2531" spans="1:8" ht="12.75" customHeight="1">
      <c r="A2531" s="245" t="s">
        <v>46</v>
      </c>
      <c r="B2531" s="256" t="s">
        <v>3686</v>
      </c>
      <c r="C2531" s="54" t="s">
        <v>2854</v>
      </c>
      <c r="D2531" s="327">
        <v>39.4</v>
      </c>
      <c r="E2531" s="347" t="s">
        <v>117</v>
      </c>
      <c r="F2531" s="92"/>
      <c r="G2531" s="101"/>
      <c r="H2531" s="279"/>
    </row>
    <row r="2532" spans="1:8" ht="12.75" customHeight="1">
      <c r="A2532" s="282"/>
      <c r="B2532" s="255" t="s">
        <v>229</v>
      </c>
      <c r="C2532" s="55" t="s">
        <v>2148</v>
      </c>
      <c r="D2532" s="326"/>
      <c r="E2532" s="346"/>
      <c r="F2532" s="90"/>
      <c r="G2532" s="73"/>
      <c r="H2532" s="278"/>
    </row>
    <row r="2533" spans="1:8" ht="12.75" customHeight="1">
      <c r="A2533" s="245" t="s">
        <v>46</v>
      </c>
      <c r="B2533" s="256" t="s">
        <v>3686</v>
      </c>
      <c r="C2533" s="54" t="s">
        <v>2854</v>
      </c>
      <c r="D2533" s="327">
        <v>39.200000000000003</v>
      </c>
      <c r="E2533" s="347" t="s">
        <v>117</v>
      </c>
      <c r="F2533" s="93"/>
      <c r="G2533" s="101"/>
      <c r="H2533" s="279"/>
    </row>
    <row r="2534" spans="1:8" ht="12.75" customHeight="1">
      <c r="A2534" s="282"/>
      <c r="B2534" s="255" t="s">
        <v>639</v>
      </c>
      <c r="C2534" s="55" t="s">
        <v>2148</v>
      </c>
      <c r="D2534" s="326"/>
      <c r="E2534" s="346"/>
      <c r="F2534" s="90"/>
      <c r="G2534" s="73"/>
      <c r="H2534" s="278"/>
    </row>
    <row r="2535" spans="1:8" ht="12.75" customHeight="1">
      <c r="A2535" s="245" t="s">
        <v>46</v>
      </c>
      <c r="B2535" s="256" t="s">
        <v>3686</v>
      </c>
      <c r="C2535" s="54" t="s">
        <v>2854</v>
      </c>
      <c r="D2535" s="327">
        <v>13.7</v>
      </c>
      <c r="E2535" s="347" t="s">
        <v>117</v>
      </c>
      <c r="F2535" s="91"/>
      <c r="G2535" s="101"/>
      <c r="H2535" s="279"/>
    </row>
    <row r="2536" spans="1:8" ht="12.75" customHeight="1">
      <c r="A2536" s="282"/>
      <c r="B2536" s="255"/>
      <c r="C2536" s="55"/>
      <c r="D2536" s="326"/>
      <c r="E2536" s="346"/>
      <c r="F2536" s="90"/>
      <c r="G2536" s="73"/>
      <c r="H2536" s="278"/>
    </row>
    <row r="2537" spans="1:8" ht="12.75" customHeight="1">
      <c r="A2537" s="246"/>
      <c r="B2537" s="255"/>
      <c r="C2537" s="312"/>
      <c r="D2537" s="326"/>
      <c r="E2537" s="346"/>
      <c r="F2537" s="90"/>
      <c r="G2537" s="73"/>
      <c r="H2537" s="278"/>
    </row>
    <row r="2538" spans="1:8" ht="12.75" customHeight="1">
      <c r="A2538" s="285"/>
      <c r="B2538" s="293" t="s">
        <v>1594</v>
      </c>
      <c r="C2538" s="313" t="s">
        <v>3681</v>
      </c>
      <c r="D2538" s="328"/>
      <c r="E2538" s="348"/>
      <c r="F2538" s="355"/>
      <c r="G2538" s="371"/>
      <c r="H2538" s="372"/>
    </row>
    <row r="2539" spans="1:8" ht="12.75" customHeight="1">
      <c r="A2539" s="286" t="s">
        <v>46</v>
      </c>
      <c r="B2539" s="294" t="s">
        <v>3073</v>
      </c>
      <c r="C2539" s="53" t="s">
        <v>2854</v>
      </c>
      <c r="D2539" s="329">
        <v>551</v>
      </c>
      <c r="E2539" s="349" t="s">
        <v>117</v>
      </c>
      <c r="F2539" s="356"/>
      <c r="G2539" s="94"/>
      <c r="H2539" s="373"/>
    </row>
    <row r="2540" spans="1:8" ht="12.75" customHeight="1">
      <c r="A2540" s="246"/>
      <c r="B2540" s="255"/>
      <c r="C2540" s="312"/>
      <c r="D2540" s="326"/>
      <c r="E2540" s="346"/>
      <c r="F2540" s="90"/>
      <c r="G2540" s="73"/>
      <c r="H2540" s="278"/>
    </row>
    <row r="2541" spans="1:8" ht="12.75" customHeight="1">
      <c r="A2541" s="245"/>
      <c r="B2541" s="256"/>
      <c r="C2541" s="53"/>
      <c r="D2541" s="327"/>
      <c r="E2541" s="347"/>
      <c r="F2541" s="91"/>
      <c r="G2541" s="101"/>
      <c r="H2541" s="279"/>
    </row>
    <row r="2542" spans="1:8" ht="12.75" customHeight="1">
      <c r="A2542" s="285"/>
      <c r="B2542" s="293" t="s">
        <v>4290</v>
      </c>
      <c r="C2542" s="52" t="s">
        <v>3698</v>
      </c>
      <c r="D2542" s="328"/>
      <c r="E2542" s="348"/>
      <c r="F2542" s="355"/>
      <c r="G2542" s="371"/>
      <c r="H2542" s="372"/>
    </row>
    <row r="2543" spans="1:8" ht="12.75" customHeight="1">
      <c r="A2543" s="286" t="s">
        <v>46</v>
      </c>
      <c r="B2543" s="294" t="s">
        <v>1355</v>
      </c>
      <c r="C2543" s="53" t="s">
        <v>3387</v>
      </c>
      <c r="D2543" s="329">
        <v>33.200000000000003</v>
      </c>
      <c r="E2543" s="349" t="s">
        <v>117</v>
      </c>
      <c r="F2543" s="356"/>
      <c r="G2543" s="94"/>
      <c r="H2543" s="373"/>
    </row>
    <row r="2544" spans="1:8" ht="12.75" customHeight="1">
      <c r="A2544" s="246"/>
      <c r="B2544" s="255" t="s">
        <v>1088</v>
      </c>
      <c r="C2544" s="266" t="s">
        <v>3698</v>
      </c>
      <c r="D2544" s="326"/>
      <c r="E2544" s="346"/>
      <c r="F2544" s="90"/>
      <c r="G2544" s="73"/>
      <c r="H2544" s="278"/>
    </row>
    <row r="2545" spans="1:8" ht="12.75" customHeight="1">
      <c r="A2545" s="245" t="s">
        <v>46</v>
      </c>
      <c r="B2545" s="295" t="s">
        <v>3678</v>
      </c>
      <c r="C2545" s="53" t="s">
        <v>3387</v>
      </c>
      <c r="D2545" s="327">
        <v>156</v>
      </c>
      <c r="E2545" s="347" t="s">
        <v>117</v>
      </c>
      <c r="F2545" s="91"/>
      <c r="G2545" s="101"/>
      <c r="H2545" s="279"/>
    </row>
    <row r="2546" spans="1:8" ht="12.75" customHeight="1">
      <c r="A2546" s="282"/>
      <c r="B2546" s="260" t="s">
        <v>1088</v>
      </c>
      <c r="C2546" s="52" t="s">
        <v>2283</v>
      </c>
      <c r="D2546" s="326"/>
      <c r="E2546" s="346"/>
      <c r="F2546" s="71"/>
      <c r="G2546" s="73"/>
      <c r="H2546" s="278"/>
    </row>
    <row r="2547" spans="1:8" ht="12.75" customHeight="1">
      <c r="A2547" s="245" t="s">
        <v>46</v>
      </c>
      <c r="B2547" s="292" t="s">
        <v>3678</v>
      </c>
      <c r="C2547" s="54" t="s">
        <v>3387</v>
      </c>
      <c r="D2547" s="327">
        <v>193</v>
      </c>
      <c r="E2547" s="347" t="s">
        <v>117</v>
      </c>
      <c r="F2547" s="72"/>
      <c r="G2547" s="101"/>
      <c r="H2547" s="279"/>
    </row>
    <row r="2548" spans="1:8" ht="12.75" customHeight="1">
      <c r="A2548" s="288"/>
      <c r="B2548" s="261"/>
      <c r="C2548" s="55"/>
      <c r="D2548" s="333"/>
      <c r="E2548" s="350"/>
      <c r="F2548" s="73"/>
      <c r="G2548" s="73"/>
      <c r="H2548" s="278"/>
    </row>
    <row r="2549" spans="1:8" ht="12.75" customHeight="1">
      <c r="A2549" s="283"/>
      <c r="B2549" s="40"/>
      <c r="C2549" s="53"/>
      <c r="D2549" s="334"/>
      <c r="E2549" s="351"/>
      <c r="F2549" s="94"/>
      <c r="G2549" s="102"/>
      <c r="H2549" s="281"/>
    </row>
    <row r="2550" spans="1:8" ht="12.75" customHeight="1">
      <c r="A2550" s="80"/>
      <c r="B2550" s="249" t="s">
        <v>3139</v>
      </c>
      <c r="C2550" s="249" t="s">
        <v>3687</v>
      </c>
      <c r="D2550" s="330"/>
      <c r="E2550" s="80"/>
      <c r="F2550" s="69"/>
      <c r="G2550" s="69"/>
      <c r="H2550" s="275"/>
    </row>
    <row r="2551" spans="1:8" ht="12.75" customHeight="1">
      <c r="A2551" s="284" t="s">
        <v>46</v>
      </c>
      <c r="B2551" s="49" t="s">
        <v>1528</v>
      </c>
      <c r="C2551" s="311" t="s">
        <v>3387</v>
      </c>
      <c r="D2551" s="331">
        <v>1381</v>
      </c>
      <c r="E2551" s="81" t="s">
        <v>161</v>
      </c>
      <c r="F2551" s="70"/>
      <c r="G2551" s="70"/>
      <c r="H2551" s="374"/>
    </row>
    <row r="2552" spans="1:8" ht="12.75" customHeight="1">
      <c r="A2552" s="282"/>
      <c r="B2552" s="253" t="s">
        <v>3689</v>
      </c>
      <c r="C2552" s="264" t="s">
        <v>3687</v>
      </c>
      <c r="D2552" s="330"/>
      <c r="E2552" s="80"/>
      <c r="F2552" s="69"/>
      <c r="G2552" s="69"/>
      <c r="H2552" s="275"/>
    </row>
    <row r="2553" spans="1:8" ht="12.75" customHeight="1">
      <c r="A2553" s="287" t="s">
        <v>46</v>
      </c>
      <c r="B2553" s="254" t="s">
        <v>1528</v>
      </c>
      <c r="C2553" s="265" t="s">
        <v>3387</v>
      </c>
      <c r="D2553" s="331">
        <v>46.2</v>
      </c>
      <c r="E2553" s="81" t="s">
        <v>161</v>
      </c>
      <c r="F2553" s="70"/>
      <c r="G2553" s="70"/>
      <c r="H2553" s="277"/>
    </row>
    <row r="2554" spans="1:8" ht="12.75" customHeight="1">
      <c r="A2554" s="282"/>
      <c r="B2554" s="255" t="s">
        <v>3690</v>
      </c>
      <c r="C2554" s="52" t="s">
        <v>3687</v>
      </c>
      <c r="D2554" s="326"/>
      <c r="E2554" s="346"/>
      <c r="F2554" s="90"/>
      <c r="G2554" s="69"/>
      <c r="H2554" s="278"/>
    </row>
    <row r="2555" spans="1:8" ht="12.75" customHeight="1">
      <c r="A2555" s="245" t="s">
        <v>46</v>
      </c>
      <c r="B2555" s="256" t="s">
        <v>1528</v>
      </c>
      <c r="C2555" s="54" t="s">
        <v>3387</v>
      </c>
      <c r="D2555" s="327">
        <v>29.6</v>
      </c>
      <c r="E2555" s="347" t="s">
        <v>161</v>
      </c>
      <c r="F2555" s="91"/>
      <c r="G2555" s="70"/>
      <c r="H2555" s="277"/>
    </row>
    <row r="2556" spans="1:8" ht="12.75" customHeight="1">
      <c r="A2556" s="282"/>
      <c r="B2556" s="258" t="s">
        <v>1322</v>
      </c>
      <c r="C2556" s="52" t="s">
        <v>3687</v>
      </c>
      <c r="D2556" s="326"/>
      <c r="E2556" s="346"/>
      <c r="F2556" s="90"/>
      <c r="G2556" s="69"/>
      <c r="H2556" s="372"/>
    </row>
    <row r="2557" spans="1:8" ht="12.75" customHeight="1">
      <c r="A2557" s="245" t="s">
        <v>46</v>
      </c>
      <c r="B2557" s="256" t="s">
        <v>1528</v>
      </c>
      <c r="C2557" s="53" t="s">
        <v>3387</v>
      </c>
      <c r="D2557" s="327">
        <v>3.1</v>
      </c>
      <c r="E2557" s="347" t="s">
        <v>161</v>
      </c>
      <c r="F2557" s="72"/>
      <c r="G2557" s="70"/>
      <c r="H2557" s="375"/>
    </row>
    <row r="2558" spans="1:8" ht="12.75" customHeight="1">
      <c r="A2558" s="282"/>
      <c r="B2558" s="258" t="s">
        <v>3692</v>
      </c>
      <c r="C2558" s="52" t="s">
        <v>3687</v>
      </c>
      <c r="D2558" s="326"/>
      <c r="E2558" s="346"/>
      <c r="F2558" s="90"/>
      <c r="G2558" s="69"/>
      <c r="H2558" s="372"/>
    </row>
    <row r="2559" spans="1:8" ht="12.75" customHeight="1">
      <c r="A2559" s="245" t="s">
        <v>46</v>
      </c>
      <c r="B2559" s="256" t="s">
        <v>1528</v>
      </c>
      <c r="C2559" s="53" t="s">
        <v>3387</v>
      </c>
      <c r="D2559" s="327">
        <v>10</v>
      </c>
      <c r="E2559" s="347" t="s">
        <v>161</v>
      </c>
      <c r="F2559" s="72"/>
      <c r="G2559" s="70"/>
      <c r="H2559" s="375"/>
    </row>
    <row r="2560" spans="1:8" ht="12.75" customHeight="1">
      <c r="A2560" s="282"/>
      <c r="B2560" s="255" t="s">
        <v>3267</v>
      </c>
      <c r="C2560" s="55" t="s">
        <v>3687</v>
      </c>
      <c r="D2560" s="326"/>
      <c r="E2560" s="346"/>
      <c r="F2560" s="90"/>
      <c r="G2560" s="73"/>
      <c r="H2560" s="278"/>
    </row>
    <row r="2561" spans="1:8" ht="12.75" customHeight="1">
      <c r="A2561" s="245" t="s">
        <v>46</v>
      </c>
      <c r="B2561" s="256" t="s">
        <v>1528</v>
      </c>
      <c r="C2561" s="54" t="s">
        <v>3387</v>
      </c>
      <c r="D2561" s="327">
        <v>166</v>
      </c>
      <c r="E2561" s="347" t="s">
        <v>161</v>
      </c>
      <c r="F2561" s="91"/>
      <c r="G2561" s="101"/>
      <c r="H2561" s="375"/>
    </row>
    <row r="2562" spans="1:8" ht="12.75" customHeight="1">
      <c r="A2562" s="282"/>
      <c r="B2562" s="255" t="s">
        <v>3593</v>
      </c>
      <c r="C2562" s="55" t="s">
        <v>3687</v>
      </c>
      <c r="D2562" s="326"/>
      <c r="E2562" s="346"/>
      <c r="F2562" s="90"/>
      <c r="G2562" s="73"/>
      <c r="H2562" s="278"/>
    </row>
    <row r="2563" spans="1:8" ht="12.75" customHeight="1">
      <c r="A2563" s="245" t="s">
        <v>46</v>
      </c>
      <c r="B2563" s="256" t="s">
        <v>1528</v>
      </c>
      <c r="C2563" s="54" t="s">
        <v>3387</v>
      </c>
      <c r="D2563" s="327">
        <v>5.7</v>
      </c>
      <c r="E2563" s="347" t="s">
        <v>161</v>
      </c>
      <c r="F2563" s="91"/>
      <c r="G2563" s="101"/>
      <c r="H2563" s="279"/>
    </row>
    <row r="2564" spans="1:8" ht="12.75" customHeight="1">
      <c r="A2564" s="282"/>
      <c r="B2564" s="255" t="s">
        <v>1563</v>
      </c>
      <c r="C2564" s="55" t="s">
        <v>3687</v>
      </c>
      <c r="D2564" s="326"/>
      <c r="E2564" s="346"/>
      <c r="F2564" s="90"/>
      <c r="G2564" s="73"/>
      <c r="H2564" s="278"/>
    </row>
    <row r="2565" spans="1:8" ht="12.75" customHeight="1">
      <c r="A2565" s="245" t="s">
        <v>46</v>
      </c>
      <c r="B2565" s="256" t="s">
        <v>1528</v>
      </c>
      <c r="C2565" s="54" t="s">
        <v>3387</v>
      </c>
      <c r="D2565" s="327">
        <v>72.900000000000006</v>
      </c>
      <c r="E2565" s="347" t="s">
        <v>161</v>
      </c>
      <c r="F2565" s="91"/>
      <c r="G2565" s="101"/>
      <c r="H2565" s="279"/>
    </row>
    <row r="2566" spans="1:8" ht="12.75" customHeight="1">
      <c r="A2566" s="282"/>
      <c r="B2566" s="255" t="s">
        <v>3693</v>
      </c>
      <c r="C2566" s="55" t="s">
        <v>3687</v>
      </c>
      <c r="D2566" s="326"/>
      <c r="E2566" s="346"/>
      <c r="F2566" s="90"/>
      <c r="G2566" s="73"/>
      <c r="H2566" s="278"/>
    </row>
    <row r="2567" spans="1:8" ht="12.75" customHeight="1">
      <c r="A2567" s="245" t="s">
        <v>46</v>
      </c>
      <c r="B2567" s="256" t="s">
        <v>1528</v>
      </c>
      <c r="C2567" s="53" t="s">
        <v>3387</v>
      </c>
      <c r="D2567" s="327">
        <v>97.1</v>
      </c>
      <c r="E2567" s="347" t="s">
        <v>161</v>
      </c>
      <c r="F2567" s="91"/>
      <c r="G2567" s="101"/>
      <c r="H2567" s="279"/>
    </row>
    <row r="2568" spans="1:8" ht="12.75" customHeight="1">
      <c r="A2568" s="282"/>
      <c r="B2568" s="255" t="s">
        <v>530</v>
      </c>
      <c r="C2568" s="55" t="s">
        <v>3687</v>
      </c>
      <c r="D2568" s="326"/>
      <c r="E2568" s="84"/>
      <c r="F2568" s="90"/>
      <c r="G2568" s="73"/>
      <c r="H2568" s="278"/>
    </row>
    <row r="2569" spans="1:8" ht="12.75" customHeight="1">
      <c r="A2569" s="245" t="s">
        <v>46</v>
      </c>
      <c r="B2569" s="256" t="s">
        <v>3688</v>
      </c>
      <c r="C2569" s="54" t="s">
        <v>3387</v>
      </c>
      <c r="D2569" s="327">
        <v>8.5</v>
      </c>
      <c r="E2569" s="347" t="s">
        <v>117</v>
      </c>
      <c r="F2569" s="92"/>
      <c r="G2569" s="101"/>
      <c r="H2569" s="279"/>
    </row>
    <row r="2570" spans="1:8" ht="12.75" customHeight="1">
      <c r="A2570" s="282"/>
      <c r="B2570" s="255" t="s">
        <v>3695</v>
      </c>
      <c r="C2570" s="55" t="s">
        <v>3687</v>
      </c>
      <c r="D2570" s="326"/>
      <c r="E2570" s="346"/>
      <c r="F2570" s="90"/>
      <c r="G2570" s="73"/>
      <c r="H2570" s="278"/>
    </row>
    <row r="2571" spans="1:8" ht="12.75" customHeight="1">
      <c r="A2571" s="245" t="s">
        <v>46</v>
      </c>
      <c r="B2571" s="256" t="s">
        <v>1528</v>
      </c>
      <c r="C2571" s="54" t="s">
        <v>3387</v>
      </c>
      <c r="D2571" s="327">
        <v>103</v>
      </c>
      <c r="E2571" s="347" t="s">
        <v>161</v>
      </c>
      <c r="F2571" s="93"/>
      <c r="G2571" s="101"/>
      <c r="H2571" s="279"/>
    </row>
    <row r="2572" spans="1:8" ht="12.75" customHeight="1">
      <c r="A2572" s="282"/>
      <c r="B2572" s="255" t="s">
        <v>3696</v>
      </c>
      <c r="C2572" s="55" t="s">
        <v>3687</v>
      </c>
      <c r="D2572" s="326"/>
      <c r="E2572" s="84"/>
      <c r="F2572" s="90"/>
      <c r="G2572" s="73"/>
      <c r="H2572" s="278"/>
    </row>
    <row r="2573" spans="1:8" ht="12.75" customHeight="1">
      <c r="A2573" s="245" t="s">
        <v>46</v>
      </c>
      <c r="B2573" s="256" t="s">
        <v>1528</v>
      </c>
      <c r="C2573" s="54" t="s">
        <v>3387</v>
      </c>
      <c r="D2573" s="327">
        <v>20.399999999999999</v>
      </c>
      <c r="E2573" s="347" t="s">
        <v>161</v>
      </c>
      <c r="F2573" s="92"/>
      <c r="G2573" s="101"/>
      <c r="H2573" s="279"/>
    </row>
    <row r="2574" spans="1:8" ht="12.75" customHeight="1">
      <c r="A2574" s="282"/>
      <c r="B2574" s="255" t="s">
        <v>3662</v>
      </c>
      <c r="C2574" s="55" t="s">
        <v>3687</v>
      </c>
      <c r="D2574" s="326"/>
      <c r="E2574" s="346"/>
      <c r="F2574" s="90"/>
      <c r="G2574" s="73"/>
      <c r="H2574" s="278"/>
    </row>
    <row r="2575" spans="1:8" ht="12.75" customHeight="1">
      <c r="A2575" s="245" t="s">
        <v>46</v>
      </c>
      <c r="B2575" s="256" t="s">
        <v>3688</v>
      </c>
      <c r="C2575" s="54" t="s">
        <v>3387</v>
      </c>
      <c r="D2575" s="327">
        <v>259</v>
      </c>
      <c r="E2575" s="347" t="s">
        <v>117</v>
      </c>
      <c r="F2575" s="93"/>
      <c r="G2575" s="101"/>
      <c r="H2575" s="279"/>
    </row>
    <row r="2576" spans="1:8" ht="12.75" customHeight="1">
      <c r="A2576" s="282"/>
      <c r="B2576" s="255"/>
      <c r="C2576" s="55"/>
      <c r="D2576" s="326"/>
      <c r="E2576" s="346"/>
      <c r="F2576" s="90"/>
      <c r="G2576" s="73"/>
      <c r="H2576" s="278"/>
    </row>
    <row r="2577" spans="1:8" ht="12.75" customHeight="1">
      <c r="A2577" s="245"/>
      <c r="B2577" s="256"/>
      <c r="C2577" s="54"/>
      <c r="D2577" s="327"/>
      <c r="E2577" s="347"/>
      <c r="F2577" s="91"/>
      <c r="G2577" s="101"/>
      <c r="H2577" s="279"/>
    </row>
    <row r="2578" spans="1:8" ht="12.75" customHeight="1">
      <c r="A2578" s="282"/>
      <c r="B2578" s="255" t="s">
        <v>3699</v>
      </c>
      <c r="C2578" s="55" t="s">
        <v>3687</v>
      </c>
      <c r="D2578" s="326"/>
      <c r="E2578" s="346"/>
      <c r="F2578" s="90"/>
      <c r="G2578" s="73"/>
      <c r="H2578" s="278"/>
    </row>
    <row r="2579" spans="1:8" ht="12.75" customHeight="1">
      <c r="A2579" s="245" t="s">
        <v>46</v>
      </c>
      <c r="B2579" s="256" t="s">
        <v>4400</v>
      </c>
      <c r="C2579" s="53" t="s">
        <v>3387</v>
      </c>
      <c r="D2579" s="327">
        <v>98.2</v>
      </c>
      <c r="E2579" s="347" t="s">
        <v>161</v>
      </c>
      <c r="F2579" s="91"/>
      <c r="G2579" s="101"/>
      <c r="H2579" s="279"/>
    </row>
    <row r="2580" spans="1:8" ht="12.75" customHeight="1">
      <c r="A2580" s="246"/>
      <c r="B2580" s="255"/>
      <c r="C2580" s="266"/>
      <c r="D2580" s="326"/>
      <c r="E2580" s="346"/>
      <c r="F2580" s="90"/>
      <c r="G2580" s="73"/>
      <c r="H2580" s="278"/>
    </row>
    <row r="2581" spans="1:8" ht="12.75" customHeight="1">
      <c r="A2581" s="245"/>
      <c r="B2581" s="291"/>
      <c r="C2581" s="53"/>
      <c r="D2581" s="327"/>
      <c r="E2581" s="347"/>
      <c r="F2581" s="91"/>
      <c r="G2581" s="101"/>
      <c r="H2581" s="279"/>
    </row>
    <row r="2582" spans="1:8" ht="12.75" customHeight="1">
      <c r="A2582" s="282"/>
      <c r="B2582" s="255" t="s">
        <v>3700</v>
      </c>
      <c r="C2582" s="52" t="s">
        <v>1557</v>
      </c>
      <c r="D2582" s="326"/>
      <c r="E2582" s="346"/>
      <c r="F2582" s="90"/>
      <c r="G2582" s="69"/>
      <c r="H2582" s="372"/>
    </row>
    <row r="2583" spans="1:8" ht="12.75" customHeight="1">
      <c r="A2583" s="245" t="s">
        <v>46</v>
      </c>
      <c r="B2583" s="256" t="s">
        <v>1832</v>
      </c>
      <c r="C2583" s="54" t="s">
        <v>2999</v>
      </c>
      <c r="D2583" s="327">
        <v>3.6</v>
      </c>
      <c r="E2583" s="347" t="s">
        <v>161</v>
      </c>
      <c r="F2583" s="72"/>
      <c r="G2583" s="70"/>
      <c r="H2583" s="375"/>
    </row>
    <row r="2584" spans="1:8" ht="12.75" customHeight="1">
      <c r="A2584" s="288"/>
      <c r="B2584" s="261" t="s">
        <v>3702</v>
      </c>
      <c r="C2584" s="55" t="s">
        <v>1557</v>
      </c>
      <c r="D2584" s="333"/>
      <c r="E2584" s="350"/>
      <c r="F2584" s="73"/>
      <c r="G2584" s="73"/>
      <c r="H2584" s="278"/>
    </row>
    <row r="2585" spans="1:8" ht="12.75" customHeight="1">
      <c r="A2585" s="283" t="s">
        <v>46</v>
      </c>
      <c r="B2585" s="296" t="s">
        <v>1832</v>
      </c>
      <c r="C2585" s="53" t="s">
        <v>2999</v>
      </c>
      <c r="D2585" s="334">
        <v>31.6</v>
      </c>
      <c r="E2585" s="351" t="s">
        <v>161</v>
      </c>
      <c r="F2585" s="94"/>
      <c r="G2585" s="102"/>
      <c r="H2585" s="281"/>
    </row>
    <row r="2586" spans="1:8" ht="12.75" customHeight="1">
      <c r="A2586" s="80"/>
      <c r="B2586" s="249" t="s">
        <v>3693</v>
      </c>
      <c r="C2586" s="249" t="s">
        <v>1557</v>
      </c>
      <c r="D2586" s="330"/>
      <c r="E2586" s="80"/>
      <c r="F2586" s="69"/>
      <c r="G2586" s="69"/>
      <c r="H2586" s="275"/>
    </row>
    <row r="2587" spans="1:8" ht="12.75" customHeight="1">
      <c r="A2587" s="284" t="s">
        <v>46</v>
      </c>
      <c r="B2587" s="49" t="s">
        <v>1832</v>
      </c>
      <c r="C2587" s="311" t="s">
        <v>2999</v>
      </c>
      <c r="D2587" s="331">
        <v>872</v>
      </c>
      <c r="E2587" s="81" t="s">
        <v>161</v>
      </c>
      <c r="F2587" s="70"/>
      <c r="G2587" s="70"/>
      <c r="H2587" s="374"/>
    </row>
    <row r="2588" spans="1:8" ht="12.75" customHeight="1">
      <c r="A2588" s="282"/>
      <c r="B2588" s="253" t="s">
        <v>3704</v>
      </c>
      <c r="C2588" s="264" t="s">
        <v>1557</v>
      </c>
      <c r="D2588" s="330"/>
      <c r="E2588" s="80"/>
      <c r="F2588" s="69"/>
      <c r="G2588" s="69"/>
      <c r="H2588" s="275"/>
    </row>
    <row r="2589" spans="1:8" ht="12.75" customHeight="1">
      <c r="A2589" s="287" t="s">
        <v>46</v>
      </c>
      <c r="B2589" s="254" t="s">
        <v>1832</v>
      </c>
      <c r="C2589" s="265" t="s">
        <v>2999</v>
      </c>
      <c r="D2589" s="331">
        <v>47.9</v>
      </c>
      <c r="E2589" s="81" t="s">
        <v>161</v>
      </c>
      <c r="F2589" s="70"/>
      <c r="G2589" s="70"/>
      <c r="H2589" s="277"/>
    </row>
    <row r="2590" spans="1:8" ht="12.75" customHeight="1">
      <c r="A2590" s="282"/>
      <c r="B2590" s="255"/>
      <c r="C2590" s="52"/>
      <c r="D2590" s="326"/>
      <c r="E2590" s="346"/>
      <c r="F2590" s="90"/>
      <c r="G2590" s="69"/>
      <c r="H2590" s="278"/>
    </row>
    <row r="2591" spans="1:8" ht="12.75" customHeight="1">
      <c r="A2591" s="245"/>
      <c r="B2591" s="256"/>
      <c r="C2591" s="54"/>
      <c r="D2591" s="327"/>
      <c r="E2591" s="347"/>
      <c r="F2591" s="91"/>
      <c r="G2591" s="70"/>
      <c r="H2591" s="277"/>
    </row>
    <row r="2592" spans="1:8" ht="12.75" customHeight="1">
      <c r="A2592" s="285"/>
      <c r="B2592" s="293" t="s">
        <v>2308</v>
      </c>
      <c r="C2592" s="52" t="s">
        <v>1419</v>
      </c>
      <c r="D2592" s="328"/>
      <c r="E2592" s="348"/>
      <c r="F2592" s="355"/>
      <c r="G2592" s="371"/>
      <c r="H2592" s="372"/>
    </row>
    <row r="2593" spans="1:8" ht="12.75" customHeight="1">
      <c r="A2593" s="286" t="s">
        <v>46</v>
      </c>
      <c r="B2593" s="294" t="s">
        <v>1901</v>
      </c>
      <c r="C2593" s="53" t="s">
        <v>3706</v>
      </c>
      <c r="D2593" s="329">
        <v>124</v>
      </c>
      <c r="E2593" s="349" t="s">
        <v>117</v>
      </c>
      <c r="F2593" s="356"/>
      <c r="G2593" s="94"/>
      <c r="H2593" s="373"/>
    </row>
    <row r="2594" spans="1:8" ht="12.75" customHeight="1">
      <c r="A2594" s="282"/>
      <c r="B2594" s="255"/>
      <c r="C2594" s="52" t="s">
        <v>2932</v>
      </c>
      <c r="D2594" s="326"/>
      <c r="E2594" s="346"/>
      <c r="F2594" s="90"/>
      <c r="G2594" s="69"/>
      <c r="H2594" s="278"/>
    </row>
    <row r="2595" spans="1:8" ht="12.75" customHeight="1">
      <c r="A2595" s="245"/>
      <c r="B2595" s="256" t="s">
        <v>1901</v>
      </c>
      <c r="C2595" s="54"/>
      <c r="D2595" s="327">
        <v>321</v>
      </c>
      <c r="E2595" s="349" t="s">
        <v>117</v>
      </c>
      <c r="F2595" s="91"/>
      <c r="G2595" s="70"/>
      <c r="H2595" s="277"/>
    </row>
    <row r="2596" spans="1:8" ht="12.75" customHeight="1">
      <c r="A2596" s="282"/>
      <c r="B2596" s="255"/>
      <c r="C2596" s="52" t="s">
        <v>1956</v>
      </c>
      <c r="D2596" s="326"/>
      <c r="E2596" s="346"/>
      <c r="F2596" s="90"/>
      <c r="G2596" s="69"/>
      <c r="H2596" s="278"/>
    </row>
    <row r="2597" spans="1:8" ht="12.75" customHeight="1">
      <c r="A2597" s="245"/>
      <c r="B2597" s="256" t="s">
        <v>1835</v>
      </c>
      <c r="C2597" s="54" t="s">
        <v>2999</v>
      </c>
      <c r="D2597" s="327">
        <v>143</v>
      </c>
      <c r="E2597" s="347" t="s">
        <v>161</v>
      </c>
      <c r="F2597" s="91"/>
      <c r="G2597" s="70"/>
      <c r="H2597" s="277"/>
    </row>
    <row r="2598" spans="1:8" ht="12.75" customHeight="1">
      <c r="A2598" s="282"/>
      <c r="B2598" s="255"/>
      <c r="C2598" s="52"/>
      <c r="D2598" s="326"/>
      <c r="E2598" s="346"/>
      <c r="F2598" s="90"/>
      <c r="G2598" s="69"/>
      <c r="H2598" s="278"/>
    </row>
    <row r="2599" spans="1:8" ht="12.75" customHeight="1">
      <c r="A2599" s="245"/>
      <c r="B2599" s="256"/>
      <c r="C2599" s="54"/>
      <c r="D2599" s="327"/>
      <c r="E2599" s="347"/>
      <c r="F2599" s="91"/>
      <c r="G2599" s="70"/>
      <c r="H2599" s="277"/>
    </row>
    <row r="2600" spans="1:8" ht="12.75" customHeight="1">
      <c r="A2600" s="282"/>
      <c r="B2600" s="255" t="s">
        <v>46</v>
      </c>
      <c r="C2600" s="55" t="s">
        <v>46</v>
      </c>
      <c r="D2600" s="326"/>
      <c r="E2600" s="82"/>
      <c r="F2600" s="90"/>
      <c r="G2600" s="73"/>
      <c r="H2600" s="278"/>
    </row>
    <row r="2601" spans="1:8" ht="12.75" customHeight="1">
      <c r="A2601" s="245" t="s">
        <v>46</v>
      </c>
      <c r="B2601" s="40" t="s">
        <v>165</v>
      </c>
      <c r="C2601" s="54" t="s">
        <v>46</v>
      </c>
      <c r="D2601" s="327"/>
      <c r="E2601" s="83" t="s">
        <v>46</v>
      </c>
      <c r="F2601" s="93"/>
      <c r="G2601" s="101"/>
      <c r="H2601" s="279"/>
    </row>
    <row r="2602" spans="1:8" ht="12.75" customHeight="1">
      <c r="A2602" s="282"/>
      <c r="B2602" s="255" t="s">
        <v>46</v>
      </c>
      <c r="C2602" s="55" t="s">
        <v>46</v>
      </c>
      <c r="D2602" s="326"/>
      <c r="E2602" s="82"/>
      <c r="F2602" s="90"/>
      <c r="G2602" s="73"/>
      <c r="H2602" s="278"/>
    </row>
    <row r="2603" spans="1:8" ht="12.75" customHeight="1">
      <c r="A2603" s="245" t="s">
        <v>2497</v>
      </c>
      <c r="B2603" s="256" t="s">
        <v>88</v>
      </c>
      <c r="C2603" s="54" t="s">
        <v>46</v>
      </c>
      <c r="D2603" s="327"/>
      <c r="E2603" s="83" t="s">
        <v>46</v>
      </c>
      <c r="F2603" s="93"/>
      <c r="G2603" s="101"/>
      <c r="H2603" s="279"/>
    </row>
    <row r="2604" spans="1:8" ht="12.75" customHeight="1">
      <c r="A2604" s="282"/>
      <c r="B2604" s="255"/>
      <c r="C2604" s="55"/>
      <c r="D2604" s="326"/>
      <c r="E2604" s="82"/>
      <c r="F2604" s="90"/>
      <c r="G2604" s="73"/>
      <c r="H2604" s="278"/>
    </row>
    <row r="2605" spans="1:8" ht="12.75" customHeight="1">
      <c r="A2605" s="245"/>
      <c r="B2605" s="256"/>
      <c r="C2605" s="54"/>
      <c r="D2605" s="327"/>
      <c r="E2605" s="83"/>
      <c r="F2605" s="93"/>
      <c r="G2605" s="101"/>
      <c r="H2605" s="279"/>
    </row>
    <row r="2606" spans="1:8" ht="12.75" customHeight="1">
      <c r="A2606" s="282"/>
      <c r="B2606" s="255" t="s">
        <v>46</v>
      </c>
      <c r="C2606" s="55" t="s">
        <v>46</v>
      </c>
      <c r="D2606" s="326"/>
      <c r="E2606" s="82"/>
      <c r="F2606" s="90"/>
      <c r="G2606" s="73"/>
      <c r="H2606" s="278"/>
    </row>
    <row r="2607" spans="1:8" ht="12.75" customHeight="1">
      <c r="A2607" s="245" t="s">
        <v>46</v>
      </c>
      <c r="B2607" s="256" t="s">
        <v>0</v>
      </c>
      <c r="C2607" s="54" t="s">
        <v>46</v>
      </c>
      <c r="D2607" s="327"/>
      <c r="E2607" s="83" t="s">
        <v>46</v>
      </c>
      <c r="F2607" s="93"/>
      <c r="G2607" s="101"/>
      <c r="H2607" s="279"/>
    </row>
    <row r="2608" spans="1:8" ht="12.75" customHeight="1">
      <c r="A2608" s="282"/>
      <c r="B2608" s="255" t="s">
        <v>608</v>
      </c>
      <c r="C2608" s="55" t="s">
        <v>263</v>
      </c>
      <c r="D2608" s="326"/>
      <c r="E2608" s="82"/>
      <c r="F2608" s="90"/>
      <c r="G2608" s="73"/>
      <c r="H2608" s="278"/>
    </row>
    <row r="2609" spans="1:8" ht="12.75" customHeight="1">
      <c r="A2609" s="245" t="s">
        <v>46</v>
      </c>
      <c r="B2609" s="256" t="s">
        <v>383</v>
      </c>
      <c r="C2609" s="54" t="s">
        <v>1161</v>
      </c>
      <c r="D2609" s="327">
        <v>228</v>
      </c>
      <c r="E2609" s="83" t="s">
        <v>117</v>
      </c>
      <c r="F2609" s="93"/>
      <c r="G2609" s="101"/>
      <c r="H2609" s="279"/>
    </row>
    <row r="2610" spans="1:8" ht="12.75" customHeight="1">
      <c r="A2610" s="282"/>
      <c r="B2610" s="255" t="s">
        <v>616</v>
      </c>
      <c r="C2610" s="55" t="s">
        <v>263</v>
      </c>
      <c r="D2610" s="326"/>
      <c r="E2610" s="82"/>
      <c r="F2610" s="90"/>
      <c r="G2610" s="73"/>
      <c r="H2610" s="278"/>
    </row>
    <row r="2611" spans="1:8" ht="12.75" customHeight="1">
      <c r="A2611" s="245" t="s">
        <v>46</v>
      </c>
      <c r="B2611" s="256" t="s">
        <v>1977</v>
      </c>
      <c r="C2611" s="54" t="s">
        <v>2533</v>
      </c>
      <c r="D2611" s="327">
        <v>24.5</v>
      </c>
      <c r="E2611" s="83" t="s">
        <v>117</v>
      </c>
      <c r="F2611" s="93"/>
      <c r="G2611" s="101"/>
      <c r="H2611" s="279"/>
    </row>
    <row r="2612" spans="1:8" ht="12.75" customHeight="1">
      <c r="A2612" s="282"/>
      <c r="B2612" s="255" t="s">
        <v>639</v>
      </c>
      <c r="C2612" s="55" t="s">
        <v>46</v>
      </c>
      <c r="D2612" s="326"/>
      <c r="E2612" s="82"/>
      <c r="F2612" s="90"/>
      <c r="G2612" s="73"/>
      <c r="H2612" s="278"/>
    </row>
    <row r="2613" spans="1:8" ht="12.75" customHeight="1">
      <c r="A2613" s="245" t="s">
        <v>46</v>
      </c>
      <c r="B2613" s="256" t="s">
        <v>2122</v>
      </c>
      <c r="C2613" s="54" t="s">
        <v>584</v>
      </c>
      <c r="D2613" s="327">
        <v>88.9</v>
      </c>
      <c r="E2613" s="83" t="s">
        <v>117</v>
      </c>
      <c r="F2613" s="93"/>
      <c r="G2613" s="101"/>
      <c r="H2613" s="279"/>
    </row>
    <row r="2614" spans="1:8" ht="12.75" customHeight="1">
      <c r="A2614" s="282"/>
      <c r="B2614" s="255" t="s">
        <v>639</v>
      </c>
      <c r="C2614" s="55" t="s">
        <v>46</v>
      </c>
      <c r="D2614" s="326"/>
      <c r="E2614" s="82"/>
      <c r="F2614" s="90"/>
      <c r="G2614" s="73"/>
      <c r="H2614" s="278"/>
    </row>
    <row r="2615" spans="1:8" ht="12.75" customHeight="1">
      <c r="A2615" s="245" t="s">
        <v>46</v>
      </c>
      <c r="B2615" s="256" t="s">
        <v>2122</v>
      </c>
      <c r="C2615" s="54" t="s">
        <v>2905</v>
      </c>
      <c r="D2615" s="327">
        <v>21.2</v>
      </c>
      <c r="E2615" s="83" t="s">
        <v>117</v>
      </c>
      <c r="F2615" s="93"/>
      <c r="G2615" s="101"/>
      <c r="H2615" s="279"/>
    </row>
    <row r="2616" spans="1:8" ht="12.75" customHeight="1">
      <c r="A2616" s="282"/>
      <c r="B2616" s="255" t="s">
        <v>639</v>
      </c>
      <c r="C2616" s="55" t="s">
        <v>46</v>
      </c>
      <c r="D2616" s="326"/>
      <c r="E2616" s="82"/>
      <c r="F2616" s="90"/>
      <c r="G2616" s="73"/>
      <c r="H2616" s="278"/>
    </row>
    <row r="2617" spans="1:8" ht="12.75" customHeight="1">
      <c r="A2617" s="245" t="s">
        <v>46</v>
      </c>
      <c r="B2617" s="256" t="s">
        <v>664</v>
      </c>
      <c r="C2617" s="54" t="s">
        <v>665</v>
      </c>
      <c r="D2617" s="327">
        <v>93.2</v>
      </c>
      <c r="E2617" s="83" t="s">
        <v>161</v>
      </c>
      <c r="F2617" s="93"/>
      <c r="G2617" s="101"/>
      <c r="H2617" s="279"/>
    </row>
    <row r="2618" spans="1:8" ht="12.75" customHeight="1">
      <c r="A2618" s="282"/>
      <c r="B2618" s="255" t="s">
        <v>658</v>
      </c>
      <c r="C2618" s="55" t="s">
        <v>46</v>
      </c>
      <c r="D2618" s="326"/>
      <c r="E2618" s="82"/>
      <c r="F2618" s="90"/>
      <c r="G2618" s="73"/>
      <c r="H2618" s="278"/>
    </row>
    <row r="2619" spans="1:8" ht="12.75" customHeight="1">
      <c r="A2619" s="245" t="s">
        <v>46</v>
      </c>
      <c r="B2619" s="256" t="s">
        <v>2201</v>
      </c>
      <c r="C2619" s="54" t="s">
        <v>3707</v>
      </c>
      <c r="D2619" s="327">
        <v>388</v>
      </c>
      <c r="E2619" s="83" t="s">
        <v>117</v>
      </c>
      <c r="F2619" s="93"/>
      <c r="G2619" s="101"/>
      <c r="H2619" s="279"/>
    </row>
    <row r="2620" spans="1:8" ht="12.75" customHeight="1">
      <c r="A2620" s="282"/>
      <c r="B2620" s="255"/>
      <c r="C2620" s="55"/>
      <c r="D2620" s="326"/>
      <c r="E2620" s="82"/>
      <c r="F2620" s="90"/>
      <c r="G2620" s="73"/>
      <c r="H2620" s="278"/>
    </row>
    <row r="2621" spans="1:8" ht="12.75" customHeight="1">
      <c r="A2621" s="245" t="s">
        <v>46</v>
      </c>
      <c r="B2621" s="256"/>
      <c r="C2621" s="54"/>
      <c r="D2621" s="327"/>
      <c r="E2621" s="83"/>
      <c r="F2621" s="93"/>
      <c r="G2621" s="101"/>
      <c r="H2621" s="279"/>
    </row>
    <row r="2622" spans="1:8" ht="12.75" customHeight="1">
      <c r="A2622" s="282"/>
      <c r="B2622" s="255"/>
      <c r="C2622" s="55"/>
      <c r="D2622" s="326"/>
      <c r="E2622" s="82"/>
      <c r="F2622" s="90"/>
      <c r="G2622" s="73"/>
      <c r="H2622" s="278"/>
    </row>
    <row r="2623" spans="1:8" ht="12.75" customHeight="1">
      <c r="A2623" s="245" t="s">
        <v>46</v>
      </c>
      <c r="B2623" s="256"/>
      <c r="C2623" s="54"/>
      <c r="D2623" s="327"/>
      <c r="E2623" s="83"/>
      <c r="F2623" s="93"/>
      <c r="G2623" s="101"/>
      <c r="H2623" s="279"/>
    </row>
    <row r="2624" spans="1:8" ht="12.75" customHeight="1">
      <c r="A2624" s="282"/>
      <c r="B2624" s="255"/>
      <c r="C2624" s="55"/>
      <c r="D2624" s="326"/>
      <c r="E2624" s="82"/>
      <c r="F2624" s="90"/>
      <c r="G2624" s="73"/>
      <c r="H2624" s="278"/>
    </row>
    <row r="2625" spans="1:8" ht="12.75" customHeight="1">
      <c r="A2625" s="245"/>
      <c r="B2625" s="256"/>
      <c r="C2625" s="54"/>
      <c r="D2625" s="327"/>
      <c r="E2625" s="83"/>
      <c r="F2625" s="93"/>
      <c r="G2625" s="101"/>
      <c r="H2625" s="279"/>
    </row>
    <row r="2626" spans="1:8" ht="12.75" customHeight="1">
      <c r="A2626" s="282"/>
      <c r="B2626" s="255"/>
      <c r="C2626" s="55"/>
      <c r="D2626" s="326"/>
      <c r="E2626" s="82"/>
      <c r="F2626" s="90"/>
      <c r="G2626" s="73"/>
      <c r="H2626" s="278"/>
    </row>
    <row r="2627" spans="1:8" ht="12.75" customHeight="1">
      <c r="A2627" s="245"/>
      <c r="B2627" s="256"/>
      <c r="C2627" s="54"/>
      <c r="D2627" s="327"/>
      <c r="E2627" s="83"/>
      <c r="F2627" s="93"/>
      <c r="G2627" s="101"/>
      <c r="H2627" s="279"/>
    </row>
    <row r="2628" spans="1:8" ht="12.75" customHeight="1">
      <c r="A2628" s="282"/>
      <c r="B2628" s="255" t="s">
        <v>46</v>
      </c>
      <c r="C2628" s="52" t="s">
        <v>46</v>
      </c>
      <c r="D2628" s="326"/>
      <c r="E2628" s="346"/>
      <c r="F2628" s="90"/>
      <c r="G2628" s="69"/>
      <c r="H2628" s="278"/>
    </row>
    <row r="2629" spans="1:8" ht="12.75" customHeight="1">
      <c r="A2629" s="245" t="s">
        <v>46</v>
      </c>
      <c r="B2629" s="256" t="s">
        <v>884</v>
      </c>
      <c r="C2629" s="54" t="s">
        <v>46</v>
      </c>
      <c r="D2629" s="327"/>
      <c r="E2629" s="347" t="s">
        <v>46</v>
      </c>
      <c r="F2629" s="91"/>
      <c r="G2629" s="70"/>
      <c r="H2629" s="277"/>
    </row>
    <row r="2630" spans="1:8" ht="12.75" customHeight="1">
      <c r="A2630" s="282"/>
      <c r="B2630" s="258" t="s">
        <v>403</v>
      </c>
      <c r="C2630" s="52" t="s">
        <v>1318</v>
      </c>
      <c r="D2630" s="326"/>
      <c r="E2630" s="346"/>
      <c r="F2630" s="90"/>
      <c r="G2630" s="69"/>
      <c r="H2630" s="372"/>
    </row>
    <row r="2631" spans="1:8" ht="12.75" customHeight="1">
      <c r="A2631" s="245" t="s">
        <v>46</v>
      </c>
      <c r="B2631" s="256" t="s">
        <v>1305</v>
      </c>
      <c r="C2631" s="53" t="s">
        <v>3708</v>
      </c>
      <c r="D2631" s="327">
        <v>573</v>
      </c>
      <c r="E2631" s="347" t="s">
        <v>117</v>
      </c>
      <c r="F2631" s="72"/>
      <c r="G2631" s="70"/>
      <c r="H2631" s="375"/>
    </row>
    <row r="2632" spans="1:8" ht="12.75" customHeight="1">
      <c r="A2632" s="282"/>
      <c r="B2632" s="258" t="s">
        <v>403</v>
      </c>
      <c r="C2632" s="52" t="s">
        <v>1318</v>
      </c>
      <c r="D2632" s="326"/>
      <c r="E2632" s="346"/>
      <c r="F2632" s="90"/>
      <c r="G2632" s="69"/>
      <c r="H2632" s="372"/>
    </row>
    <row r="2633" spans="1:8" ht="12.75" customHeight="1">
      <c r="A2633" s="245" t="s">
        <v>46</v>
      </c>
      <c r="B2633" s="256" t="s">
        <v>3710</v>
      </c>
      <c r="C2633" s="53" t="s">
        <v>3708</v>
      </c>
      <c r="D2633" s="327">
        <v>115</v>
      </c>
      <c r="E2633" s="347" t="s">
        <v>117</v>
      </c>
      <c r="F2633" s="72"/>
      <c r="G2633" s="70"/>
      <c r="H2633" s="375"/>
    </row>
    <row r="2634" spans="1:8" ht="12.75" customHeight="1">
      <c r="A2634" s="282"/>
      <c r="B2634" s="255" t="s">
        <v>1291</v>
      </c>
      <c r="C2634" s="55" t="s">
        <v>1318</v>
      </c>
      <c r="D2634" s="326"/>
      <c r="E2634" s="346"/>
      <c r="F2634" s="90"/>
      <c r="G2634" s="73"/>
      <c r="H2634" s="278"/>
    </row>
    <row r="2635" spans="1:8" ht="12.75" customHeight="1">
      <c r="A2635" s="245" t="s">
        <v>46</v>
      </c>
      <c r="B2635" s="256" t="s">
        <v>1305</v>
      </c>
      <c r="C2635" s="54" t="s">
        <v>3708</v>
      </c>
      <c r="D2635" s="327">
        <v>55.3</v>
      </c>
      <c r="E2635" s="347" t="s">
        <v>117</v>
      </c>
      <c r="F2635" s="91"/>
      <c r="G2635" s="101"/>
      <c r="H2635" s="375"/>
    </row>
    <row r="2636" spans="1:8" ht="12.75" customHeight="1">
      <c r="A2636" s="282"/>
      <c r="B2636" s="255" t="s">
        <v>823</v>
      </c>
      <c r="C2636" s="55" t="s">
        <v>1318</v>
      </c>
      <c r="D2636" s="326"/>
      <c r="E2636" s="346"/>
      <c r="F2636" s="90"/>
      <c r="G2636" s="73"/>
      <c r="H2636" s="278"/>
    </row>
    <row r="2637" spans="1:8" ht="12.75" customHeight="1">
      <c r="A2637" s="245" t="s">
        <v>46</v>
      </c>
      <c r="B2637" s="256" t="s">
        <v>1305</v>
      </c>
      <c r="C2637" s="54" t="s">
        <v>3708</v>
      </c>
      <c r="D2637" s="327">
        <v>25.1</v>
      </c>
      <c r="E2637" s="347" t="s">
        <v>117</v>
      </c>
      <c r="F2637" s="91"/>
      <c r="G2637" s="101"/>
      <c r="H2637" s="279"/>
    </row>
    <row r="2638" spans="1:8" ht="12.75" customHeight="1">
      <c r="A2638" s="282"/>
      <c r="B2638" s="255" t="s">
        <v>403</v>
      </c>
      <c r="C2638" s="55" t="s">
        <v>1318</v>
      </c>
      <c r="D2638" s="326"/>
      <c r="E2638" s="346"/>
      <c r="F2638" s="90"/>
      <c r="G2638" s="73"/>
      <c r="H2638" s="278"/>
    </row>
    <row r="2639" spans="1:8" ht="12.75" customHeight="1">
      <c r="A2639" s="245" t="s">
        <v>46</v>
      </c>
      <c r="B2639" s="256" t="s">
        <v>3711</v>
      </c>
      <c r="C2639" s="54" t="s">
        <v>1110</v>
      </c>
      <c r="D2639" s="327">
        <v>669</v>
      </c>
      <c r="E2639" s="347" t="s">
        <v>117</v>
      </c>
      <c r="F2639" s="91"/>
      <c r="G2639" s="101"/>
      <c r="H2639" s="279"/>
    </row>
    <row r="2640" spans="1:8" ht="12.75" customHeight="1">
      <c r="A2640" s="282"/>
      <c r="B2640" s="255" t="s">
        <v>403</v>
      </c>
      <c r="C2640" s="55" t="s">
        <v>1318</v>
      </c>
      <c r="D2640" s="326"/>
      <c r="E2640" s="346"/>
      <c r="F2640" s="90"/>
      <c r="G2640" s="73"/>
      <c r="H2640" s="278"/>
    </row>
    <row r="2641" spans="1:8" ht="12.75" customHeight="1">
      <c r="A2641" s="245" t="s">
        <v>46</v>
      </c>
      <c r="B2641" s="256" t="s">
        <v>3713</v>
      </c>
      <c r="C2641" s="53" t="s">
        <v>968</v>
      </c>
      <c r="D2641" s="327">
        <v>267</v>
      </c>
      <c r="E2641" s="347" t="s">
        <v>117</v>
      </c>
      <c r="F2641" s="91"/>
      <c r="G2641" s="101"/>
      <c r="H2641" s="279"/>
    </row>
    <row r="2642" spans="1:8" ht="12.75" customHeight="1">
      <c r="A2642" s="282"/>
      <c r="B2642" s="255" t="s">
        <v>403</v>
      </c>
      <c r="C2642" s="55" t="s">
        <v>1011</v>
      </c>
      <c r="D2642" s="326"/>
      <c r="E2642" s="84"/>
      <c r="F2642" s="90"/>
      <c r="G2642" s="73"/>
      <c r="H2642" s="278"/>
    </row>
    <row r="2643" spans="1:8" ht="12.75" customHeight="1">
      <c r="A2643" s="245" t="s">
        <v>46</v>
      </c>
      <c r="B2643" s="256" t="s">
        <v>63</v>
      </c>
      <c r="C2643" s="54" t="s">
        <v>3717</v>
      </c>
      <c r="D2643" s="327">
        <v>69.099999999999994</v>
      </c>
      <c r="E2643" s="347" t="s">
        <v>117</v>
      </c>
      <c r="F2643" s="92"/>
      <c r="G2643" s="101"/>
      <c r="H2643" s="279"/>
    </row>
    <row r="2644" spans="1:8" ht="12.75" customHeight="1">
      <c r="A2644" s="282"/>
      <c r="B2644" s="255" t="s">
        <v>403</v>
      </c>
      <c r="C2644" s="55" t="s">
        <v>2212</v>
      </c>
      <c r="D2644" s="326"/>
      <c r="E2644" s="346"/>
      <c r="F2644" s="90"/>
      <c r="G2644" s="73"/>
      <c r="H2644" s="278"/>
    </row>
    <row r="2645" spans="1:8" ht="12.75" customHeight="1">
      <c r="A2645" s="245" t="s">
        <v>46</v>
      </c>
      <c r="B2645" s="256" t="s">
        <v>1307</v>
      </c>
      <c r="C2645" s="54" t="s">
        <v>560</v>
      </c>
      <c r="D2645" s="327">
        <v>76.7</v>
      </c>
      <c r="E2645" s="347" t="s">
        <v>117</v>
      </c>
      <c r="F2645" s="93"/>
      <c r="G2645" s="101"/>
      <c r="H2645" s="279"/>
    </row>
    <row r="2646" spans="1:8" ht="12.75" customHeight="1">
      <c r="A2646" s="282"/>
      <c r="B2646" s="255" t="s">
        <v>403</v>
      </c>
      <c r="C2646" s="55" t="s">
        <v>2212</v>
      </c>
      <c r="D2646" s="326"/>
      <c r="E2646" s="84"/>
      <c r="F2646" s="90"/>
      <c r="G2646" s="73"/>
      <c r="H2646" s="278"/>
    </row>
    <row r="2647" spans="1:8" ht="12.75" customHeight="1">
      <c r="A2647" s="245" t="s">
        <v>46</v>
      </c>
      <c r="B2647" s="256" t="s">
        <v>3714</v>
      </c>
      <c r="C2647" s="54" t="s">
        <v>560</v>
      </c>
      <c r="D2647" s="327">
        <v>184</v>
      </c>
      <c r="E2647" s="347" t="s">
        <v>117</v>
      </c>
      <c r="F2647" s="92"/>
      <c r="G2647" s="101"/>
      <c r="H2647" s="279"/>
    </row>
    <row r="2648" spans="1:8" ht="12.75" customHeight="1">
      <c r="A2648" s="282"/>
      <c r="B2648" s="255" t="s">
        <v>403</v>
      </c>
      <c r="C2648" s="55" t="s">
        <v>2212</v>
      </c>
      <c r="D2648" s="326"/>
      <c r="E2648" s="346"/>
      <c r="F2648" s="90"/>
      <c r="G2648" s="73"/>
      <c r="H2648" s="278"/>
    </row>
    <row r="2649" spans="1:8" ht="12.75" customHeight="1">
      <c r="A2649" s="245" t="s">
        <v>46</v>
      </c>
      <c r="B2649" s="256" t="s">
        <v>1041</v>
      </c>
      <c r="C2649" s="54" t="s">
        <v>3718</v>
      </c>
      <c r="D2649" s="327">
        <v>50.3</v>
      </c>
      <c r="E2649" s="347" t="s">
        <v>117</v>
      </c>
      <c r="F2649" s="93"/>
      <c r="G2649" s="101"/>
      <c r="H2649" s="279"/>
    </row>
    <row r="2650" spans="1:8" ht="12.75" customHeight="1">
      <c r="A2650" s="282"/>
      <c r="B2650" s="255" t="s">
        <v>403</v>
      </c>
      <c r="C2650" s="55" t="s">
        <v>1382</v>
      </c>
      <c r="D2650" s="326"/>
      <c r="E2650" s="346"/>
      <c r="F2650" s="90"/>
      <c r="G2650" s="73"/>
      <c r="H2650" s="278"/>
    </row>
    <row r="2651" spans="1:8" ht="12.75" customHeight="1">
      <c r="A2651" s="245" t="s">
        <v>46</v>
      </c>
      <c r="B2651" s="256" t="s">
        <v>1174</v>
      </c>
      <c r="C2651" s="54" t="s">
        <v>3720</v>
      </c>
      <c r="D2651" s="327">
        <v>4259</v>
      </c>
      <c r="E2651" s="347" t="s">
        <v>117</v>
      </c>
      <c r="F2651" s="91"/>
      <c r="G2651" s="101"/>
      <c r="H2651" s="279"/>
    </row>
    <row r="2652" spans="1:8" ht="12.75" customHeight="1">
      <c r="A2652" s="282"/>
      <c r="B2652" s="255"/>
      <c r="C2652" s="55"/>
      <c r="D2652" s="326"/>
      <c r="E2652" s="346"/>
      <c r="F2652" s="90"/>
      <c r="G2652" s="73"/>
      <c r="H2652" s="278"/>
    </row>
    <row r="2653" spans="1:8" ht="12.75" customHeight="1">
      <c r="A2653" s="245" t="s">
        <v>46</v>
      </c>
      <c r="B2653" s="256"/>
      <c r="C2653" s="53"/>
      <c r="D2653" s="327"/>
      <c r="E2653" s="347"/>
      <c r="F2653" s="91"/>
      <c r="G2653" s="101"/>
      <c r="H2653" s="279"/>
    </row>
    <row r="2654" spans="1:8" ht="12.75" customHeight="1">
      <c r="A2654" s="282"/>
      <c r="B2654" s="255"/>
      <c r="C2654" s="52"/>
      <c r="D2654" s="326"/>
      <c r="E2654" s="346"/>
      <c r="F2654" s="90"/>
      <c r="G2654" s="73"/>
      <c r="H2654" s="278"/>
    </row>
    <row r="2655" spans="1:8" ht="12.75" customHeight="1">
      <c r="A2655" s="246" t="s">
        <v>46</v>
      </c>
      <c r="B2655" s="255"/>
      <c r="C2655" s="266"/>
      <c r="D2655" s="326"/>
      <c r="E2655" s="346"/>
      <c r="F2655" s="90"/>
      <c r="G2655" s="73"/>
      <c r="H2655" s="278"/>
    </row>
    <row r="2656" spans="1:8" ht="12.75" customHeight="1">
      <c r="A2656" s="285"/>
      <c r="B2656" s="293" t="s">
        <v>403</v>
      </c>
      <c r="C2656" s="52" t="s">
        <v>46</v>
      </c>
      <c r="D2656" s="328"/>
      <c r="E2656" s="348"/>
      <c r="F2656" s="355"/>
      <c r="G2656" s="371"/>
      <c r="H2656" s="372"/>
    </row>
    <row r="2657" spans="1:8" ht="12.75" customHeight="1">
      <c r="A2657" s="286" t="s">
        <v>46</v>
      </c>
      <c r="B2657" s="294" t="s">
        <v>961</v>
      </c>
      <c r="C2657" s="53" t="s">
        <v>3721</v>
      </c>
      <c r="D2657" s="329">
        <v>1.5</v>
      </c>
      <c r="E2657" s="349" t="s">
        <v>117</v>
      </c>
      <c r="F2657" s="356"/>
      <c r="G2657" s="94"/>
      <c r="H2657" s="373"/>
    </row>
    <row r="2658" spans="1:8" ht="12.75" customHeight="1">
      <c r="A2658" s="246"/>
      <c r="B2658" s="255" t="s">
        <v>838</v>
      </c>
      <c r="C2658" s="266" t="s">
        <v>46</v>
      </c>
      <c r="D2658" s="326"/>
      <c r="E2658" s="346"/>
      <c r="F2658" s="90"/>
      <c r="G2658" s="73"/>
      <c r="H2658" s="278"/>
    </row>
    <row r="2659" spans="1:8" ht="12.75" customHeight="1">
      <c r="A2659" s="245" t="s">
        <v>46</v>
      </c>
      <c r="B2659" s="295" t="s">
        <v>1194</v>
      </c>
      <c r="C2659" s="53" t="s">
        <v>962</v>
      </c>
      <c r="D2659" s="327">
        <v>11.1</v>
      </c>
      <c r="E2659" s="347" t="s">
        <v>117</v>
      </c>
      <c r="F2659" s="91"/>
      <c r="G2659" s="101"/>
      <c r="H2659" s="279"/>
    </row>
    <row r="2660" spans="1:8" ht="12.75" customHeight="1">
      <c r="A2660" s="282"/>
      <c r="B2660" s="300" t="s">
        <v>403</v>
      </c>
      <c r="C2660" s="52" t="s">
        <v>46</v>
      </c>
      <c r="D2660" s="326"/>
      <c r="E2660" s="346"/>
      <c r="F2660" s="71"/>
      <c r="G2660" s="73"/>
      <c r="H2660" s="278"/>
    </row>
    <row r="2661" spans="1:8" ht="12.75" customHeight="1">
      <c r="A2661" s="245" t="s">
        <v>46</v>
      </c>
      <c r="B2661" s="301" t="s">
        <v>1312</v>
      </c>
      <c r="C2661" s="54" t="s">
        <v>1321</v>
      </c>
      <c r="D2661" s="327">
        <v>184</v>
      </c>
      <c r="E2661" s="347" t="s">
        <v>117</v>
      </c>
      <c r="F2661" s="72"/>
      <c r="G2661" s="101"/>
      <c r="H2661" s="279"/>
    </row>
    <row r="2662" spans="1:8" ht="12.75" customHeight="1">
      <c r="A2662" s="288"/>
      <c r="B2662" s="302" t="s">
        <v>403</v>
      </c>
      <c r="C2662" s="55" t="s">
        <v>46</v>
      </c>
      <c r="D2662" s="333"/>
      <c r="E2662" s="350"/>
      <c r="F2662" s="73"/>
      <c r="G2662" s="73"/>
      <c r="H2662" s="278"/>
    </row>
    <row r="2663" spans="1:8" ht="12.75" customHeight="1">
      <c r="A2663" s="283" t="s">
        <v>46</v>
      </c>
      <c r="B2663" s="296" t="s">
        <v>883</v>
      </c>
      <c r="C2663" s="53" t="s">
        <v>1325</v>
      </c>
      <c r="D2663" s="334">
        <v>4.8</v>
      </c>
      <c r="E2663" s="351" t="s">
        <v>117</v>
      </c>
      <c r="F2663" s="94"/>
      <c r="G2663" s="102"/>
      <c r="H2663" s="281"/>
    </row>
    <row r="2664" spans="1:8" ht="12.75" customHeight="1">
      <c r="A2664" s="80"/>
      <c r="B2664" s="249" t="s">
        <v>403</v>
      </c>
      <c r="C2664" s="249" t="s">
        <v>46</v>
      </c>
      <c r="D2664" s="330"/>
      <c r="E2664" s="80"/>
      <c r="F2664" s="69"/>
      <c r="G2664" s="69"/>
      <c r="H2664" s="275"/>
    </row>
    <row r="2665" spans="1:8" ht="12.75" customHeight="1">
      <c r="A2665" s="284" t="s">
        <v>46</v>
      </c>
      <c r="B2665" s="49" t="s">
        <v>3723</v>
      </c>
      <c r="C2665" s="311" t="s">
        <v>243</v>
      </c>
      <c r="D2665" s="331">
        <v>12.8</v>
      </c>
      <c r="E2665" s="81" t="s">
        <v>117</v>
      </c>
      <c r="F2665" s="70"/>
      <c r="G2665" s="70"/>
      <c r="H2665" s="374"/>
    </row>
    <row r="2666" spans="1:8" ht="12.75" customHeight="1">
      <c r="A2666" s="282"/>
      <c r="B2666" s="253" t="s">
        <v>403</v>
      </c>
      <c r="C2666" s="264" t="s">
        <v>46</v>
      </c>
      <c r="D2666" s="330"/>
      <c r="E2666" s="80"/>
      <c r="F2666" s="69"/>
      <c r="G2666" s="69"/>
      <c r="H2666" s="275"/>
    </row>
    <row r="2667" spans="1:8" ht="12.75" customHeight="1">
      <c r="A2667" s="287" t="s">
        <v>46</v>
      </c>
      <c r="B2667" s="254" t="s">
        <v>860</v>
      </c>
      <c r="C2667" s="265" t="s">
        <v>1330</v>
      </c>
      <c r="D2667" s="331">
        <v>20.2</v>
      </c>
      <c r="E2667" s="81" t="s">
        <v>161</v>
      </c>
      <c r="F2667" s="70"/>
      <c r="G2667" s="70"/>
      <c r="H2667" s="277"/>
    </row>
    <row r="2668" spans="1:8" ht="12.75" customHeight="1">
      <c r="A2668" s="282"/>
      <c r="B2668" s="255" t="s">
        <v>403</v>
      </c>
      <c r="C2668" s="52" t="s">
        <v>46</v>
      </c>
      <c r="D2668" s="326"/>
      <c r="E2668" s="346"/>
      <c r="F2668" s="90"/>
      <c r="G2668" s="69"/>
      <c r="H2668" s="278"/>
    </row>
    <row r="2669" spans="1:8" ht="12.75" customHeight="1">
      <c r="A2669" s="245" t="s">
        <v>46</v>
      </c>
      <c r="B2669" s="256" t="s">
        <v>860</v>
      </c>
      <c r="C2669" s="54" t="s">
        <v>1335</v>
      </c>
      <c r="D2669" s="327">
        <v>14.7</v>
      </c>
      <c r="E2669" s="347" t="s">
        <v>117</v>
      </c>
      <c r="F2669" s="91"/>
      <c r="G2669" s="70"/>
      <c r="H2669" s="277"/>
    </row>
    <row r="2670" spans="1:8" ht="12.75" customHeight="1">
      <c r="A2670" s="282"/>
      <c r="B2670" s="258"/>
      <c r="C2670" s="52" t="s">
        <v>4041</v>
      </c>
      <c r="D2670" s="326"/>
      <c r="E2670" s="346"/>
      <c r="F2670" s="90"/>
      <c r="G2670" s="69"/>
      <c r="H2670" s="372"/>
    </row>
    <row r="2671" spans="1:8" ht="12.75" customHeight="1">
      <c r="A2671" s="245"/>
      <c r="B2671" s="256" t="s">
        <v>891</v>
      </c>
      <c r="C2671" s="53" t="s">
        <v>541</v>
      </c>
      <c r="D2671" s="327"/>
      <c r="E2671" s="347"/>
      <c r="F2671" s="72"/>
      <c r="G2671" s="70"/>
      <c r="H2671" s="375"/>
    </row>
    <row r="2672" spans="1:8" ht="12.75" customHeight="1">
      <c r="A2672" s="282"/>
      <c r="B2672" s="258" t="s">
        <v>403</v>
      </c>
      <c r="C2672" s="52"/>
      <c r="D2672" s="326"/>
      <c r="E2672" s="346"/>
      <c r="F2672" s="90"/>
      <c r="G2672" s="69"/>
      <c r="H2672" s="372"/>
    </row>
    <row r="2673" spans="1:8" ht="12.75" customHeight="1">
      <c r="A2673" s="245" t="s">
        <v>46</v>
      </c>
      <c r="B2673" s="256" t="s">
        <v>1091</v>
      </c>
      <c r="C2673" s="53"/>
      <c r="D2673" s="327">
        <v>27.2</v>
      </c>
      <c r="E2673" s="347" t="s">
        <v>117</v>
      </c>
      <c r="F2673" s="72"/>
      <c r="G2673" s="70"/>
      <c r="H2673" s="375"/>
    </row>
    <row r="2674" spans="1:8" ht="12.75" customHeight="1">
      <c r="A2674" s="282"/>
      <c r="B2674" s="255" t="s">
        <v>4447</v>
      </c>
      <c r="C2674" s="55"/>
      <c r="D2674" s="326"/>
      <c r="E2674" s="346"/>
      <c r="F2674" s="90"/>
      <c r="G2674" s="73"/>
      <c r="H2674" s="278"/>
    </row>
    <row r="2675" spans="1:8" ht="12.75" customHeight="1">
      <c r="A2675" s="245" t="s">
        <v>46</v>
      </c>
      <c r="B2675" s="256" t="s">
        <v>1091</v>
      </c>
      <c r="C2675" s="54"/>
      <c r="D2675" s="327">
        <v>184</v>
      </c>
      <c r="E2675" s="347" t="s">
        <v>117</v>
      </c>
      <c r="F2675" s="91"/>
      <c r="G2675" s="101"/>
      <c r="H2675" s="375"/>
    </row>
    <row r="2676" spans="1:8" ht="12.75" customHeight="1">
      <c r="A2676" s="282"/>
      <c r="B2676" s="255" t="s">
        <v>24</v>
      </c>
      <c r="C2676" s="55" t="s">
        <v>46</v>
      </c>
      <c r="D2676" s="326"/>
      <c r="E2676" s="346"/>
      <c r="F2676" s="90"/>
      <c r="G2676" s="73"/>
      <c r="H2676" s="278"/>
    </row>
    <row r="2677" spans="1:8" ht="12.75" customHeight="1">
      <c r="A2677" s="245" t="s">
        <v>46</v>
      </c>
      <c r="B2677" s="256" t="s">
        <v>1091</v>
      </c>
      <c r="C2677" s="54" t="s">
        <v>46</v>
      </c>
      <c r="D2677" s="327">
        <v>2.5</v>
      </c>
      <c r="E2677" s="347" t="s">
        <v>117</v>
      </c>
      <c r="F2677" s="91"/>
      <c r="G2677" s="101"/>
      <c r="H2677" s="279"/>
    </row>
    <row r="2678" spans="1:8" ht="12.75" customHeight="1">
      <c r="A2678" s="282"/>
      <c r="B2678" s="255" t="s">
        <v>157</v>
      </c>
      <c r="C2678" s="55" t="s">
        <v>46</v>
      </c>
      <c r="D2678" s="326"/>
      <c r="E2678" s="346"/>
      <c r="F2678" s="90"/>
      <c r="G2678" s="73"/>
      <c r="H2678" s="278"/>
    </row>
    <row r="2679" spans="1:8" ht="12.75" customHeight="1">
      <c r="A2679" s="245" t="s">
        <v>46</v>
      </c>
      <c r="B2679" s="256" t="s">
        <v>1091</v>
      </c>
      <c r="C2679" s="54" t="s">
        <v>46</v>
      </c>
      <c r="D2679" s="327">
        <v>1.6</v>
      </c>
      <c r="E2679" s="347" t="s">
        <v>117</v>
      </c>
      <c r="F2679" s="91"/>
      <c r="G2679" s="101"/>
      <c r="H2679" s="279"/>
    </row>
    <row r="2680" spans="1:8" ht="12.75" customHeight="1">
      <c r="A2680" s="282"/>
      <c r="B2680" s="255" t="s">
        <v>1282</v>
      </c>
      <c r="C2680" s="55" t="s">
        <v>3044</v>
      </c>
      <c r="D2680" s="326"/>
      <c r="E2680" s="346"/>
      <c r="F2680" s="90"/>
      <c r="G2680" s="73"/>
      <c r="H2680" s="278"/>
    </row>
    <row r="2681" spans="1:8" ht="12.75" customHeight="1">
      <c r="A2681" s="245" t="s">
        <v>46</v>
      </c>
      <c r="B2681" s="256" t="s">
        <v>95</v>
      </c>
      <c r="C2681" s="53" t="s">
        <v>1158</v>
      </c>
      <c r="D2681" s="327">
        <v>6.4</v>
      </c>
      <c r="E2681" s="347" t="s">
        <v>117</v>
      </c>
      <c r="F2681" s="91"/>
      <c r="G2681" s="101"/>
      <c r="H2681" s="279"/>
    </row>
    <row r="2682" spans="1:8" ht="12.75" customHeight="1">
      <c r="A2682" s="282"/>
      <c r="B2682" s="255" t="s">
        <v>659</v>
      </c>
      <c r="C2682" s="55" t="s">
        <v>3044</v>
      </c>
      <c r="D2682" s="326"/>
      <c r="E2682" s="84"/>
      <c r="F2682" s="90"/>
      <c r="G2682" s="73"/>
      <c r="H2682" s="278"/>
    </row>
    <row r="2683" spans="1:8" ht="12.75" customHeight="1">
      <c r="A2683" s="245" t="s">
        <v>46</v>
      </c>
      <c r="B2683" s="256" t="s">
        <v>95</v>
      </c>
      <c r="C2683" s="54" t="s">
        <v>1158</v>
      </c>
      <c r="D2683" s="327">
        <v>9.1</v>
      </c>
      <c r="E2683" s="347" t="s">
        <v>117</v>
      </c>
      <c r="F2683" s="92"/>
      <c r="G2683" s="101"/>
      <c r="H2683" s="279"/>
    </row>
    <row r="2684" spans="1:8" ht="12.75" customHeight="1">
      <c r="A2684" s="282"/>
      <c r="B2684" s="255"/>
      <c r="C2684" s="55"/>
      <c r="D2684" s="326"/>
      <c r="E2684" s="346"/>
      <c r="F2684" s="90"/>
      <c r="G2684" s="73"/>
      <c r="H2684" s="278"/>
    </row>
    <row r="2685" spans="1:8" ht="12.75" customHeight="1">
      <c r="A2685" s="245"/>
      <c r="B2685" s="256"/>
      <c r="C2685" s="54"/>
      <c r="D2685" s="327"/>
      <c r="E2685" s="347"/>
      <c r="F2685" s="93"/>
      <c r="G2685" s="101"/>
      <c r="H2685" s="279"/>
    </row>
    <row r="2686" spans="1:8" ht="12.75" customHeight="1">
      <c r="A2686" s="282"/>
      <c r="B2686" s="255" t="s">
        <v>435</v>
      </c>
      <c r="C2686" s="55" t="s">
        <v>46</v>
      </c>
      <c r="D2686" s="326"/>
      <c r="E2686" s="84"/>
      <c r="F2686" s="90"/>
      <c r="G2686" s="73"/>
      <c r="H2686" s="278"/>
    </row>
    <row r="2687" spans="1:8" ht="12.75" customHeight="1">
      <c r="A2687" s="245" t="s">
        <v>46</v>
      </c>
      <c r="B2687" s="256" t="s">
        <v>831</v>
      </c>
      <c r="C2687" s="54" t="s">
        <v>1336</v>
      </c>
      <c r="D2687" s="327">
        <v>552</v>
      </c>
      <c r="E2687" s="347" t="s">
        <v>161</v>
      </c>
      <c r="F2687" s="92"/>
      <c r="G2687" s="101"/>
      <c r="H2687" s="279"/>
    </row>
    <row r="2688" spans="1:8" ht="12.75" customHeight="1">
      <c r="A2688" s="282"/>
      <c r="B2688" s="255" t="s">
        <v>298</v>
      </c>
      <c r="C2688" s="55" t="s">
        <v>46</v>
      </c>
      <c r="D2688" s="326"/>
      <c r="E2688" s="346"/>
      <c r="F2688" s="90"/>
      <c r="G2688" s="73"/>
      <c r="H2688" s="278"/>
    </row>
    <row r="2689" spans="1:8" ht="12.75" customHeight="1">
      <c r="A2689" s="245" t="s">
        <v>46</v>
      </c>
      <c r="B2689" s="256" t="s">
        <v>831</v>
      </c>
      <c r="C2689" s="54" t="s">
        <v>1336</v>
      </c>
      <c r="D2689" s="327">
        <v>33.799999999999997</v>
      </c>
      <c r="E2689" s="347" t="s">
        <v>161</v>
      </c>
      <c r="F2689" s="93"/>
      <c r="G2689" s="101"/>
      <c r="H2689" s="279"/>
    </row>
    <row r="2690" spans="1:8" ht="12.75" customHeight="1">
      <c r="A2690" s="282"/>
      <c r="B2690" s="255" t="s">
        <v>435</v>
      </c>
      <c r="C2690" s="55" t="s">
        <v>46</v>
      </c>
      <c r="D2690" s="326"/>
      <c r="E2690" s="346"/>
      <c r="F2690" s="90"/>
      <c r="G2690" s="73"/>
      <c r="H2690" s="278"/>
    </row>
    <row r="2691" spans="1:8" ht="12.75" customHeight="1">
      <c r="A2691" s="245" t="s">
        <v>46</v>
      </c>
      <c r="B2691" s="256" t="s">
        <v>831</v>
      </c>
      <c r="C2691" s="54" t="s">
        <v>979</v>
      </c>
      <c r="D2691" s="327">
        <v>171</v>
      </c>
      <c r="E2691" s="347" t="s">
        <v>161</v>
      </c>
      <c r="F2691" s="91"/>
      <c r="G2691" s="101"/>
      <c r="H2691" s="279"/>
    </row>
    <row r="2692" spans="1:8" ht="12.75" customHeight="1">
      <c r="A2692" s="282"/>
      <c r="B2692" s="255" t="s">
        <v>435</v>
      </c>
      <c r="C2692" s="55" t="s">
        <v>1229</v>
      </c>
      <c r="D2692" s="326"/>
      <c r="E2692" s="346"/>
      <c r="F2692" s="90"/>
      <c r="G2692" s="73"/>
      <c r="H2692" s="278"/>
    </row>
    <row r="2693" spans="1:8" ht="12.75" customHeight="1">
      <c r="A2693" s="245" t="s">
        <v>46</v>
      </c>
      <c r="B2693" s="256" t="s">
        <v>1344</v>
      </c>
      <c r="C2693" s="53" t="s">
        <v>1321</v>
      </c>
      <c r="D2693" s="327">
        <v>413</v>
      </c>
      <c r="E2693" s="347" t="s">
        <v>161</v>
      </c>
      <c r="F2693" s="91"/>
      <c r="G2693" s="101"/>
      <c r="H2693" s="279"/>
    </row>
    <row r="2694" spans="1:8" ht="12.75" customHeight="1">
      <c r="A2694" s="282"/>
      <c r="B2694" s="255" t="s">
        <v>1304</v>
      </c>
      <c r="C2694" s="52" t="s">
        <v>1229</v>
      </c>
      <c r="D2694" s="326"/>
      <c r="E2694" s="346"/>
      <c r="F2694" s="90"/>
      <c r="G2694" s="73"/>
      <c r="H2694" s="278"/>
    </row>
    <row r="2695" spans="1:8" ht="12.75" customHeight="1">
      <c r="A2695" s="246" t="s">
        <v>46</v>
      </c>
      <c r="B2695" s="255" t="s">
        <v>1344</v>
      </c>
      <c r="C2695" s="266" t="s">
        <v>1321</v>
      </c>
      <c r="D2695" s="326">
        <v>36.200000000000003</v>
      </c>
      <c r="E2695" s="346" t="s">
        <v>161</v>
      </c>
      <c r="F2695" s="90"/>
      <c r="G2695" s="73"/>
      <c r="H2695" s="278"/>
    </row>
    <row r="2696" spans="1:8" ht="12.75" customHeight="1">
      <c r="A2696" s="285"/>
      <c r="B2696" s="293" t="s">
        <v>435</v>
      </c>
      <c r="C2696" s="52" t="s">
        <v>764</v>
      </c>
      <c r="D2696" s="328"/>
      <c r="E2696" s="348"/>
      <c r="F2696" s="355"/>
      <c r="G2696" s="371"/>
      <c r="H2696" s="372"/>
    </row>
    <row r="2697" spans="1:8" ht="12.75" customHeight="1">
      <c r="A2697" s="286" t="s">
        <v>46</v>
      </c>
      <c r="B2697" s="294" t="s">
        <v>1306</v>
      </c>
      <c r="C2697" s="53" t="s">
        <v>979</v>
      </c>
      <c r="D2697" s="329">
        <v>178</v>
      </c>
      <c r="E2697" s="349" t="s">
        <v>161</v>
      </c>
      <c r="F2697" s="356"/>
      <c r="G2697" s="94"/>
      <c r="H2697" s="373"/>
    </row>
    <row r="2698" spans="1:8" ht="12.75" customHeight="1">
      <c r="A2698" s="246"/>
      <c r="B2698" s="255" t="s">
        <v>435</v>
      </c>
      <c r="C2698" s="266" t="s">
        <v>46</v>
      </c>
      <c r="D2698" s="326"/>
      <c r="E2698" s="346"/>
      <c r="F2698" s="90"/>
      <c r="G2698" s="73"/>
      <c r="H2698" s="278"/>
    </row>
    <row r="2699" spans="1:8" ht="12.75" customHeight="1">
      <c r="A2699" s="245" t="s">
        <v>46</v>
      </c>
      <c r="B2699" s="295" t="s">
        <v>1349</v>
      </c>
      <c r="C2699" s="53" t="s">
        <v>46</v>
      </c>
      <c r="D2699" s="327">
        <v>413</v>
      </c>
      <c r="E2699" s="347" t="s">
        <v>161</v>
      </c>
      <c r="F2699" s="91"/>
      <c r="G2699" s="101"/>
      <c r="H2699" s="279"/>
    </row>
    <row r="2700" spans="1:8" ht="12.75" customHeight="1">
      <c r="A2700" s="282"/>
      <c r="B2700" s="300" t="s">
        <v>1304</v>
      </c>
      <c r="C2700" s="52" t="s">
        <v>46</v>
      </c>
      <c r="D2700" s="326"/>
      <c r="E2700" s="346"/>
      <c r="F2700" s="71"/>
      <c r="G2700" s="73"/>
      <c r="H2700" s="278"/>
    </row>
    <row r="2701" spans="1:8" ht="12.75" customHeight="1">
      <c r="A2701" s="245" t="s">
        <v>46</v>
      </c>
      <c r="B2701" s="301" t="s">
        <v>1349</v>
      </c>
      <c r="C2701" s="54" t="s">
        <v>46</v>
      </c>
      <c r="D2701" s="327">
        <v>36.200000000000003</v>
      </c>
      <c r="E2701" s="347" t="s">
        <v>161</v>
      </c>
      <c r="F2701" s="72"/>
      <c r="G2701" s="101"/>
      <c r="H2701" s="279"/>
    </row>
    <row r="2702" spans="1:8" ht="12.75" customHeight="1">
      <c r="A2702" s="288"/>
      <c r="B2702" s="302"/>
      <c r="C2702" s="55"/>
      <c r="D2702" s="333"/>
      <c r="E2702" s="350"/>
      <c r="F2702" s="73"/>
      <c r="G2702" s="73"/>
      <c r="H2702" s="278"/>
    </row>
    <row r="2703" spans="1:8" ht="12.75" customHeight="1">
      <c r="A2703" s="283" t="s">
        <v>46</v>
      </c>
      <c r="B2703" s="296"/>
      <c r="C2703" s="53"/>
      <c r="D2703" s="334"/>
      <c r="E2703" s="351"/>
      <c r="F2703" s="94"/>
      <c r="G2703" s="102"/>
      <c r="H2703" s="281"/>
    </row>
    <row r="2704" spans="1:8" ht="12.75" customHeight="1">
      <c r="A2704" s="80"/>
      <c r="B2704" s="249"/>
      <c r="C2704" s="249"/>
      <c r="D2704" s="330"/>
      <c r="E2704" s="80"/>
      <c r="F2704" s="69"/>
      <c r="G2704" s="69"/>
      <c r="H2704" s="275"/>
    </row>
    <row r="2705" spans="1:8" ht="12.75" customHeight="1">
      <c r="A2705" s="284" t="s">
        <v>46</v>
      </c>
      <c r="B2705" s="49"/>
      <c r="C2705" s="311"/>
      <c r="D2705" s="331"/>
      <c r="E2705" s="81"/>
      <c r="F2705" s="70"/>
      <c r="G2705" s="70"/>
      <c r="H2705" s="374"/>
    </row>
    <row r="2706" spans="1:8" ht="12.75" customHeight="1">
      <c r="A2706" s="282"/>
      <c r="B2706" s="253"/>
      <c r="C2706" s="264"/>
      <c r="D2706" s="330"/>
      <c r="E2706" s="80"/>
      <c r="F2706" s="69"/>
      <c r="G2706" s="69"/>
      <c r="H2706" s="275"/>
    </row>
    <row r="2707" spans="1:8" ht="12.75" customHeight="1">
      <c r="A2707" s="287"/>
      <c r="B2707" s="254"/>
      <c r="C2707" s="265"/>
      <c r="D2707" s="331"/>
      <c r="E2707" s="81"/>
      <c r="F2707" s="70"/>
      <c r="G2707" s="70"/>
      <c r="H2707" s="277"/>
    </row>
    <row r="2708" spans="1:8" ht="12.75" customHeight="1">
      <c r="A2708" s="282"/>
      <c r="B2708" s="255" t="s">
        <v>355</v>
      </c>
      <c r="C2708" s="52"/>
      <c r="D2708" s="326"/>
      <c r="E2708" s="346"/>
      <c r="F2708" s="90"/>
      <c r="G2708" s="69"/>
      <c r="H2708" s="278"/>
    </row>
    <row r="2709" spans="1:8" ht="12.75" customHeight="1">
      <c r="A2709" s="245" t="s">
        <v>46</v>
      </c>
      <c r="B2709" s="256" t="s">
        <v>3011</v>
      </c>
      <c r="C2709" s="54" t="s">
        <v>392</v>
      </c>
      <c r="D2709" s="327">
        <v>14.6</v>
      </c>
      <c r="E2709" s="347" t="s">
        <v>117</v>
      </c>
      <c r="F2709" s="91"/>
      <c r="G2709" s="70"/>
      <c r="H2709" s="277"/>
    </row>
    <row r="2710" spans="1:8" ht="12.75" customHeight="1">
      <c r="A2710" s="282"/>
      <c r="B2710" s="258" t="s">
        <v>355</v>
      </c>
      <c r="C2710" s="52" t="s">
        <v>946</v>
      </c>
      <c r="D2710" s="326"/>
      <c r="E2710" s="346"/>
      <c r="F2710" s="90"/>
      <c r="G2710" s="69"/>
      <c r="H2710" s="372"/>
    </row>
    <row r="2711" spans="1:8" ht="12.75" customHeight="1">
      <c r="A2711" s="245" t="s">
        <v>46</v>
      </c>
      <c r="B2711" s="256" t="s">
        <v>1351</v>
      </c>
      <c r="C2711" s="53" t="s">
        <v>1350</v>
      </c>
      <c r="D2711" s="327">
        <v>935</v>
      </c>
      <c r="E2711" s="347" t="s">
        <v>117</v>
      </c>
      <c r="F2711" s="72"/>
      <c r="G2711" s="70"/>
      <c r="H2711" s="375"/>
    </row>
    <row r="2712" spans="1:8" ht="12.75" customHeight="1">
      <c r="A2712" s="282"/>
      <c r="B2712" s="258" t="s">
        <v>1353</v>
      </c>
      <c r="C2712" s="52" t="s">
        <v>946</v>
      </c>
      <c r="D2712" s="326"/>
      <c r="E2712" s="346"/>
      <c r="F2712" s="90"/>
      <c r="G2712" s="69"/>
      <c r="H2712" s="372"/>
    </row>
    <row r="2713" spans="1:8" ht="12.75" customHeight="1">
      <c r="A2713" s="245" t="s">
        <v>46</v>
      </c>
      <c r="B2713" s="256" t="s">
        <v>1351</v>
      </c>
      <c r="C2713" s="53" t="s">
        <v>1350</v>
      </c>
      <c r="D2713" s="327">
        <v>2.4</v>
      </c>
      <c r="E2713" s="347" t="s">
        <v>117</v>
      </c>
      <c r="F2713" s="72"/>
      <c r="G2713" s="70"/>
      <c r="H2713" s="375"/>
    </row>
    <row r="2714" spans="1:8" ht="12.75" customHeight="1">
      <c r="A2714" s="282"/>
      <c r="B2714" s="255" t="s">
        <v>355</v>
      </c>
      <c r="C2714" s="55" t="s">
        <v>946</v>
      </c>
      <c r="D2714" s="326"/>
      <c r="E2714" s="346"/>
      <c r="F2714" s="90"/>
      <c r="G2714" s="73"/>
      <c r="H2714" s="278"/>
    </row>
    <row r="2715" spans="1:8" ht="12.75" customHeight="1">
      <c r="A2715" s="245" t="s">
        <v>46</v>
      </c>
      <c r="B2715" s="256" t="s">
        <v>1358</v>
      </c>
      <c r="C2715" s="54" t="s">
        <v>552</v>
      </c>
      <c r="D2715" s="327">
        <v>73</v>
      </c>
      <c r="E2715" s="347" t="s">
        <v>117</v>
      </c>
      <c r="F2715" s="91"/>
      <c r="G2715" s="101"/>
      <c r="H2715" s="375"/>
    </row>
    <row r="2716" spans="1:8" ht="12.75" customHeight="1">
      <c r="A2716" s="282"/>
      <c r="B2716" s="255" t="s">
        <v>23</v>
      </c>
      <c r="C2716" s="55" t="s">
        <v>946</v>
      </c>
      <c r="D2716" s="326"/>
      <c r="E2716" s="346"/>
      <c r="F2716" s="90"/>
      <c r="G2716" s="73"/>
      <c r="H2716" s="278"/>
    </row>
    <row r="2717" spans="1:8" ht="12.75" customHeight="1">
      <c r="A2717" s="245" t="s">
        <v>46</v>
      </c>
      <c r="B2717" s="256" t="s">
        <v>377</v>
      </c>
      <c r="C2717" s="54" t="s">
        <v>1350</v>
      </c>
      <c r="D2717" s="327">
        <v>118</v>
      </c>
      <c r="E2717" s="347" t="s">
        <v>117</v>
      </c>
      <c r="F2717" s="91"/>
      <c r="G2717" s="101"/>
      <c r="H2717" s="279"/>
    </row>
    <row r="2718" spans="1:8" ht="12.75" customHeight="1">
      <c r="A2718" s="282"/>
      <c r="B2718" s="255" t="s">
        <v>23</v>
      </c>
      <c r="C2718" s="55" t="s">
        <v>946</v>
      </c>
      <c r="D2718" s="326"/>
      <c r="E2718" s="346"/>
      <c r="F2718" s="90"/>
      <c r="G2718" s="73"/>
      <c r="H2718" s="278"/>
    </row>
    <row r="2719" spans="1:8" ht="12.75" customHeight="1">
      <c r="A2719" s="245" t="s">
        <v>46</v>
      </c>
      <c r="B2719" s="256" t="s">
        <v>328</v>
      </c>
      <c r="C2719" s="54" t="s">
        <v>1350</v>
      </c>
      <c r="D2719" s="327">
        <v>70.099999999999994</v>
      </c>
      <c r="E2719" s="347" t="s">
        <v>117</v>
      </c>
      <c r="F2719" s="91"/>
      <c r="G2719" s="101"/>
      <c r="H2719" s="279"/>
    </row>
    <row r="2720" spans="1:8" ht="12.75" customHeight="1">
      <c r="A2720" s="282"/>
      <c r="B2720" s="255" t="s">
        <v>355</v>
      </c>
      <c r="C2720" s="55" t="s">
        <v>946</v>
      </c>
      <c r="D2720" s="326"/>
      <c r="E2720" s="346"/>
      <c r="F2720" s="90"/>
      <c r="G2720" s="73"/>
      <c r="H2720" s="278"/>
    </row>
    <row r="2721" spans="1:8" ht="12.75" customHeight="1">
      <c r="A2721" s="245" t="s">
        <v>46</v>
      </c>
      <c r="B2721" s="256" t="s">
        <v>328</v>
      </c>
      <c r="C2721" s="53" t="s">
        <v>1350</v>
      </c>
      <c r="D2721" s="327">
        <v>10.1</v>
      </c>
      <c r="E2721" s="347" t="s">
        <v>117</v>
      </c>
      <c r="F2721" s="91"/>
      <c r="G2721" s="101"/>
      <c r="H2721" s="279"/>
    </row>
    <row r="2722" spans="1:8" ht="12.75" customHeight="1">
      <c r="A2722" s="282"/>
      <c r="B2722" s="255" t="s">
        <v>355</v>
      </c>
      <c r="C2722" s="55" t="s">
        <v>1087</v>
      </c>
      <c r="D2722" s="326"/>
      <c r="E2722" s="84"/>
      <c r="F2722" s="90"/>
      <c r="G2722" s="73"/>
      <c r="H2722" s="278"/>
    </row>
    <row r="2723" spans="1:8" ht="12.75" customHeight="1">
      <c r="A2723" s="245" t="s">
        <v>46</v>
      </c>
      <c r="B2723" s="256" t="s">
        <v>1360</v>
      </c>
      <c r="C2723" s="54" t="s">
        <v>1345</v>
      </c>
      <c r="D2723" s="327">
        <v>3527</v>
      </c>
      <c r="E2723" s="347" t="s">
        <v>117</v>
      </c>
      <c r="F2723" s="92"/>
      <c r="G2723" s="101"/>
      <c r="H2723" s="279"/>
    </row>
    <row r="2724" spans="1:8" ht="12.75" customHeight="1">
      <c r="A2724" s="282"/>
      <c r="B2724" s="255" t="s">
        <v>355</v>
      </c>
      <c r="C2724" s="55" t="s">
        <v>46</v>
      </c>
      <c r="D2724" s="326"/>
      <c r="E2724" s="346"/>
      <c r="F2724" s="90"/>
      <c r="G2724" s="73"/>
      <c r="H2724" s="278"/>
    </row>
    <row r="2725" spans="1:8" ht="12.75" customHeight="1">
      <c r="A2725" s="245" t="s">
        <v>46</v>
      </c>
      <c r="B2725" s="256" t="s">
        <v>291</v>
      </c>
      <c r="C2725" s="54" t="s">
        <v>1361</v>
      </c>
      <c r="D2725" s="327">
        <v>3527</v>
      </c>
      <c r="E2725" s="347" t="s">
        <v>117</v>
      </c>
      <c r="F2725" s="93"/>
      <c r="G2725" s="101"/>
      <c r="H2725" s="279"/>
    </row>
    <row r="2726" spans="1:8" ht="12.75" customHeight="1">
      <c r="A2726" s="282"/>
      <c r="B2726" s="255" t="s">
        <v>355</v>
      </c>
      <c r="C2726" s="55" t="s">
        <v>46</v>
      </c>
      <c r="D2726" s="326"/>
      <c r="E2726" s="84"/>
      <c r="F2726" s="90"/>
      <c r="G2726" s="73"/>
      <c r="H2726" s="278"/>
    </row>
    <row r="2727" spans="1:8" ht="12.75" customHeight="1">
      <c r="A2727" s="245" t="s">
        <v>46</v>
      </c>
      <c r="B2727" s="256" t="s">
        <v>1194</v>
      </c>
      <c r="C2727" s="54" t="s">
        <v>4786</v>
      </c>
      <c r="D2727" s="327">
        <v>48.4</v>
      </c>
      <c r="E2727" s="347" t="s">
        <v>117</v>
      </c>
      <c r="F2727" s="92"/>
      <c r="G2727" s="101"/>
      <c r="H2727" s="279"/>
    </row>
    <row r="2728" spans="1:8" ht="12.75" customHeight="1">
      <c r="A2728" s="282"/>
      <c r="B2728" s="255" t="s">
        <v>355</v>
      </c>
      <c r="C2728" s="55" t="s">
        <v>46</v>
      </c>
      <c r="D2728" s="326"/>
      <c r="E2728" s="346"/>
      <c r="F2728" s="90"/>
      <c r="G2728" s="73"/>
      <c r="H2728" s="278"/>
    </row>
    <row r="2729" spans="1:8" ht="12.75" customHeight="1">
      <c r="A2729" s="245" t="s">
        <v>46</v>
      </c>
      <c r="B2729" s="256" t="s">
        <v>1194</v>
      </c>
      <c r="C2729" s="54" t="s">
        <v>4788</v>
      </c>
      <c r="D2729" s="327">
        <v>12.2</v>
      </c>
      <c r="E2729" s="347" t="s">
        <v>117</v>
      </c>
      <c r="F2729" s="93"/>
      <c r="G2729" s="101"/>
      <c r="H2729" s="279"/>
    </row>
    <row r="2730" spans="1:8" ht="12.75" customHeight="1">
      <c r="A2730" s="282"/>
      <c r="B2730" s="255" t="s">
        <v>355</v>
      </c>
      <c r="C2730" s="55" t="s">
        <v>53</v>
      </c>
      <c r="D2730" s="326"/>
      <c r="E2730" s="346"/>
      <c r="F2730" s="90"/>
      <c r="G2730" s="73"/>
      <c r="H2730" s="278"/>
    </row>
    <row r="2731" spans="1:8" ht="12.75" customHeight="1">
      <c r="A2731" s="245" t="s">
        <v>46</v>
      </c>
      <c r="B2731" s="256" t="s">
        <v>1369</v>
      </c>
      <c r="C2731" s="54" t="s">
        <v>4789</v>
      </c>
      <c r="D2731" s="327">
        <v>216</v>
      </c>
      <c r="E2731" s="347" t="s">
        <v>117</v>
      </c>
      <c r="F2731" s="91"/>
      <c r="G2731" s="101"/>
      <c r="H2731" s="279"/>
    </row>
    <row r="2732" spans="1:8" ht="12.75" customHeight="1">
      <c r="A2732" s="246"/>
      <c r="B2732" s="255" t="s">
        <v>355</v>
      </c>
      <c r="C2732" s="266" t="s">
        <v>649</v>
      </c>
      <c r="D2732" s="326"/>
      <c r="E2732" s="346"/>
      <c r="F2732" s="90"/>
      <c r="G2732" s="73"/>
      <c r="H2732" s="278"/>
    </row>
    <row r="2733" spans="1:8" ht="12.75" customHeight="1">
      <c r="A2733" s="245" t="s">
        <v>46</v>
      </c>
      <c r="B2733" s="295" t="s">
        <v>1371</v>
      </c>
      <c r="C2733" s="53" t="s">
        <v>3724</v>
      </c>
      <c r="D2733" s="327">
        <v>32.700000000000003</v>
      </c>
      <c r="E2733" s="347" t="s">
        <v>117</v>
      </c>
      <c r="F2733" s="91"/>
      <c r="G2733" s="101"/>
      <c r="H2733" s="279"/>
    </row>
    <row r="2734" spans="1:8" ht="12.75" customHeight="1">
      <c r="A2734" s="282"/>
      <c r="B2734" s="260" t="s">
        <v>46</v>
      </c>
      <c r="C2734" s="52"/>
      <c r="D2734" s="326"/>
      <c r="E2734" s="346"/>
      <c r="F2734" s="71"/>
      <c r="G2734" s="73"/>
      <c r="H2734" s="278"/>
    </row>
    <row r="2735" spans="1:8" ht="12.75" customHeight="1">
      <c r="A2735" s="245" t="s">
        <v>46</v>
      </c>
      <c r="B2735" s="292" t="s">
        <v>46</v>
      </c>
      <c r="C2735" s="54"/>
      <c r="D2735" s="327"/>
      <c r="E2735" s="347" t="s">
        <v>46</v>
      </c>
      <c r="F2735" s="72"/>
      <c r="G2735" s="101"/>
      <c r="H2735" s="279"/>
    </row>
    <row r="2736" spans="1:8" ht="12.75" customHeight="1">
      <c r="A2736" s="80"/>
      <c r="B2736" s="249" t="s">
        <v>355</v>
      </c>
      <c r="C2736" s="249" t="s">
        <v>46</v>
      </c>
      <c r="D2736" s="330"/>
      <c r="E2736" s="80"/>
      <c r="F2736" s="69"/>
      <c r="G2736" s="69"/>
      <c r="H2736" s="275"/>
    </row>
    <row r="2737" spans="1:8" ht="12.75" customHeight="1">
      <c r="A2737" s="284" t="s">
        <v>46</v>
      </c>
      <c r="B2737" s="49" t="s">
        <v>1167</v>
      </c>
      <c r="C2737" s="311" t="s">
        <v>1226</v>
      </c>
      <c r="D2737" s="331">
        <v>1707</v>
      </c>
      <c r="E2737" s="81" t="s">
        <v>117</v>
      </c>
      <c r="F2737" s="70"/>
      <c r="G2737" s="70"/>
      <c r="H2737" s="374"/>
    </row>
    <row r="2738" spans="1:8" ht="12.75" customHeight="1">
      <c r="A2738" s="282"/>
      <c r="B2738" s="253" t="s">
        <v>1376</v>
      </c>
      <c r="C2738" s="264" t="s">
        <v>46</v>
      </c>
      <c r="D2738" s="330"/>
      <c r="E2738" s="80"/>
      <c r="F2738" s="69"/>
      <c r="G2738" s="69"/>
      <c r="H2738" s="275"/>
    </row>
    <row r="2739" spans="1:8" ht="12.75" customHeight="1">
      <c r="A2739" s="287" t="s">
        <v>46</v>
      </c>
      <c r="B2739" s="254" t="s">
        <v>1167</v>
      </c>
      <c r="C2739" s="265" t="s">
        <v>1226</v>
      </c>
      <c r="D2739" s="331">
        <v>82.2</v>
      </c>
      <c r="E2739" s="81" t="s">
        <v>117</v>
      </c>
      <c r="F2739" s="70"/>
      <c r="G2739" s="70"/>
      <c r="H2739" s="277"/>
    </row>
    <row r="2740" spans="1:8" ht="12.75" customHeight="1">
      <c r="A2740" s="282"/>
      <c r="B2740" s="255" t="s">
        <v>355</v>
      </c>
      <c r="C2740" s="52" t="s">
        <v>46</v>
      </c>
      <c r="D2740" s="326"/>
      <c r="E2740" s="346"/>
      <c r="F2740" s="90"/>
      <c r="G2740" s="69"/>
      <c r="H2740" s="278"/>
    </row>
    <row r="2741" spans="1:8" ht="12.75" customHeight="1">
      <c r="A2741" s="245" t="s">
        <v>46</v>
      </c>
      <c r="B2741" s="256" t="s">
        <v>81</v>
      </c>
      <c r="C2741" s="54" t="s">
        <v>1378</v>
      </c>
      <c r="D2741" s="327">
        <v>9.6999999999999993</v>
      </c>
      <c r="E2741" s="347" t="s">
        <v>117</v>
      </c>
      <c r="F2741" s="91"/>
      <c r="G2741" s="70"/>
      <c r="H2741" s="277"/>
    </row>
    <row r="2742" spans="1:8" ht="12.75" customHeight="1">
      <c r="A2742" s="282"/>
      <c r="B2742" s="258" t="s">
        <v>355</v>
      </c>
      <c r="C2742" s="52" t="s">
        <v>46</v>
      </c>
      <c r="D2742" s="326"/>
      <c r="E2742" s="346"/>
      <c r="F2742" s="90"/>
      <c r="G2742" s="69"/>
      <c r="H2742" s="372"/>
    </row>
    <row r="2743" spans="1:8" ht="12.75" customHeight="1">
      <c r="A2743" s="245" t="s">
        <v>46</v>
      </c>
      <c r="B2743" s="256" t="s">
        <v>1167</v>
      </c>
      <c r="C2743" s="53" t="s">
        <v>1378</v>
      </c>
      <c r="D2743" s="327">
        <v>147</v>
      </c>
      <c r="E2743" s="347" t="s">
        <v>117</v>
      </c>
      <c r="F2743" s="72"/>
      <c r="G2743" s="70"/>
      <c r="H2743" s="375"/>
    </row>
    <row r="2744" spans="1:8" ht="12.75" customHeight="1">
      <c r="A2744" s="282"/>
      <c r="B2744" s="258" t="s">
        <v>355</v>
      </c>
      <c r="C2744" s="52" t="s">
        <v>46</v>
      </c>
      <c r="D2744" s="326"/>
      <c r="E2744" s="346"/>
      <c r="F2744" s="90"/>
      <c r="G2744" s="69"/>
      <c r="H2744" s="372"/>
    </row>
    <row r="2745" spans="1:8" ht="12.75" customHeight="1">
      <c r="A2745" s="245" t="s">
        <v>46</v>
      </c>
      <c r="B2745" s="256" t="s">
        <v>81</v>
      </c>
      <c r="C2745" s="53" t="s">
        <v>846</v>
      </c>
      <c r="D2745" s="327">
        <v>5</v>
      </c>
      <c r="E2745" s="347" t="s">
        <v>117</v>
      </c>
      <c r="F2745" s="72"/>
      <c r="G2745" s="70"/>
      <c r="H2745" s="375"/>
    </row>
    <row r="2746" spans="1:8" ht="12.75" customHeight="1">
      <c r="A2746" s="282"/>
      <c r="B2746" s="255" t="s">
        <v>1353</v>
      </c>
      <c r="C2746" s="55" t="s">
        <v>46</v>
      </c>
      <c r="D2746" s="326"/>
      <c r="E2746" s="346"/>
      <c r="F2746" s="90"/>
      <c r="G2746" s="73"/>
      <c r="H2746" s="278"/>
    </row>
    <row r="2747" spans="1:8" ht="12.75" customHeight="1">
      <c r="A2747" s="245" t="s">
        <v>46</v>
      </c>
      <c r="B2747" s="256" t="s">
        <v>81</v>
      </c>
      <c r="C2747" s="54" t="s">
        <v>846</v>
      </c>
      <c r="D2747" s="327">
        <v>2.4</v>
      </c>
      <c r="E2747" s="347" t="s">
        <v>117</v>
      </c>
      <c r="F2747" s="91"/>
      <c r="G2747" s="101"/>
      <c r="H2747" s="375"/>
    </row>
    <row r="2748" spans="1:8" ht="12.75" customHeight="1">
      <c r="A2748" s="282"/>
      <c r="B2748" s="255" t="s">
        <v>355</v>
      </c>
      <c r="C2748" s="55" t="s">
        <v>46</v>
      </c>
      <c r="D2748" s="326"/>
      <c r="E2748" s="346"/>
      <c r="F2748" s="90"/>
      <c r="G2748" s="73"/>
      <c r="H2748" s="278"/>
    </row>
    <row r="2749" spans="1:8" ht="12.75" customHeight="1">
      <c r="A2749" s="245" t="s">
        <v>46</v>
      </c>
      <c r="B2749" s="256" t="s">
        <v>1167</v>
      </c>
      <c r="C2749" s="54" t="s">
        <v>2309</v>
      </c>
      <c r="D2749" s="327">
        <v>191</v>
      </c>
      <c r="E2749" s="347" t="s">
        <v>117</v>
      </c>
      <c r="F2749" s="91"/>
      <c r="G2749" s="101"/>
      <c r="H2749" s="279"/>
    </row>
    <row r="2750" spans="1:8" ht="12.75" customHeight="1">
      <c r="A2750" s="282"/>
      <c r="B2750" s="255" t="s">
        <v>355</v>
      </c>
      <c r="C2750" s="55" t="s">
        <v>46</v>
      </c>
      <c r="D2750" s="326"/>
      <c r="E2750" s="346"/>
      <c r="F2750" s="90"/>
      <c r="G2750" s="73"/>
      <c r="H2750" s="278"/>
    </row>
    <row r="2751" spans="1:8" ht="12.75" customHeight="1">
      <c r="A2751" s="245" t="s">
        <v>46</v>
      </c>
      <c r="B2751" s="256" t="s">
        <v>81</v>
      </c>
      <c r="C2751" s="54" t="s">
        <v>363</v>
      </c>
      <c r="D2751" s="327">
        <v>859</v>
      </c>
      <c r="E2751" s="347" t="s">
        <v>117</v>
      </c>
      <c r="F2751" s="91"/>
      <c r="G2751" s="101"/>
      <c r="H2751" s="279"/>
    </row>
    <row r="2752" spans="1:8" ht="12.75" customHeight="1">
      <c r="A2752" s="282"/>
      <c r="B2752" s="255" t="s">
        <v>1381</v>
      </c>
      <c r="C2752" s="55" t="s">
        <v>46</v>
      </c>
      <c r="D2752" s="326"/>
      <c r="E2752" s="346"/>
      <c r="F2752" s="90"/>
      <c r="G2752" s="73"/>
      <c r="H2752" s="278"/>
    </row>
    <row r="2753" spans="1:8" ht="12.75" customHeight="1">
      <c r="A2753" s="245" t="s">
        <v>46</v>
      </c>
      <c r="B2753" s="256" t="s">
        <v>81</v>
      </c>
      <c r="C2753" s="53" t="s">
        <v>363</v>
      </c>
      <c r="D2753" s="327">
        <v>322</v>
      </c>
      <c r="E2753" s="347" t="s">
        <v>117</v>
      </c>
      <c r="F2753" s="91"/>
      <c r="G2753" s="101"/>
      <c r="H2753" s="279"/>
    </row>
    <row r="2754" spans="1:8" ht="12.75" customHeight="1">
      <c r="A2754" s="282"/>
      <c r="B2754" s="255" t="s">
        <v>1376</v>
      </c>
      <c r="C2754" s="55" t="s">
        <v>46</v>
      </c>
      <c r="D2754" s="326"/>
      <c r="E2754" s="84"/>
      <c r="F2754" s="90"/>
      <c r="G2754" s="73"/>
      <c r="H2754" s="278"/>
    </row>
    <row r="2755" spans="1:8" ht="12.75" customHeight="1">
      <c r="A2755" s="245" t="s">
        <v>46</v>
      </c>
      <c r="B2755" s="256" t="s">
        <v>81</v>
      </c>
      <c r="C2755" s="54" t="s">
        <v>363</v>
      </c>
      <c r="D2755" s="327">
        <v>128</v>
      </c>
      <c r="E2755" s="347" t="s">
        <v>117</v>
      </c>
      <c r="F2755" s="92"/>
      <c r="G2755" s="101"/>
      <c r="H2755" s="279"/>
    </row>
    <row r="2756" spans="1:8" ht="12.75" customHeight="1">
      <c r="A2756" s="282"/>
      <c r="B2756" s="255" t="s">
        <v>355</v>
      </c>
      <c r="C2756" s="55" t="s">
        <v>46</v>
      </c>
      <c r="D2756" s="326"/>
      <c r="E2756" s="346"/>
      <c r="F2756" s="90"/>
      <c r="G2756" s="73"/>
      <c r="H2756" s="278"/>
    </row>
    <row r="2757" spans="1:8" ht="12.75" customHeight="1">
      <c r="A2757" s="245" t="s">
        <v>46</v>
      </c>
      <c r="B2757" s="256" t="s">
        <v>81</v>
      </c>
      <c r="C2757" s="54" t="s">
        <v>449</v>
      </c>
      <c r="D2757" s="327">
        <v>111</v>
      </c>
      <c r="E2757" s="347" t="s">
        <v>117</v>
      </c>
      <c r="F2757" s="93"/>
      <c r="G2757" s="101"/>
      <c r="H2757" s="279"/>
    </row>
    <row r="2758" spans="1:8" ht="12.75" customHeight="1">
      <c r="A2758" s="282"/>
      <c r="B2758" s="255" t="s">
        <v>355</v>
      </c>
      <c r="C2758" s="55" t="s">
        <v>46</v>
      </c>
      <c r="D2758" s="326"/>
      <c r="E2758" s="84"/>
      <c r="F2758" s="90"/>
      <c r="G2758" s="73"/>
      <c r="H2758" s="278"/>
    </row>
    <row r="2759" spans="1:8" ht="12.75" customHeight="1">
      <c r="A2759" s="245" t="s">
        <v>46</v>
      </c>
      <c r="B2759" s="256" t="s">
        <v>81</v>
      </c>
      <c r="C2759" s="54" t="s">
        <v>1384</v>
      </c>
      <c r="D2759" s="327">
        <v>231</v>
      </c>
      <c r="E2759" s="347" t="s">
        <v>117</v>
      </c>
      <c r="F2759" s="92"/>
      <c r="G2759" s="101"/>
      <c r="H2759" s="279"/>
    </row>
    <row r="2760" spans="1:8" ht="12.75" customHeight="1">
      <c r="A2760" s="282"/>
      <c r="B2760" s="255" t="s">
        <v>355</v>
      </c>
      <c r="C2760" s="55" t="s">
        <v>46</v>
      </c>
      <c r="D2760" s="326"/>
      <c r="E2760" s="346"/>
      <c r="F2760" s="90"/>
      <c r="G2760" s="73"/>
      <c r="H2760" s="278"/>
    </row>
    <row r="2761" spans="1:8" ht="12.75" customHeight="1">
      <c r="A2761" s="245" t="s">
        <v>46</v>
      </c>
      <c r="B2761" s="256" t="s">
        <v>81</v>
      </c>
      <c r="C2761" s="54" t="s">
        <v>683</v>
      </c>
      <c r="D2761" s="327">
        <v>471</v>
      </c>
      <c r="E2761" s="347" t="s">
        <v>117</v>
      </c>
      <c r="F2761" s="93"/>
      <c r="G2761" s="101"/>
      <c r="H2761" s="279"/>
    </row>
    <row r="2762" spans="1:8" ht="12.75" customHeight="1">
      <c r="A2762" s="282"/>
      <c r="B2762" s="255" t="s">
        <v>355</v>
      </c>
      <c r="C2762" s="55" t="s">
        <v>46</v>
      </c>
      <c r="D2762" s="326"/>
      <c r="E2762" s="346"/>
      <c r="F2762" s="90"/>
      <c r="G2762" s="73"/>
      <c r="H2762" s="278"/>
    </row>
    <row r="2763" spans="1:8" ht="12.75" customHeight="1">
      <c r="A2763" s="245" t="s">
        <v>46</v>
      </c>
      <c r="B2763" s="256" t="s">
        <v>203</v>
      </c>
      <c r="C2763" s="54" t="s">
        <v>3725</v>
      </c>
      <c r="D2763" s="327">
        <v>212</v>
      </c>
      <c r="E2763" s="347" t="s">
        <v>117</v>
      </c>
      <c r="F2763" s="91"/>
      <c r="G2763" s="101"/>
      <c r="H2763" s="279"/>
    </row>
    <row r="2764" spans="1:8" ht="12.75" customHeight="1">
      <c r="A2764" s="282"/>
      <c r="B2764" s="255" t="s">
        <v>1376</v>
      </c>
      <c r="C2764" s="55" t="s">
        <v>46</v>
      </c>
      <c r="D2764" s="326"/>
      <c r="E2764" s="346"/>
      <c r="F2764" s="90"/>
      <c r="G2764" s="73"/>
      <c r="H2764" s="278"/>
    </row>
    <row r="2765" spans="1:8" ht="12.75" customHeight="1">
      <c r="A2765" s="245" t="s">
        <v>46</v>
      </c>
      <c r="B2765" s="256" t="s">
        <v>203</v>
      </c>
      <c r="C2765" s="53" t="s">
        <v>1226</v>
      </c>
      <c r="D2765" s="327">
        <v>4.8</v>
      </c>
      <c r="E2765" s="347" t="s">
        <v>117</v>
      </c>
      <c r="F2765" s="91"/>
      <c r="G2765" s="101"/>
      <c r="H2765" s="279"/>
    </row>
    <row r="2766" spans="1:8" ht="12.75" customHeight="1">
      <c r="A2766" s="282"/>
      <c r="B2766" s="255" t="s">
        <v>355</v>
      </c>
      <c r="C2766" s="52" t="s">
        <v>46</v>
      </c>
      <c r="D2766" s="326"/>
      <c r="E2766" s="346"/>
      <c r="F2766" s="90"/>
      <c r="G2766" s="73"/>
      <c r="H2766" s="278"/>
    </row>
    <row r="2767" spans="1:8" ht="12.75" customHeight="1">
      <c r="A2767" s="246" t="s">
        <v>46</v>
      </c>
      <c r="B2767" s="255" t="s">
        <v>203</v>
      </c>
      <c r="C2767" s="266" t="s">
        <v>1378</v>
      </c>
      <c r="D2767" s="326">
        <v>92.3</v>
      </c>
      <c r="E2767" s="346" t="s">
        <v>117</v>
      </c>
      <c r="F2767" s="90"/>
      <c r="G2767" s="73"/>
      <c r="H2767" s="278"/>
    </row>
    <row r="2768" spans="1:8" ht="12.75" customHeight="1">
      <c r="A2768" s="285"/>
      <c r="B2768" s="293" t="s">
        <v>355</v>
      </c>
      <c r="C2768" s="52" t="s">
        <v>46</v>
      </c>
      <c r="D2768" s="328"/>
      <c r="E2768" s="348"/>
      <c r="F2768" s="355"/>
      <c r="G2768" s="371"/>
      <c r="H2768" s="372"/>
    </row>
    <row r="2769" spans="1:8" ht="12.75" customHeight="1">
      <c r="A2769" s="286" t="s">
        <v>46</v>
      </c>
      <c r="B2769" s="294" t="s">
        <v>203</v>
      </c>
      <c r="C2769" s="53" t="s">
        <v>846</v>
      </c>
      <c r="D2769" s="329">
        <v>9.9</v>
      </c>
      <c r="E2769" s="349" t="s">
        <v>117</v>
      </c>
      <c r="F2769" s="356"/>
      <c r="G2769" s="94"/>
      <c r="H2769" s="373"/>
    </row>
    <row r="2770" spans="1:8" ht="12.75" customHeight="1">
      <c r="A2770" s="246"/>
      <c r="B2770" s="255" t="s">
        <v>355</v>
      </c>
      <c r="C2770" s="266" t="s">
        <v>46</v>
      </c>
      <c r="D2770" s="326"/>
      <c r="E2770" s="346"/>
      <c r="F2770" s="90"/>
      <c r="G2770" s="73"/>
      <c r="H2770" s="278"/>
    </row>
    <row r="2771" spans="1:8" ht="12.75" customHeight="1">
      <c r="A2771" s="245" t="s">
        <v>46</v>
      </c>
      <c r="B2771" s="295" t="s">
        <v>848</v>
      </c>
      <c r="C2771" s="53" t="s">
        <v>363</v>
      </c>
      <c r="D2771" s="327">
        <v>24.7</v>
      </c>
      <c r="E2771" s="347" t="s">
        <v>117</v>
      </c>
      <c r="F2771" s="91"/>
      <c r="G2771" s="101"/>
      <c r="H2771" s="279"/>
    </row>
    <row r="2772" spans="1:8" ht="12.75" customHeight="1">
      <c r="A2772" s="282"/>
      <c r="B2772" s="260" t="s">
        <v>1381</v>
      </c>
      <c r="C2772" s="52" t="s">
        <v>46</v>
      </c>
      <c r="D2772" s="326"/>
      <c r="E2772" s="346"/>
      <c r="F2772" s="71"/>
      <c r="G2772" s="73"/>
      <c r="H2772" s="278"/>
    </row>
    <row r="2773" spans="1:8" ht="12.75" customHeight="1">
      <c r="A2773" s="245" t="s">
        <v>46</v>
      </c>
      <c r="B2773" s="292" t="s">
        <v>848</v>
      </c>
      <c r="C2773" s="54" t="s">
        <v>363</v>
      </c>
      <c r="D2773" s="327">
        <v>380</v>
      </c>
      <c r="E2773" s="347" t="s">
        <v>117</v>
      </c>
      <c r="F2773" s="72"/>
      <c r="G2773" s="101"/>
      <c r="H2773" s="279"/>
    </row>
    <row r="2774" spans="1:8" ht="12.75" customHeight="1">
      <c r="A2774" s="288"/>
      <c r="B2774" s="261" t="s">
        <v>355</v>
      </c>
      <c r="C2774" s="55" t="s">
        <v>46</v>
      </c>
      <c r="D2774" s="333"/>
      <c r="E2774" s="350"/>
      <c r="F2774" s="73"/>
      <c r="G2774" s="73"/>
      <c r="H2774" s="278"/>
    </row>
    <row r="2775" spans="1:8" ht="12.75" customHeight="1">
      <c r="A2775" s="283" t="s">
        <v>46</v>
      </c>
      <c r="B2775" s="296" t="s">
        <v>848</v>
      </c>
      <c r="C2775" s="53" t="s">
        <v>449</v>
      </c>
      <c r="D2775" s="334">
        <v>720</v>
      </c>
      <c r="E2775" s="351" t="s">
        <v>117</v>
      </c>
      <c r="F2775" s="94"/>
      <c r="G2775" s="102"/>
      <c r="H2775" s="281"/>
    </row>
    <row r="2776" spans="1:8" ht="12.75" customHeight="1">
      <c r="A2776" s="80"/>
      <c r="B2776" s="249" t="s">
        <v>355</v>
      </c>
      <c r="C2776" s="249" t="s">
        <v>46</v>
      </c>
      <c r="D2776" s="330"/>
      <c r="E2776" s="80"/>
      <c r="F2776" s="69"/>
      <c r="G2776" s="69"/>
      <c r="H2776" s="275"/>
    </row>
    <row r="2777" spans="1:8" ht="12.75" customHeight="1">
      <c r="A2777" s="284" t="s">
        <v>46</v>
      </c>
      <c r="B2777" s="49" t="s">
        <v>848</v>
      </c>
      <c r="C2777" s="311" t="s">
        <v>1384</v>
      </c>
      <c r="D2777" s="331">
        <v>136</v>
      </c>
      <c r="E2777" s="81" t="s">
        <v>117</v>
      </c>
      <c r="F2777" s="70"/>
      <c r="G2777" s="70"/>
      <c r="H2777" s="374"/>
    </row>
    <row r="2778" spans="1:8" ht="12.75" customHeight="1">
      <c r="A2778" s="282"/>
      <c r="B2778" s="253" t="s">
        <v>355</v>
      </c>
      <c r="C2778" s="264" t="s">
        <v>46</v>
      </c>
      <c r="D2778" s="330"/>
      <c r="E2778" s="80"/>
      <c r="F2778" s="69"/>
      <c r="G2778" s="69"/>
      <c r="H2778" s="275"/>
    </row>
    <row r="2779" spans="1:8" ht="12.75" customHeight="1">
      <c r="A2779" s="287" t="s">
        <v>46</v>
      </c>
      <c r="B2779" s="254" t="s">
        <v>848</v>
      </c>
      <c r="C2779" s="265" t="s">
        <v>683</v>
      </c>
      <c r="D2779" s="331">
        <v>54.1</v>
      </c>
      <c r="E2779" s="81" t="s">
        <v>117</v>
      </c>
      <c r="F2779" s="70"/>
      <c r="G2779" s="70"/>
      <c r="H2779" s="277"/>
    </row>
    <row r="2780" spans="1:8" ht="12.75" customHeight="1">
      <c r="A2780" s="282"/>
      <c r="B2780" s="255" t="s">
        <v>23</v>
      </c>
      <c r="C2780" s="52" t="s">
        <v>46</v>
      </c>
      <c r="D2780" s="326"/>
      <c r="E2780" s="346"/>
      <c r="F2780" s="90"/>
      <c r="G2780" s="69"/>
      <c r="H2780" s="278"/>
    </row>
    <row r="2781" spans="1:8" ht="12.75" customHeight="1">
      <c r="A2781" s="245" t="s">
        <v>46</v>
      </c>
      <c r="B2781" s="256" t="s">
        <v>728</v>
      </c>
      <c r="C2781" s="54" t="s">
        <v>851</v>
      </c>
      <c r="D2781" s="327">
        <v>188</v>
      </c>
      <c r="E2781" s="347" t="s">
        <v>117</v>
      </c>
      <c r="F2781" s="91"/>
      <c r="G2781" s="70"/>
      <c r="H2781" s="277"/>
    </row>
    <row r="2782" spans="1:8" ht="12.75" customHeight="1">
      <c r="A2782" s="282"/>
      <c r="B2782" s="258" t="s">
        <v>1008</v>
      </c>
      <c r="C2782" s="52" t="s">
        <v>46</v>
      </c>
      <c r="D2782" s="326"/>
      <c r="E2782" s="346"/>
      <c r="F2782" s="90"/>
      <c r="G2782" s="69"/>
      <c r="H2782" s="372"/>
    </row>
    <row r="2783" spans="1:8" ht="12.75" customHeight="1">
      <c r="A2783" s="245" t="s">
        <v>46</v>
      </c>
      <c r="B2783" s="256" t="s">
        <v>728</v>
      </c>
      <c r="C2783" s="53" t="s">
        <v>1386</v>
      </c>
      <c r="D2783" s="327">
        <v>114</v>
      </c>
      <c r="E2783" s="347" t="s">
        <v>117</v>
      </c>
      <c r="F2783" s="72"/>
      <c r="G2783" s="70"/>
      <c r="H2783" s="375"/>
    </row>
    <row r="2784" spans="1:8" ht="12.75" customHeight="1">
      <c r="A2784" s="282"/>
      <c r="B2784" s="258" t="s">
        <v>355</v>
      </c>
      <c r="C2784" s="52" t="s">
        <v>46</v>
      </c>
      <c r="D2784" s="326"/>
      <c r="E2784" s="346"/>
      <c r="F2784" s="90"/>
      <c r="G2784" s="69"/>
      <c r="H2784" s="372"/>
    </row>
    <row r="2785" spans="1:8" ht="12.75" customHeight="1">
      <c r="A2785" s="245" t="s">
        <v>46</v>
      </c>
      <c r="B2785" s="256" t="s">
        <v>1834</v>
      </c>
      <c r="C2785" s="53" t="s">
        <v>1105</v>
      </c>
      <c r="D2785" s="327">
        <v>5.2</v>
      </c>
      <c r="E2785" s="347" t="s">
        <v>117</v>
      </c>
      <c r="F2785" s="72"/>
      <c r="G2785" s="70"/>
      <c r="H2785" s="375"/>
    </row>
    <row r="2786" spans="1:8" ht="12.75" customHeight="1">
      <c r="A2786" s="282"/>
      <c r="B2786" s="255" t="s">
        <v>355</v>
      </c>
      <c r="C2786" s="55" t="s">
        <v>46</v>
      </c>
      <c r="D2786" s="326"/>
      <c r="E2786" s="346"/>
      <c r="F2786" s="90"/>
      <c r="G2786" s="73"/>
      <c r="H2786" s="278"/>
    </row>
    <row r="2787" spans="1:8" ht="12.75" customHeight="1">
      <c r="A2787" s="245" t="s">
        <v>46</v>
      </c>
      <c r="B2787" s="256" t="s">
        <v>3726</v>
      </c>
      <c r="C2787" s="54" t="s">
        <v>1363</v>
      </c>
      <c r="D2787" s="327">
        <v>1387</v>
      </c>
      <c r="E2787" s="347" t="s">
        <v>117</v>
      </c>
      <c r="F2787" s="91"/>
      <c r="G2787" s="101"/>
      <c r="H2787" s="375"/>
    </row>
    <row r="2788" spans="1:8" ht="12.75" customHeight="1">
      <c r="A2788" s="282"/>
      <c r="B2788" s="255" t="s">
        <v>46</v>
      </c>
      <c r="C2788" s="55"/>
      <c r="D2788" s="326"/>
      <c r="E2788" s="346"/>
      <c r="F2788" s="90"/>
      <c r="G2788" s="73"/>
      <c r="H2788" s="278"/>
    </row>
    <row r="2789" spans="1:8" ht="12.75" customHeight="1">
      <c r="A2789" s="245" t="s">
        <v>46</v>
      </c>
      <c r="B2789" s="256" t="s">
        <v>46</v>
      </c>
      <c r="C2789" s="54"/>
      <c r="D2789" s="327"/>
      <c r="E2789" s="347" t="s">
        <v>46</v>
      </c>
      <c r="F2789" s="91"/>
      <c r="G2789" s="101"/>
      <c r="H2789" s="279"/>
    </row>
    <row r="2790" spans="1:8" ht="12.75" customHeight="1">
      <c r="A2790" s="282"/>
      <c r="B2790" s="258" t="s">
        <v>749</v>
      </c>
      <c r="C2790" s="52" t="s">
        <v>46</v>
      </c>
      <c r="D2790" s="326"/>
      <c r="E2790" s="346"/>
      <c r="F2790" s="90"/>
      <c r="G2790" s="69"/>
      <c r="H2790" s="372"/>
    </row>
    <row r="2791" spans="1:8" ht="12.75" customHeight="1">
      <c r="A2791" s="245" t="s">
        <v>46</v>
      </c>
      <c r="B2791" s="256" t="s">
        <v>3726</v>
      </c>
      <c r="C2791" s="53" t="s">
        <v>1363</v>
      </c>
      <c r="D2791" s="327">
        <v>83</v>
      </c>
      <c r="E2791" s="347" t="s">
        <v>117</v>
      </c>
      <c r="F2791" s="72"/>
      <c r="G2791" s="70"/>
      <c r="H2791" s="375"/>
    </row>
    <row r="2792" spans="1:8" ht="12.75" customHeight="1">
      <c r="A2792" s="282"/>
      <c r="B2792" s="255" t="s">
        <v>749</v>
      </c>
      <c r="C2792" s="55"/>
      <c r="D2792" s="326"/>
      <c r="E2792" s="346"/>
      <c r="F2792" s="90"/>
      <c r="G2792" s="73"/>
      <c r="H2792" s="278"/>
    </row>
    <row r="2793" spans="1:8" ht="12.75" customHeight="1">
      <c r="A2793" s="245" t="s">
        <v>46</v>
      </c>
      <c r="B2793" s="256" t="s">
        <v>848</v>
      </c>
      <c r="C2793" s="54" t="s">
        <v>3505</v>
      </c>
      <c r="D2793" s="327">
        <v>83</v>
      </c>
      <c r="E2793" s="347" t="s">
        <v>117</v>
      </c>
      <c r="F2793" s="93"/>
      <c r="G2793" s="101"/>
      <c r="H2793" s="279"/>
    </row>
    <row r="2794" spans="1:8" ht="12.75" customHeight="1">
      <c r="A2794" s="282"/>
      <c r="B2794" s="255" t="s">
        <v>749</v>
      </c>
      <c r="C2794" s="52" t="s">
        <v>46</v>
      </c>
      <c r="D2794" s="326"/>
      <c r="E2794" s="346"/>
      <c r="F2794" s="90"/>
      <c r="G2794" s="69"/>
      <c r="H2794" s="278"/>
    </row>
    <row r="2795" spans="1:8" ht="12.75" customHeight="1">
      <c r="A2795" s="245" t="s">
        <v>46</v>
      </c>
      <c r="B2795" s="256" t="s">
        <v>1834</v>
      </c>
      <c r="C2795" s="54" t="s">
        <v>737</v>
      </c>
      <c r="D2795" s="327">
        <v>3</v>
      </c>
      <c r="E2795" s="347" t="s">
        <v>117</v>
      </c>
      <c r="F2795" s="91"/>
      <c r="G2795" s="70"/>
      <c r="H2795" s="277"/>
    </row>
    <row r="2796" spans="1:8" ht="12.75" customHeight="1">
      <c r="A2796" s="282"/>
      <c r="B2796" s="255" t="s">
        <v>749</v>
      </c>
      <c r="C2796" s="55" t="s">
        <v>46</v>
      </c>
      <c r="D2796" s="326"/>
      <c r="E2796" s="346"/>
      <c r="F2796" s="90"/>
      <c r="G2796" s="73"/>
      <c r="H2796" s="278"/>
    </row>
    <row r="2797" spans="1:8" ht="12.75" customHeight="1">
      <c r="A2797" s="245" t="s">
        <v>46</v>
      </c>
      <c r="B2797" s="256" t="s">
        <v>848</v>
      </c>
      <c r="C2797" s="54" t="s">
        <v>800</v>
      </c>
      <c r="D2797" s="327">
        <v>3</v>
      </c>
      <c r="E2797" s="347" t="s">
        <v>117</v>
      </c>
      <c r="F2797" s="91"/>
      <c r="G2797" s="101"/>
      <c r="H2797" s="279"/>
    </row>
    <row r="2798" spans="1:8" ht="12.75" customHeight="1">
      <c r="A2798" s="282"/>
      <c r="B2798" s="255" t="s">
        <v>749</v>
      </c>
      <c r="C2798" s="55"/>
      <c r="D2798" s="326"/>
      <c r="E2798" s="346"/>
      <c r="F2798" s="90"/>
      <c r="G2798" s="73"/>
      <c r="H2798" s="278"/>
    </row>
    <row r="2799" spans="1:8" ht="12.75" customHeight="1">
      <c r="A2799" s="245" t="s">
        <v>46</v>
      </c>
      <c r="B2799" s="256" t="s">
        <v>2106</v>
      </c>
      <c r="C2799" s="53" t="s">
        <v>3730</v>
      </c>
      <c r="D2799" s="327">
        <v>11.6</v>
      </c>
      <c r="E2799" s="347" t="s">
        <v>117</v>
      </c>
      <c r="F2799" s="91"/>
      <c r="G2799" s="101"/>
      <c r="H2799" s="279"/>
    </row>
    <row r="2800" spans="1:8" ht="12.75" customHeight="1">
      <c r="A2800" s="282"/>
      <c r="B2800" s="255" t="s">
        <v>749</v>
      </c>
      <c r="C2800" s="55"/>
      <c r="D2800" s="326"/>
      <c r="E2800" s="84"/>
      <c r="F2800" s="90"/>
      <c r="G2800" s="73"/>
      <c r="H2800" s="278"/>
    </row>
    <row r="2801" spans="1:8" ht="12.75" customHeight="1">
      <c r="A2801" s="245" t="s">
        <v>46</v>
      </c>
      <c r="B2801" s="256" t="s">
        <v>3504</v>
      </c>
      <c r="C2801" s="54" t="s">
        <v>1363</v>
      </c>
      <c r="D2801" s="327">
        <v>11.6</v>
      </c>
      <c r="E2801" s="347" t="s">
        <v>117</v>
      </c>
      <c r="F2801" s="92"/>
      <c r="G2801" s="101"/>
      <c r="H2801" s="279"/>
    </row>
    <row r="2802" spans="1:8" ht="12.75" customHeight="1">
      <c r="A2802" s="282"/>
      <c r="B2802" s="255" t="s">
        <v>229</v>
      </c>
      <c r="C2802" s="55" t="s">
        <v>46</v>
      </c>
      <c r="D2802" s="326"/>
      <c r="E2802" s="346"/>
      <c r="F2802" s="90"/>
      <c r="G2802" s="73"/>
      <c r="H2802" s="278"/>
    </row>
    <row r="2803" spans="1:8" ht="12.75" customHeight="1">
      <c r="A2803" s="245" t="s">
        <v>46</v>
      </c>
      <c r="B2803" s="256" t="s">
        <v>728</v>
      </c>
      <c r="C2803" s="53" t="s">
        <v>737</v>
      </c>
      <c r="D2803" s="327">
        <v>39.200000000000003</v>
      </c>
      <c r="E2803" s="347" t="s">
        <v>117</v>
      </c>
      <c r="F2803" s="91"/>
      <c r="G2803" s="101"/>
      <c r="H2803" s="279"/>
    </row>
    <row r="2804" spans="1:8" ht="12.75" customHeight="1">
      <c r="A2804" s="282"/>
      <c r="B2804" s="255"/>
      <c r="C2804" s="55"/>
      <c r="D2804" s="326"/>
      <c r="E2804" s="84"/>
      <c r="F2804" s="90"/>
      <c r="G2804" s="73"/>
      <c r="H2804" s="278"/>
    </row>
    <row r="2805" spans="1:8" ht="12.75" customHeight="1">
      <c r="A2805" s="245"/>
      <c r="B2805" s="256"/>
      <c r="C2805" s="54"/>
      <c r="D2805" s="327"/>
      <c r="E2805" s="347"/>
      <c r="F2805" s="92"/>
      <c r="G2805" s="101"/>
      <c r="H2805" s="279"/>
    </row>
    <row r="2806" spans="1:8" ht="12.75" customHeight="1">
      <c r="A2806" s="282"/>
      <c r="B2806" s="255" t="s">
        <v>639</v>
      </c>
      <c r="C2806" s="55" t="s">
        <v>946</v>
      </c>
      <c r="D2806" s="326"/>
      <c r="E2806" s="346"/>
      <c r="F2806" s="90"/>
      <c r="G2806" s="73"/>
      <c r="H2806" s="278"/>
    </row>
    <row r="2807" spans="1:8" ht="12.75" customHeight="1">
      <c r="A2807" s="245" t="s">
        <v>46</v>
      </c>
      <c r="B2807" s="256" t="s">
        <v>1351</v>
      </c>
      <c r="C2807" s="54" t="s">
        <v>1350</v>
      </c>
      <c r="D2807" s="327">
        <v>21.1</v>
      </c>
      <c r="E2807" s="347" t="s">
        <v>117</v>
      </c>
      <c r="F2807" s="93"/>
      <c r="G2807" s="101"/>
      <c r="H2807" s="279"/>
    </row>
    <row r="2808" spans="1:8" ht="12.75" customHeight="1">
      <c r="A2808" s="282"/>
      <c r="B2808" s="255" t="s">
        <v>639</v>
      </c>
      <c r="C2808" s="55" t="s">
        <v>46</v>
      </c>
      <c r="D2808" s="326"/>
      <c r="E2808" s="346"/>
      <c r="F2808" s="90"/>
      <c r="G2808" s="73"/>
      <c r="H2808" s="278"/>
    </row>
    <row r="2809" spans="1:8" ht="12.75" customHeight="1">
      <c r="A2809" s="245" t="s">
        <v>46</v>
      </c>
      <c r="B2809" s="256" t="s">
        <v>1611</v>
      </c>
      <c r="C2809" s="54" t="s">
        <v>1363</v>
      </c>
      <c r="D2809" s="327">
        <v>32.799999999999997</v>
      </c>
      <c r="E2809" s="347" t="s">
        <v>117</v>
      </c>
      <c r="F2809" s="93"/>
      <c r="G2809" s="101"/>
      <c r="H2809" s="279"/>
    </row>
    <row r="2810" spans="1:8" ht="12.75" customHeight="1">
      <c r="A2810" s="282"/>
      <c r="B2810" s="255" t="s">
        <v>639</v>
      </c>
      <c r="C2810" s="55" t="s">
        <v>46</v>
      </c>
      <c r="D2810" s="326"/>
      <c r="E2810" s="346"/>
      <c r="F2810" s="90"/>
      <c r="G2810" s="73"/>
      <c r="H2810" s="278"/>
    </row>
    <row r="2811" spans="1:8" ht="12.75" customHeight="1">
      <c r="A2811" s="245" t="s">
        <v>46</v>
      </c>
      <c r="B2811" s="256" t="s">
        <v>3731</v>
      </c>
      <c r="C2811" s="54" t="s">
        <v>1877</v>
      </c>
      <c r="D2811" s="327">
        <v>4797</v>
      </c>
      <c r="E2811" s="347" t="s">
        <v>117</v>
      </c>
      <c r="F2811" s="91"/>
      <c r="G2811" s="101"/>
      <c r="H2811" s="279"/>
    </row>
    <row r="2812" spans="1:8" ht="12.75" customHeight="1">
      <c r="A2812" s="282"/>
      <c r="B2812" s="255" t="s">
        <v>639</v>
      </c>
      <c r="C2812" s="55" t="s">
        <v>46</v>
      </c>
      <c r="D2812" s="326"/>
      <c r="E2812" s="346"/>
      <c r="F2812" s="90"/>
      <c r="G2812" s="73"/>
      <c r="H2812" s="278"/>
    </row>
    <row r="2813" spans="1:8" ht="12.75" customHeight="1">
      <c r="A2813" s="245" t="s">
        <v>46</v>
      </c>
      <c r="B2813" s="256" t="s">
        <v>3731</v>
      </c>
      <c r="C2813" s="53" t="s">
        <v>3734</v>
      </c>
      <c r="D2813" s="327">
        <v>13.7</v>
      </c>
      <c r="E2813" s="347" t="s">
        <v>117</v>
      </c>
      <c r="F2813" s="91"/>
      <c r="G2813" s="101"/>
      <c r="H2813" s="279"/>
    </row>
    <row r="2814" spans="1:8" ht="12.75" customHeight="1">
      <c r="A2814" s="282"/>
      <c r="B2814" s="255" t="s">
        <v>639</v>
      </c>
      <c r="C2814" s="52" t="s">
        <v>46</v>
      </c>
      <c r="D2814" s="326"/>
      <c r="E2814" s="346"/>
      <c r="F2814" s="90"/>
      <c r="G2814" s="73"/>
      <c r="H2814" s="278"/>
    </row>
    <row r="2815" spans="1:8" ht="12.75" customHeight="1">
      <c r="A2815" s="246" t="s">
        <v>46</v>
      </c>
      <c r="B2815" s="255" t="s">
        <v>646</v>
      </c>
      <c r="C2815" s="266" t="s">
        <v>1159</v>
      </c>
      <c r="D2815" s="326">
        <v>415</v>
      </c>
      <c r="E2815" s="346" t="s">
        <v>117</v>
      </c>
      <c r="F2815" s="90"/>
      <c r="G2815" s="73"/>
      <c r="H2815" s="278"/>
    </row>
    <row r="2816" spans="1:8" ht="12.75" customHeight="1">
      <c r="A2816" s="285"/>
      <c r="B2816" s="293" t="s">
        <v>639</v>
      </c>
      <c r="C2816" s="52" t="s">
        <v>46</v>
      </c>
      <c r="D2816" s="328"/>
      <c r="E2816" s="348"/>
      <c r="F2816" s="355"/>
      <c r="G2816" s="371"/>
      <c r="H2816" s="372"/>
    </row>
    <row r="2817" spans="1:8" ht="12.75" customHeight="1">
      <c r="A2817" s="286" t="s">
        <v>46</v>
      </c>
      <c r="B2817" s="294" t="s">
        <v>81</v>
      </c>
      <c r="C2817" s="53" t="s">
        <v>391</v>
      </c>
      <c r="D2817" s="329">
        <v>21.1</v>
      </c>
      <c r="E2817" s="349" t="s">
        <v>117</v>
      </c>
      <c r="F2817" s="356"/>
      <c r="G2817" s="94"/>
      <c r="H2817" s="373"/>
    </row>
    <row r="2818" spans="1:8" ht="12.75" customHeight="1">
      <c r="A2818" s="246"/>
      <c r="B2818" s="255" t="s">
        <v>639</v>
      </c>
      <c r="C2818" s="266" t="s">
        <v>46</v>
      </c>
      <c r="D2818" s="326"/>
      <c r="E2818" s="346"/>
      <c r="F2818" s="90"/>
      <c r="G2818" s="73"/>
      <c r="H2818" s="278"/>
    </row>
    <row r="2819" spans="1:8" ht="12.75" customHeight="1">
      <c r="A2819" s="245" t="s">
        <v>46</v>
      </c>
      <c r="B2819" s="295" t="s">
        <v>1834</v>
      </c>
      <c r="C2819" s="53" t="s">
        <v>772</v>
      </c>
      <c r="D2819" s="327">
        <v>551</v>
      </c>
      <c r="E2819" s="347" t="s">
        <v>117</v>
      </c>
      <c r="F2819" s="91"/>
      <c r="G2819" s="101"/>
      <c r="H2819" s="279"/>
    </row>
    <row r="2820" spans="1:8" ht="12.75" customHeight="1">
      <c r="A2820" s="282"/>
      <c r="B2820" s="260" t="s">
        <v>986</v>
      </c>
      <c r="C2820" s="52" t="s">
        <v>46</v>
      </c>
      <c r="D2820" s="326"/>
      <c r="E2820" s="346"/>
      <c r="F2820" s="71"/>
      <c r="G2820" s="73"/>
      <c r="H2820" s="278"/>
    </row>
    <row r="2821" spans="1:8" ht="12.75" customHeight="1">
      <c r="A2821" s="245" t="s">
        <v>46</v>
      </c>
      <c r="B2821" s="292" t="s">
        <v>81</v>
      </c>
      <c r="C2821" s="54" t="s">
        <v>1226</v>
      </c>
      <c r="D2821" s="327">
        <v>3.6</v>
      </c>
      <c r="E2821" s="347" t="s">
        <v>117</v>
      </c>
      <c r="F2821" s="72"/>
      <c r="G2821" s="101"/>
      <c r="H2821" s="279"/>
    </row>
    <row r="2822" spans="1:8" ht="12.75" customHeight="1">
      <c r="A2822" s="288"/>
      <c r="B2822" s="261" t="s">
        <v>1987</v>
      </c>
      <c r="C2822" s="55" t="s">
        <v>46</v>
      </c>
      <c r="D2822" s="333"/>
      <c r="E2822" s="350"/>
      <c r="F2822" s="73"/>
      <c r="G2822" s="73"/>
      <c r="H2822" s="278"/>
    </row>
    <row r="2823" spans="1:8" ht="12.75" customHeight="1">
      <c r="A2823" s="283" t="s">
        <v>46</v>
      </c>
      <c r="B2823" s="296" t="s">
        <v>81</v>
      </c>
      <c r="C2823" s="53" t="s">
        <v>1378</v>
      </c>
      <c r="D2823" s="334">
        <v>18.8</v>
      </c>
      <c r="E2823" s="351" t="s">
        <v>117</v>
      </c>
      <c r="F2823" s="94"/>
      <c r="G2823" s="102"/>
      <c r="H2823" s="281"/>
    </row>
    <row r="2824" spans="1:8" ht="12.75" customHeight="1">
      <c r="A2824" s="282"/>
      <c r="B2824" s="255"/>
      <c r="C2824" s="55"/>
      <c r="D2824" s="326"/>
      <c r="E2824" s="346"/>
      <c r="F2824" s="90"/>
      <c r="G2824" s="73"/>
      <c r="H2824" s="278"/>
    </row>
    <row r="2825" spans="1:8" ht="12.75" customHeight="1">
      <c r="A2825" s="245"/>
      <c r="B2825" s="256"/>
      <c r="C2825" s="54"/>
      <c r="D2825" s="327"/>
      <c r="E2825" s="347"/>
      <c r="F2825" s="91"/>
      <c r="G2825" s="101"/>
      <c r="H2825" s="375"/>
    </row>
    <row r="2826" spans="1:8" ht="12.75" customHeight="1">
      <c r="A2826" s="282"/>
      <c r="B2826" s="255" t="s">
        <v>5084</v>
      </c>
      <c r="C2826" s="55"/>
      <c r="D2826" s="326"/>
      <c r="E2826" s="346"/>
      <c r="F2826" s="90"/>
      <c r="G2826" s="73"/>
      <c r="H2826" s="278"/>
    </row>
    <row r="2827" spans="1:8" ht="12.75" customHeight="1">
      <c r="A2827" s="245"/>
      <c r="B2827" s="256" t="s">
        <v>1230</v>
      </c>
      <c r="C2827" s="54" t="s">
        <v>392</v>
      </c>
      <c r="D2827" s="327">
        <v>29.7</v>
      </c>
      <c r="E2827" s="347" t="s">
        <v>117</v>
      </c>
      <c r="F2827" s="93"/>
      <c r="G2827" s="101"/>
      <c r="H2827" s="279"/>
    </row>
    <row r="2828" spans="1:8" ht="12.75" customHeight="1">
      <c r="A2828" s="282"/>
      <c r="B2828" s="255"/>
      <c r="C2828" s="55"/>
      <c r="D2828" s="326"/>
      <c r="E2828" s="346"/>
      <c r="F2828" s="90"/>
      <c r="G2828" s="73"/>
      <c r="H2828" s="278"/>
    </row>
    <row r="2829" spans="1:8" ht="12.75" customHeight="1">
      <c r="A2829" s="245"/>
      <c r="B2829" s="256"/>
      <c r="C2829" s="54"/>
      <c r="D2829" s="327"/>
      <c r="E2829" s="347"/>
      <c r="F2829" s="91"/>
      <c r="G2829" s="101"/>
      <c r="H2829" s="375"/>
    </row>
    <row r="2830" spans="1:8" ht="12.75" customHeight="1">
      <c r="A2830" s="282"/>
      <c r="B2830" s="255"/>
      <c r="C2830" s="55"/>
      <c r="D2830" s="326"/>
      <c r="E2830" s="346"/>
      <c r="F2830" s="90"/>
      <c r="G2830" s="73"/>
      <c r="H2830" s="278"/>
    </row>
    <row r="2831" spans="1:8" ht="12.75" customHeight="1">
      <c r="A2831" s="245"/>
      <c r="B2831" s="256" t="s">
        <v>4740</v>
      </c>
      <c r="C2831" s="54"/>
      <c r="D2831" s="327"/>
      <c r="E2831" s="347"/>
      <c r="F2831" s="91"/>
      <c r="G2831" s="101"/>
      <c r="H2831" s="375"/>
    </row>
    <row r="2832" spans="1:8" ht="12.75" customHeight="1">
      <c r="A2832" s="80"/>
      <c r="B2832" s="249" t="s">
        <v>639</v>
      </c>
      <c r="C2832" s="249" t="s">
        <v>46</v>
      </c>
      <c r="D2832" s="330"/>
      <c r="E2832" s="80"/>
      <c r="F2832" s="69"/>
      <c r="G2832" s="69"/>
      <c r="H2832" s="275"/>
    </row>
    <row r="2833" spans="1:8" ht="12.75" customHeight="1">
      <c r="A2833" s="284" t="s">
        <v>46</v>
      </c>
      <c r="B2833" s="49" t="s">
        <v>983</v>
      </c>
      <c r="C2833" s="311" t="s">
        <v>1053</v>
      </c>
      <c r="D2833" s="331">
        <v>3480</v>
      </c>
      <c r="E2833" s="81" t="s">
        <v>161</v>
      </c>
      <c r="F2833" s="70"/>
      <c r="G2833" s="70"/>
      <c r="H2833" s="374"/>
    </row>
    <row r="2834" spans="1:8" ht="12.75" customHeight="1">
      <c r="A2834" s="282"/>
      <c r="B2834" s="253" t="s">
        <v>1387</v>
      </c>
      <c r="C2834" s="264" t="s">
        <v>46</v>
      </c>
      <c r="D2834" s="330"/>
      <c r="E2834" s="80"/>
      <c r="F2834" s="69"/>
      <c r="G2834" s="69"/>
      <c r="H2834" s="275"/>
    </row>
    <row r="2835" spans="1:8" ht="12.75" customHeight="1">
      <c r="A2835" s="287" t="s">
        <v>46</v>
      </c>
      <c r="B2835" s="254" t="s">
        <v>983</v>
      </c>
      <c r="C2835" s="265" t="s">
        <v>1053</v>
      </c>
      <c r="D2835" s="331">
        <v>93.8</v>
      </c>
      <c r="E2835" s="81" t="s">
        <v>161</v>
      </c>
      <c r="F2835" s="70"/>
      <c r="G2835" s="70"/>
      <c r="H2835" s="277"/>
    </row>
    <row r="2836" spans="1:8" ht="12.75" customHeight="1">
      <c r="A2836" s="282"/>
      <c r="B2836" s="255" t="s">
        <v>1390</v>
      </c>
      <c r="C2836" s="52" t="s">
        <v>46</v>
      </c>
      <c r="D2836" s="326"/>
      <c r="E2836" s="346"/>
      <c r="F2836" s="90"/>
      <c r="G2836" s="69"/>
      <c r="H2836" s="278"/>
    </row>
    <row r="2837" spans="1:8" ht="12.75" customHeight="1">
      <c r="A2837" s="245" t="s">
        <v>46</v>
      </c>
      <c r="B2837" s="256" t="s">
        <v>55</v>
      </c>
      <c r="C2837" s="54" t="s">
        <v>46</v>
      </c>
      <c r="D2837" s="327">
        <v>710</v>
      </c>
      <c r="E2837" s="347" t="s">
        <v>161</v>
      </c>
      <c r="F2837" s="91"/>
      <c r="G2837" s="70"/>
      <c r="H2837" s="277"/>
    </row>
    <row r="2838" spans="1:8" ht="12.75" customHeight="1">
      <c r="A2838" s="282"/>
      <c r="B2838" s="258" t="s">
        <v>1328</v>
      </c>
      <c r="C2838" s="52" t="s">
        <v>892</v>
      </c>
      <c r="D2838" s="326"/>
      <c r="E2838" s="346"/>
      <c r="F2838" s="90"/>
      <c r="G2838" s="69"/>
      <c r="H2838" s="372"/>
    </row>
    <row r="2839" spans="1:8" ht="12.75" customHeight="1">
      <c r="A2839" s="245" t="s">
        <v>46</v>
      </c>
      <c r="B2839" s="256" t="s">
        <v>1006</v>
      </c>
      <c r="C2839" s="53"/>
      <c r="D2839" s="327">
        <v>304</v>
      </c>
      <c r="E2839" s="347" t="s">
        <v>161</v>
      </c>
      <c r="F2839" s="72"/>
      <c r="G2839" s="70"/>
      <c r="H2839" s="375"/>
    </row>
    <row r="2840" spans="1:8" ht="12.75" customHeight="1">
      <c r="A2840" s="282"/>
      <c r="B2840" s="255"/>
      <c r="C2840" s="55"/>
      <c r="D2840" s="326"/>
      <c r="E2840" s="346"/>
      <c r="F2840" s="90"/>
      <c r="G2840" s="73"/>
      <c r="H2840" s="278"/>
    </row>
    <row r="2841" spans="1:8" ht="12.75" customHeight="1">
      <c r="A2841" s="245"/>
      <c r="B2841" s="256"/>
      <c r="C2841" s="54"/>
      <c r="D2841" s="327"/>
      <c r="E2841" s="347"/>
      <c r="F2841" s="91"/>
      <c r="G2841" s="101"/>
      <c r="H2841" s="375"/>
    </row>
    <row r="2842" spans="1:8" ht="12.75" customHeight="1">
      <c r="A2842" s="282"/>
      <c r="B2842" s="255"/>
      <c r="C2842" s="55"/>
      <c r="D2842" s="326"/>
      <c r="E2842" s="346"/>
      <c r="F2842" s="90"/>
      <c r="G2842" s="73"/>
      <c r="H2842" s="278"/>
    </row>
    <row r="2843" spans="1:8" ht="12.75" customHeight="1">
      <c r="A2843" s="245"/>
      <c r="B2843" s="256" t="s">
        <v>1870</v>
      </c>
      <c r="C2843" s="54"/>
      <c r="D2843" s="327"/>
      <c r="E2843" s="347"/>
      <c r="F2843" s="91"/>
      <c r="G2843" s="101"/>
      <c r="H2843" s="375"/>
    </row>
    <row r="2844" spans="1:8" ht="12.75" customHeight="1">
      <c r="A2844" s="282"/>
      <c r="B2844" s="255" t="s">
        <v>229</v>
      </c>
      <c r="C2844" s="55" t="s">
        <v>46</v>
      </c>
      <c r="D2844" s="326"/>
      <c r="E2844" s="346"/>
      <c r="F2844" s="90"/>
      <c r="G2844" s="73"/>
      <c r="H2844" s="278"/>
    </row>
    <row r="2845" spans="1:8" ht="12.75" customHeight="1">
      <c r="A2845" s="245" t="s">
        <v>46</v>
      </c>
      <c r="B2845" s="256" t="s">
        <v>1397</v>
      </c>
      <c r="C2845" s="54" t="s">
        <v>1398</v>
      </c>
      <c r="D2845" s="327">
        <v>80</v>
      </c>
      <c r="E2845" s="347" t="s">
        <v>117</v>
      </c>
      <c r="F2845" s="91"/>
      <c r="G2845" s="101"/>
      <c r="H2845" s="375"/>
    </row>
    <row r="2846" spans="1:8" ht="12.75" customHeight="1">
      <c r="A2846" s="282"/>
      <c r="B2846" s="255" t="s">
        <v>639</v>
      </c>
      <c r="C2846" s="55" t="s">
        <v>46</v>
      </c>
      <c r="D2846" s="326"/>
      <c r="E2846" s="346"/>
      <c r="F2846" s="90"/>
      <c r="G2846" s="73"/>
      <c r="H2846" s="278"/>
    </row>
    <row r="2847" spans="1:8" ht="12.75" customHeight="1">
      <c r="A2847" s="245" t="s">
        <v>46</v>
      </c>
      <c r="B2847" s="256" t="s">
        <v>1397</v>
      </c>
      <c r="C2847" s="54" t="s">
        <v>1398</v>
      </c>
      <c r="D2847" s="327">
        <v>123</v>
      </c>
      <c r="E2847" s="347" t="s">
        <v>117</v>
      </c>
      <c r="F2847" s="91"/>
      <c r="G2847" s="101"/>
      <c r="H2847" s="279"/>
    </row>
    <row r="2848" spans="1:8" ht="12.75" customHeight="1">
      <c r="A2848" s="285"/>
      <c r="B2848" s="293"/>
      <c r="C2848" s="313"/>
      <c r="D2848" s="328"/>
      <c r="E2848" s="348"/>
      <c r="F2848" s="355"/>
      <c r="G2848" s="371"/>
      <c r="H2848" s="372"/>
    </row>
    <row r="2849" spans="1:8" ht="12.75" customHeight="1">
      <c r="A2849" s="286"/>
      <c r="B2849" s="294"/>
      <c r="C2849" s="316"/>
      <c r="D2849" s="329"/>
      <c r="E2849" s="349"/>
      <c r="F2849" s="356"/>
      <c r="G2849" s="94"/>
      <c r="H2849" s="373"/>
    </row>
    <row r="2850" spans="1:8" ht="12.75" customHeight="1">
      <c r="A2850" s="282"/>
      <c r="B2850" s="255" t="s">
        <v>127</v>
      </c>
      <c r="C2850" s="55" t="s">
        <v>46</v>
      </c>
      <c r="D2850" s="326"/>
      <c r="E2850" s="346"/>
      <c r="F2850" s="90"/>
      <c r="G2850" s="73"/>
      <c r="H2850" s="278"/>
    </row>
    <row r="2851" spans="1:8" ht="12.75" customHeight="1">
      <c r="A2851" s="245" t="s">
        <v>46</v>
      </c>
      <c r="B2851" s="256" t="s">
        <v>3736</v>
      </c>
      <c r="C2851" s="53" t="s">
        <v>1402</v>
      </c>
      <c r="D2851" s="327">
        <v>21.7</v>
      </c>
      <c r="E2851" s="347" t="s">
        <v>117</v>
      </c>
      <c r="F2851" s="91"/>
      <c r="G2851" s="101"/>
      <c r="H2851" s="279"/>
    </row>
    <row r="2852" spans="1:8" ht="12.75" customHeight="1">
      <c r="A2852" s="282"/>
      <c r="B2852" s="255" t="s">
        <v>355</v>
      </c>
      <c r="C2852" s="55" t="s">
        <v>46</v>
      </c>
      <c r="D2852" s="326"/>
      <c r="E2852" s="84"/>
      <c r="F2852" s="90"/>
      <c r="G2852" s="73"/>
      <c r="H2852" s="278"/>
    </row>
    <row r="2853" spans="1:8" ht="12.75" customHeight="1">
      <c r="A2853" s="245" t="s">
        <v>46</v>
      </c>
      <c r="B2853" s="256" t="s">
        <v>612</v>
      </c>
      <c r="C2853" s="54" t="s">
        <v>971</v>
      </c>
      <c r="D2853" s="327">
        <v>1004</v>
      </c>
      <c r="E2853" s="347" t="s">
        <v>117</v>
      </c>
      <c r="F2853" s="92"/>
      <c r="G2853" s="101"/>
      <c r="H2853" s="279"/>
    </row>
    <row r="2854" spans="1:8" ht="12.75" customHeight="1">
      <c r="A2854" s="282"/>
      <c r="B2854" s="255" t="s">
        <v>23</v>
      </c>
      <c r="C2854" s="55" t="s">
        <v>46</v>
      </c>
      <c r="D2854" s="326"/>
      <c r="E2854" s="346"/>
      <c r="F2854" s="90"/>
      <c r="G2854" s="73"/>
      <c r="H2854" s="278"/>
    </row>
    <row r="2855" spans="1:8" ht="12.75" customHeight="1">
      <c r="A2855" s="245" t="s">
        <v>46</v>
      </c>
      <c r="B2855" s="256" t="s">
        <v>612</v>
      </c>
      <c r="C2855" s="54" t="s">
        <v>971</v>
      </c>
      <c r="D2855" s="327">
        <v>138</v>
      </c>
      <c r="E2855" s="347" t="s">
        <v>117</v>
      </c>
      <c r="F2855" s="93"/>
      <c r="G2855" s="101"/>
      <c r="H2855" s="279"/>
    </row>
    <row r="2856" spans="1:8" ht="12.75" customHeight="1">
      <c r="A2856" s="285"/>
      <c r="B2856" s="293"/>
      <c r="C2856" s="313"/>
      <c r="D2856" s="328"/>
      <c r="E2856" s="348"/>
      <c r="F2856" s="355"/>
      <c r="G2856" s="371"/>
      <c r="H2856" s="372"/>
    </row>
    <row r="2857" spans="1:8" ht="12.75" customHeight="1">
      <c r="A2857" s="286"/>
      <c r="B2857" s="294"/>
      <c r="C2857" s="316"/>
      <c r="D2857" s="329"/>
      <c r="E2857" s="349"/>
      <c r="F2857" s="356"/>
      <c r="G2857" s="94"/>
      <c r="H2857" s="373"/>
    </row>
    <row r="2858" spans="1:8" ht="12.75" customHeight="1">
      <c r="A2858" s="282"/>
      <c r="B2858" s="255" t="s">
        <v>1253</v>
      </c>
      <c r="C2858" s="55" t="s">
        <v>46</v>
      </c>
      <c r="D2858" s="326"/>
      <c r="E2858" s="84"/>
      <c r="F2858" s="90"/>
      <c r="G2858" s="73"/>
      <c r="H2858" s="278"/>
    </row>
    <row r="2859" spans="1:8" ht="12.75" customHeight="1">
      <c r="A2859" s="245" t="s">
        <v>46</v>
      </c>
      <c r="B2859" s="256" t="s">
        <v>3738</v>
      </c>
      <c r="C2859" s="54" t="s">
        <v>3739</v>
      </c>
      <c r="D2859" s="327">
        <v>1704</v>
      </c>
      <c r="E2859" s="347" t="s">
        <v>117</v>
      </c>
      <c r="F2859" s="92"/>
      <c r="G2859" s="101"/>
      <c r="H2859" s="279"/>
    </row>
    <row r="2860" spans="1:8" ht="12.75" customHeight="1">
      <c r="A2860" s="282"/>
      <c r="B2860" s="255" t="s">
        <v>1296</v>
      </c>
      <c r="C2860" s="55" t="s">
        <v>46</v>
      </c>
      <c r="D2860" s="326"/>
      <c r="E2860" s="346"/>
      <c r="F2860" s="90"/>
      <c r="G2860" s="73"/>
      <c r="H2860" s="278"/>
    </row>
    <row r="2861" spans="1:8" ht="12.75" customHeight="1">
      <c r="A2861" s="245" t="s">
        <v>46</v>
      </c>
      <c r="B2861" s="256" t="s">
        <v>3738</v>
      </c>
      <c r="C2861" s="54" t="s">
        <v>3739</v>
      </c>
      <c r="D2861" s="327">
        <v>464</v>
      </c>
      <c r="E2861" s="347" t="s">
        <v>117</v>
      </c>
      <c r="F2861" s="93"/>
      <c r="G2861" s="101"/>
      <c r="H2861" s="279"/>
    </row>
    <row r="2862" spans="1:8" ht="12.75" customHeight="1">
      <c r="A2862" s="285"/>
      <c r="B2862" s="293"/>
      <c r="C2862" s="313"/>
      <c r="D2862" s="328"/>
      <c r="E2862" s="348"/>
      <c r="F2862" s="355"/>
      <c r="G2862" s="371"/>
      <c r="H2862" s="372"/>
    </row>
    <row r="2863" spans="1:8" ht="12.75" customHeight="1">
      <c r="A2863" s="286"/>
      <c r="B2863" s="294"/>
      <c r="C2863" s="316"/>
      <c r="D2863" s="329"/>
      <c r="E2863" s="349"/>
      <c r="F2863" s="356"/>
      <c r="G2863" s="94"/>
      <c r="H2863" s="373"/>
    </row>
    <row r="2864" spans="1:8" ht="12.75" customHeight="1">
      <c r="A2864" s="282"/>
      <c r="B2864" s="255" t="s">
        <v>1149</v>
      </c>
      <c r="C2864" s="55" t="s">
        <v>46</v>
      </c>
      <c r="D2864" s="326"/>
      <c r="E2864" s="346"/>
      <c r="F2864" s="90"/>
      <c r="G2864" s="73"/>
      <c r="H2864" s="278"/>
    </row>
    <row r="2865" spans="1:8" ht="12.75" customHeight="1">
      <c r="A2865" s="245" t="s">
        <v>46</v>
      </c>
      <c r="B2865" s="256" t="s">
        <v>2201</v>
      </c>
      <c r="C2865" s="54" t="s">
        <v>3707</v>
      </c>
      <c r="D2865" s="327">
        <v>1829</v>
      </c>
      <c r="E2865" s="347" t="s">
        <v>117</v>
      </c>
      <c r="F2865" s="91"/>
      <c r="G2865" s="101"/>
      <c r="H2865" s="279"/>
    </row>
    <row r="2866" spans="1:8" ht="12.75" customHeight="1">
      <c r="A2866" s="282"/>
      <c r="B2866" s="255" t="s">
        <v>639</v>
      </c>
      <c r="C2866" s="55" t="s">
        <v>46</v>
      </c>
      <c r="D2866" s="326"/>
      <c r="E2866" s="346"/>
      <c r="F2866" s="90"/>
      <c r="G2866" s="73"/>
      <c r="H2866" s="278"/>
    </row>
    <row r="2867" spans="1:8" ht="12.75" customHeight="1">
      <c r="A2867" s="246" t="s">
        <v>46</v>
      </c>
      <c r="B2867" s="255" t="s">
        <v>1404</v>
      </c>
      <c r="C2867" s="312" t="s">
        <v>46</v>
      </c>
      <c r="D2867" s="326">
        <v>22.1</v>
      </c>
      <c r="E2867" s="346" t="s">
        <v>117</v>
      </c>
      <c r="F2867" s="90"/>
      <c r="G2867" s="73"/>
      <c r="H2867" s="278"/>
    </row>
    <row r="2868" spans="1:8" ht="12.75" customHeight="1">
      <c r="A2868" s="285"/>
      <c r="B2868" s="293"/>
      <c r="C2868" s="313"/>
      <c r="D2868" s="328"/>
      <c r="E2868" s="348"/>
      <c r="F2868" s="355"/>
      <c r="G2868" s="371"/>
      <c r="H2868" s="372"/>
    </row>
    <row r="2869" spans="1:8" ht="12.75" customHeight="1">
      <c r="A2869" s="286"/>
      <c r="B2869" s="294"/>
      <c r="C2869" s="316"/>
      <c r="D2869" s="329"/>
      <c r="E2869" s="349"/>
      <c r="F2869" s="356"/>
      <c r="G2869" s="94"/>
      <c r="H2869" s="373"/>
    </row>
    <row r="2870" spans="1:8" ht="12.75" customHeight="1">
      <c r="A2870" s="246"/>
      <c r="B2870" s="255"/>
      <c r="C2870" s="312"/>
      <c r="D2870" s="326"/>
      <c r="E2870" s="346"/>
      <c r="F2870" s="90"/>
      <c r="G2870" s="73"/>
      <c r="H2870" s="278"/>
    </row>
    <row r="2871" spans="1:8" ht="12.75" customHeight="1">
      <c r="A2871" s="246"/>
      <c r="B2871" s="255" t="s">
        <v>4741</v>
      </c>
      <c r="C2871" s="266"/>
      <c r="D2871" s="326"/>
      <c r="E2871" s="346"/>
      <c r="F2871" s="90"/>
      <c r="G2871" s="73"/>
      <c r="H2871" s="278"/>
    </row>
    <row r="2872" spans="1:8" ht="12.75" customHeight="1">
      <c r="A2872" s="285"/>
      <c r="B2872" s="293" t="s">
        <v>355</v>
      </c>
      <c r="C2872" s="52" t="s">
        <v>3743</v>
      </c>
      <c r="D2872" s="328"/>
      <c r="E2872" s="348"/>
      <c r="F2872" s="355"/>
      <c r="G2872" s="371"/>
      <c r="H2872" s="372"/>
    </row>
    <row r="2873" spans="1:8" ht="12.75" customHeight="1">
      <c r="A2873" s="286" t="s">
        <v>46</v>
      </c>
      <c r="B2873" s="294" t="s">
        <v>1405</v>
      </c>
      <c r="C2873" s="53" t="s">
        <v>2797</v>
      </c>
      <c r="D2873" s="329">
        <v>1572</v>
      </c>
      <c r="E2873" s="349" t="s">
        <v>117</v>
      </c>
      <c r="F2873" s="356"/>
      <c r="G2873" s="94"/>
      <c r="H2873" s="373"/>
    </row>
    <row r="2874" spans="1:8" ht="12.75" customHeight="1">
      <c r="A2874" s="288"/>
      <c r="B2874" s="261" t="s">
        <v>355</v>
      </c>
      <c r="C2874" s="55" t="s">
        <v>46</v>
      </c>
      <c r="D2874" s="333"/>
      <c r="E2874" s="350"/>
      <c r="F2874" s="73"/>
      <c r="G2874" s="73"/>
      <c r="H2874" s="278"/>
    </row>
    <row r="2875" spans="1:8" ht="12.75" customHeight="1">
      <c r="A2875" s="283" t="s">
        <v>46</v>
      </c>
      <c r="B2875" s="296" t="s">
        <v>1406</v>
      </c>
      <c r="C2875" s="53" t="s">
        <v>46</v>
      </c>
      <c r="D2875" s="334">
        <v>2812</v>
      </c>
      <c r="E2875" s="351" t="s">
        <v>161</v>
      </c>
      <c r="F2875" s="94"/>
      <c r="G2875" s="102"/>
      <c r="H2875" s="281"/>
    </row>
    <row r="2876" spans="1:8" ht="12.75" customHeight="1">
      <c r="A2876" s="285"/>
      <c r="B2876" s="293"/>
      <c r="C2876" s="313"/>
      <c r="D2876" s="328"/>
      <c r="E2876" s="348"/>
      <c r="F2876" s="355"/>
      <c r="G2876" s="371"/>
      <c r="H2876" s="372"/>
    </row>
    <row r="2877" spans="1:8" ht="12.75" customHeight="1">
      <c r="A2877" s="286"/>
      <c r="B2877" s="294"/>
      <c r="C2877" s="316"/>
      <c r="D2877" s="329"/>
      <c r="E2877" s="349"/>
      <c r="F2877" s="356"/>
      <c r="G2877" s="94"/>
      <c r="H2877" s="373"/>
    </row>
    <row r="2878" spans="1:8" ht="12.75" customHeight="1">
      <c r="A2878" s="282"/>
      <c r="B2878" s="253" t="s">
        <v>355</v>
      </c>
      <c r="C2878" s="264" t="s">
        <v>915</v>
      </c>
      <c r="D2878" s="330"/>
      <c r="E2878" s="80"/>
      <c r="F2878" s="69"/>
      <c r="G2878" s="69"/>
      <c r="H2878" s="275"/>
    </row>
    <row r="2879" spans="1:8" ht="12.75" customHeight="1">
      <c r="A2879" s="287" t="s">
        <v>46</v>
      </c>
      <c r="B2879" s="254" t="s">
        <v>1405</v>
      </c>
      <c r="C2879" s="265" t="s">
        <v>2797</v>
      </c>
      <c r="D2879" s="331">
        <v>105</v>
      </c>
      <c r="E2879" s="81" t="s">
        <v>117</v>
      </c>
      <c r="F2879" s="70"/>
      <c r="G2879" s="70"/>
      <c r="H2879" s="277"/>
    </row>
    <row r="2880" spans="1:8" ht="12.75" customHeight="1">
      <c r="A2880" s="282"/>
      <c r="B2880" s="258" t="s">
        <v>355</v>
      </c>
      <c r="C2880" s="52" t="s">
        <v>46</v>
      </c>
      <c r="D2880" s="326"/>
      <c r="E2880" s="346"/>
      <c r="F2880" s="90"/>
      <c r="G2880" s="69"/>
      <c r="H2880" s="372"/>
    </row>
    <row r="2881" spans="1:8" ht="12.75" customHeight="1">
      <c r="A2881" s="245" t="s">
        <v>46</v>
      </c>
      <c r="B2881" s="256" t="s">
        <v>1406</v>
      </c>
      <c r="C2881" s="53" t="s">
        <v>46</v>
      </c>
      <c r="D2881" s="327">
        <v>103</v>
      </c>
      <c r="E2881" s="347" t="s">
        <v>161</v>
      </c>
      <c r="F2881" s="72"/>
      <c r="G2881" s="70"/>
      <c r="H2881" s="375"/>
    </row>
    <row r="2882" spans="1:8" ht="12.75" customHeight="1">
      <c r="A2882" s="285"/>
      <c r="B2882" s="293"/>
      <c r="C2882" s="313"/>
      <c r="D2882" s="328"/>
      <c r="E2882" s="348"/>
      <c r="F2882" s="355"/>
      <c r="G2882" s="371"/>
      <c r="H2882" s="372"/>
    </row>
    <row r="2883" spans="1:8" ht="12.75" customHeight="1">
      <c r="A2883" s="286"/>
      <c r="B2883" s="294"/>
      <c r="C2883" s="316"/>
      <c r="D2883" s="329"/>
      <c r="E2883" s="349"/>
      <c r="F2883" s="356"/>
      <c r="G2883" s="94"/>
      <c r="H2883" s="373"/>
    </row>
    <row r="2884" spans="1:8" ht="12.75" customHeight="1">
      <c r="A2884" s="282"/>
      <c r="B2884" s="255" t="s">
        <v>355</v>
      </c>
      <c r="C2884" s="55" t="s">
        <v>557</v>
      </c>
      <c r="D2884" s="326"/>
      <c r="E2884" s="346"/>
      <c r="F2884" s="90"/>
      <c r="G2884" s="73"/>
      <c r="H2884" s="278"/>
    </row>
    <row r="2885" spans="1:8" ht="12.75" customHeight="1">
      <c r="A2885" s="245" t="s">
        <v>46</v>
      </c>
      <c r="B2885" s="256" t="s">
        <v>1416</v>
      </c>
      <c r="C2885" s="54" t="s">
        <v>3744</v>
      </c>
      <c r="D2885" s="327">
        <v>137</v>
      </c>
      <c r="E2885" s="347" t="s">
        <v>117</v>
      </c>
      <c r="F2885" s="91"/>
      <c r="G2885" s="101"/>
      <c r="H2885" s="279"/>
    </row>
    <row r="2886" spans="1:8" ht="12.75" customHeight="1">
      <c r="A2886" s="282"/>
      <c r="B2886" s="255" t="s">
        <v>355</v>
      </c>
      <c r="C2886" s="55" t="s">
        <v>46</v>
      </c>
      <c r="D2886" s="326"/>
      <c r="E2886" s="84"/>
      <c r="F2886" s="90"/>
      <c r="G2886" s="73"/>
      <c r="H2886" s="278"/>
    </row>
    <row r="2887" spans="1:8" ht="12.75" customHeight="1">
      <c r="A2887" s="245" t="s">
        <v>46</v>
      </c>
      <c r="B2887" s="256" t="s">
        <v>1406</v>
      </c>
      <c r="C2887" s="54" t="s">
        <v>46</v>
      </c>
      <c r="D2887" s="327">
        <v>152</v>
      </c>
      <c r="E2887" s="347" t="s">
        <v>161</v>
      </c>
      <c r="F2887" s="92"/>
      <c r="G2887" s="101"/>
      <c r="H2887" s="279"/>
    </row>
    <row r="2888" spans="1:8" ht="12.75" customHeight="1">
      <c r="A2888" s="282"/>
      <c r="B2888" s="255" t="s">
        <v>355</v>
      </c>
      <c r="C2888" s="55" t="s">
        <v>46</v>
      </c>
      <c r="D2888" s="326"/>
      <c r="E2888" s="84"/>
      <c r="F2888" s="90"/>
      <c r="G2888" s="73"/>
      <c r="H2888" s="278"/>
    </row>
    <row r="2889" spans="1:8" ht="12.75" customHeight="1">
      <c r="A2889" s="245" t="s">
        <v>46</v>
      </c>
      <c r="B2889" s="256" t="s">
        <v>873</v>
      </c>
      <c r="C2889" s="54" t="s">
        <v>46</v>
      </c>
      <c r="D2889" s="327">
        <v>1483</v>
      </c>
      <c r="E2889" s="347" t="s">
        <v>161</v>
      </c>
      <c r="F2889" s="92"/>
      <c r="G2889" s="101"/>
      <c r="H2889" s="279"/>
    </row>
    <row r="2890" spans="1:8" ht="12.75" customHeight="1">
      <c r="A2890" s="282"/>
      <c r="B2890" s="255" t="s">
        <v>23</v>
      </c>
      <c r="C2890" s="55" t="s">
        <v>46</v>
      </c>
      <c r="D2890" s="326"/>
      <c r="E2890" s="346"/>
      <c r="F2890" s="90"/>
      <c r="G2890" s="73"/>
      <c r="H2890" s="278"/>
    </row>
    <row r="2891" spans="1:8" ht="12.75" customHeight="1">
      <c r="A2891" s="245" t="s">
        <v>46</v>
      </c>
      <c r="B2891" s="256" t="s">
        <v>873</v>
      </c>
      <c r="C2891" s="54" t="s">
        <v>46</v>
      </c>
      <c r="D2891" s="327">
        <v>143</v>
      </c>
      <c r="E2891" s="347" t="s">
        <v>161</v>
      </c>
      <c r="F2891" s="93"/>
      <c r="G2891" s="101"/>
      <c r="H2891" s="279"/>
    </row>
    <row r="2892" spans="1:8" ht="12.75" customHeight="1">
      <c r="A2892" s="282"/>
      <c r="B2892" s="255"/>
      <c r="C2892" s="55"/>
      <c r="D2892" s="326"/>
      <c r="E2892" s="346"/>
      <c r="F2892" s="90"/>
      <c r="G2892" s="73"/>
      <c r="H2892" s="278"/>
    </row>
    <row r="2893" spans="1:8" ht="12.75" customHeight="1">
      <c r="A2893" s="245"/>
      <c r="B2893" s="256" t="s">
        <v>3742</v>
      </c>
      <c r="C2893" s="54"/>
      <c r="D2893" s="327">
        <v>1</v>
      </c>
      <c r="E2893" s="347" t="s">
        <v>2108</v>
      </c>
      <c r="F2893" s="369"/>
      <c r="G2893" s="101"/>
      <c r="H2893" s="279"/>
    </row>
    <row r="2894" spans="1:8" ht="12.75" customHeight="1">
      <c r="A2894" s="282"/>
      <c r="B2894" s="260" t="s">
        <v>46</v>
      </c>
      <c r="C2894" s="52"/>
      <c r="D2894" s="326"/>
      <c r="E2894" s="346"/>
      <c r="F2894" s="71"/>
      <c r="G2894" s="73"/>
      <c r="H2894" s="278"/>
    </row>
    <row r="2895" spans="1:8" ht="12.75" customHeight="1">
      <c r="A2895" s="245" t="s">
        <v>46</v>
      </c>
      <c r="B2895" s="292" t="s">
        <v>46</v>
      </c>
      <c r="C2895" s="54"/>
      <c r="D2895" s="327"/>
      <c r="E2895" s="347" t="s">
        <v>46</v>
      </c>
      <c r="F2895" s="72"/>
      <c r="G2895" s="101"/>
      <c r="H2895" s="279"/>
    </row>
    <row r="2896" spans="1:8" ht="12.75" customHeight="1">
      <c r="A2896" s="282"/>
      <c r="B2896" s="260" t="s">
        <v>46</v>
      </c>
      <c r="C2896" s="52"/>
      <c r="D2896" s="326"/>
      <c r="E2896" s="346"/>
      <c r="F2896" s="71"/>
      <c r="G2896" s="73"/>
      <c r="H2896" s="278"/>
    </row>
    <row r="2897" spans="1:8" ht="12.75" customHeight="1">
      <c r="A2897" s="245" t="s">
        <v>46</v>
      </c>
      <c r="B2897" s="292" t="s">
        <v>46</v>
      </c>
      <c r="C2897" s="54"/>
      <c r="D2897" s="327"/>
      <c r="E2897" s="347" t="s">
        <v>46</v>
      </c>
      <c r="F2897" s="72"/>
      <c r="G2897" s="101"/>
      <c r="H2897" s="279"/>
    </row>
    <row r="2898" spans="1:8" ht="12.75" customHeight="1">
      <c r="A2898" s="288"/>
      <c r="B2898" s="261" t="s">
        <v>46</v>
      </c>
      <c r="C2898" s="55"/>
      <c r="D2898" s="333"/>
      <c r="E2898" s="350"/>
      <c r="F2898" s="73"/>
      <c r="G2898" s="73"/>
      <c r="H2898" s="278"/>
    </row>
    <row r="2899" spans="1:8" ht="12.75" customHeight="1">
      <c r="A2899" s="283" t="s">
        <v>46</v>
      </c>
      <c r="B2899" s="40" t="s">
        <v>46</v>
      </c>
      <c r="C2899" s="53" t="s">
        <v>46</v>
      </c>
      <c r="D2899" s="334"/>
      <c r="E2899" s="351" t="s">
        <v>46</v>
      </c>
      <c r="F2899" s="94"/>
      <c r="G2899" s="102"/>
      <c r="H2899" s="281"/>
    </row>
    <row r="2900" spans="1:8" ht="12.75" customHeight="1">
      <c r="A2900" s="285"/>
      <c r="B2900" s="293"/>
      <c r="C2900" s="52"/>
      <c r="D2900" s="328"/>
      <c r="E2900" s="348"/>
      <c r="F2900" s="355"/>
      <c r="G2900" s="371"/>
      <c r="H2900" s="372"/>
    </row>
    <row r="2901" spans="1:8" ht="12.75" customHeight="1">
      <c r="A2901" s="286"/>
      <c r="B2901" s="294"/>
      <c r="C2901" s="53"/>
      <c r="D2901" s="329"/>
      <c r="E2901" s="349"/>
      <c r="F2901" s="356"/>
      <c r="G2901" s="94"/>
      <c r="H2901" s="373"/>
    </row>
    <row r="2902" spans="1:8" ht="12.75" customHeight="1">
      <c r="A2902" s="282"/>
      <c r="B2902" s="260" t="s">
        <v>46</v>
      </c>
      <c r="C2902" s="52"/>
      <c r="D2902" s="326"/>
      <c r="E2902" s="346"/>
      <c r="F2902" s="71"/>
      <c r="G2902" s="73"/>
      <c r="H2902" s="278"/>
    </row>
    <row r="2903" spans="1:8" ht="12.75" customHeight="1">
      <c r="A2903" s="245" t="s">
        <v>46</v>
      </c>
      <c r="B2903" s="292" t="s">
        <v>46</v>
      </c>
      <c r="C2903" s="54"/>
      <c r="D2903" s="327"/>
      <c r="E2903" s="347" t="s">
        <v>46</v>
      </c>
      <c r="F2903" s="72"/>
      <c r="G2903" s="101"/>
      <c r="H2903" s="279"/>
    </row>
    <row r="2904" spans="1:8" ht="12.75" customHeight="1">
      <c r="A2904" s="288"/>
      <c r="B2904" s="261" t="s">
        <v>46</v>
      </c>
      <c r="C2904" s="55"/>
      <c r="D2904" s="333"/>
      <c r="E2904" s="350"/>
      <c r="F2904" s="73"/>
      <c r="G2904" s="73"/>
      <c r="H2904" s="278"/>
    </row>
    <row r="2905" spans="1:8" ht="12.75" customHeight="1">
      <c r="A2905" s="283" t="s">
        <v>46</v>
      </c>
      <c r="B2905" s="40" t="s">
        <v>46</v>
      </c>
      <c r="C2905" s="53" t="s">
        <v>46</v>
      </c>
      <c r="D2905" s="334"/>
      <c r="E2905" s="351" t="s">
        <v>46</v>
      </c>
      <c r="F2905" s="94"/>
      <c r="G2905" s="102"/>
      <c r="H2905" s="281"/>
    </row>
    <row r="2906" spans="1:8" ht="12.75" customHeight="1">
      <c r="A2906" s="285"/>
      <c r="B2906" s="293"/>
      <c r="C2906" s="52"/>
      <c r="D2906" s="328"/>
      <c r="E2906" s="348"/>
      <c r="F2906" s="355"/>
      <c r="G2906" s="371"/>
      <c r="H2906" s="372"/>
    </row>
    <row r="2907" spans="1:8" ht="12.75" customHeight="1">
      <c r="A2907" s="286"/>
      <c r="B2907" s="294"/>
      <c r="C2907" s="53"/>
      <c r="D2907" s="329"/>
      <c r="E2907" s="349"/>
      <c r="F2907" s="356"/>
      <c r="G2907" s="94"/>
      <c r="H2907" s="373"/>
    </row>
    <row r="2908" spans="1:8" ht="12.75" customHeight="1">
      <c r="A2908" s="282"/>
      <c r="B2908" s="260" t="s">
        <v>46</v>
      </c>
      <c r="C2908" s="52"/>
      <c r="D2908" s="326"/>
      <c r="E2908" s="346"/>
      <c r="F2908" s="71"/>
      <c r="G2908" s="73"/>
      <c r="H2908" s="278"/>
    </row>
    <row r="2909" spans="1:8" ht="12.75" customHeight="1">
      <c r="A2909" s="245" t="s">
        <v>46</v>
      </c>
      <c r="B2909" s="292" t="s">
        <v>46</v>
      </c>
      <c r="C2909" s="54"/>
      <c r="D2909" s="327"/>
      <c r="E2909" s="347" t="s">
        <v>46</v>
      </c>
      <c r="F2909" s="72"/>
      <c r="G2909" s="101"/>
      <c r="H2909" s="279"/>
    </row>
    <row r="2910" spans="1:8" ht="12.75" customHeight="1">
      <c r="A2910" s="288"/>
      <c r="B2910" s="261" t="s">
        <v>46</v>
      </c>
      <c r="C2910" s="55"/>
      <c r="D2910" s="333"/>
      <c r="E2910" s="350"/>
      <c r="F2910" s="73"/>
      <c r="G2910" s="73"/>
      <c r="H2910" s="278"/>
    </row>
    <row r="2911" spans="1:8" ht="12.75" customHeight="1">
      <c r="A2911" s="283" t="s">
        <v>46</v>
      </c>
      <c r="B2911" s="40" t="s">
        <v>46</v>
      </c>
      <c r="C2911" s="53" t="s">
        <v>46</v>
      </c>
      <c r="D2911" s="334"/>
      <c r="E2911" s="351" t="s">
        <v>46</v>
      </c>
      <c r="F2911" s="94"/>
      <c r="G2911" s="102"/>
      <c r="H2911" s="281"/>
    </row>
    <row r="2912" spans="1:8" ht="12.75" customHeight="1">
      <c r="A2912" s="285"/>
      <c r="B2912" s="293"/>
      <c r="C2912" s="52"/>
      <c r="D2912" s="328"/>
      <c r="E2912" s="348"/>
      <c r="F2912" s="355"/>
      <c r="G2912" s="371"/>
      <c r="H2912" s="372"/>
    </row>
    <row r="2913" spans="1:8" ht="12.75" customHeight="1">
      <c r="A2913" s="286"/>
      <c r="B2913" s="294"/>
      <c r="C2913" s="53"/>
      <c r="D2913" s="329"/>
      <c r="E2913" s="349"/>
      <c r="F2913" s="356"/>
      <c r="G2913" s="94"/>
      <c r="H2913" s="373"/>
    </row>
    <row r="2914" spans="1:8" ht="12.75" customHeight="1">
      <c r="A2914" s="282"/>
      <c r="B2914" s="260" t="s">
        <v>46</v>
      </c>
      <c r="C2914" s="52"/>
      <c r="D2914" s="326"/>
      <c r="E2914" s="346"/>
      <c r="F2914" s="71"/>
      <c r="G2914" s="73"/>
      <c r="H2914" s="278"/>
    </row>
    <row r="2915" spans="1:8" ht="12.75" customHeight="1">
      <c r="A2915" s="245" t="s">
        <v>46</v>
      </c>
      <c r="B2915" s="292" t="s">
        <v>46</v>
      </c>
      <c r="C2915" s="54"/>
      <c r="D2915" s="327"/>
      <c r="E2915" s="347" t="s">
        <v>46</v>
      </c>
      <c r="F2915" s="72"/>
      <c r="G2915" s="101"/>
      <c r="H2915" s="279"/>
    </row>
    <row r="2916" spans="1:8" ht="12.75" customHeight="1">
      <c r="A2916" s="288"/>
      <c r="B2916" s="261" t="s">
        <v>46</v>
      </c>
      <c r="C2916" s="55"/>
      <c r="D2916" s="333"/>
      <c r="E2916" s="350"/>
      <c r="F2916" s="73"/>
      <c r="G2916" s="73"/>
      <c r="H2916" s="278"/>
    </row>
    <row r="2917" spans="1:8" ht="12.75" customHeight="1">
      <c r="A2917" s="283" t="s">
        <v>46</v>
      </c>
      <c r="B2917" s="40" t="s">
        <v>46</v>
      </c>
      <c r="C2917" s="53" t="s">
        <v>46</v>
      </c>
      <c r="D2917" s="334"/>
      <c r="E2917" s="351" t="s">
        <v>46</v>
      </c>
      <c r="F2917" s="94"/>
      <c r="G2917" s="102"/>
      <c r="H2917" s="281"/>
    </row>
    <row r="2918" spans="1:8" ht="12.75" customHeight="1">
      <c r="A2918" s="285"/>
      <c r="B2918" s="293"/>
      <c r="C2918" s="52"/>
      <c r="D2918" s="328"/>
      <c r="E2918" s="348"/>
      <c r="F2918" s="355"/>
      <c r="G2918" s="371"/>
      <c r="H2918" s="372"/>
    </row>
    <row r="2919" spans="1:8" ht="12.75" customHeight="1">
      <c r="A2919" s="286"/>
      <c r="B2919" s="294"/>
      <c r="C2919" s="53"/>
      <c r="D2919" s="329"/>
      <c r="E2919" s="349"/>
      <c r="F2919" s="356"/>
      <c r="G2919" s="94"/>
      <c r="H2919" s="373"/>
    </row>
    <row r="2920" spans="1:8" ht="12.75" customHeight="1">
      <c r="A2920" s="282"/>
      <c r="B2920" s="255" t="s">
        <v>46</v>
      </c>
      <c r="C2920" s="55" t="s">
        <v>46</v>
      </c>
      <c r="D2920" s="326"/>
      <c r="E2920" s="82"/>
      <c r="F2920" s="90"/>
      <c r="G2920" s="73"/>
      <c r="H2920" s="278"/>
    </row>
    <row r="2921" spans="1:8" ht="12.75" customHeight="1">
      <c r="A2921" s="245" t="s">
        <v>46</v>
      </c>
      <c r="B2921" s="40" t="s">
        <v>165</v>
      </c>
      <c r="C2921" s="54" t="s">
        <v>46</v>
      </c>
      <c r="D2921" s="327"/>
      <c r="E2921" s="83" t="s">
        <v>46</v>
      </c>
      <c r="F2921" s="93"/>
      <c r="G2921" s="101"/>
      <c r="H2921" s="279"/>
    </row>
    <row r="2922" spans="1:8" ht="12.75" customHeight="1">
      <c r="A2922" s="282"/>
      <c r="B2922" s="255" t="s">
        <v>46</v>
      </c>
      <c r="C2922" s="55" t="s">
        <v>46</v>
      </c>
      <c r="D2922" s="326"/>
      <c r="E2922" s="82"/>
      <c r="F2922" s="90"/>
      <c r="G2922" s="73"/>
      <c r="H2922" s="278"/>
    </row>
    <row r="2923" spans="1:8" ht="12.75" customHeight="1">
      <c r="A2923" s="245" t="s">
        <v>2667</v>
      </c>
      <c r="B2923" s="256" t="s">
        <v>314</v>
      </c>
      <c r="C2923" s="54" t="s">
        <v>46</v>
      </c>
      <c r="D2923" s="327"/>
      <c r="E2923" s="83" t="s">
        <v>46</v>
      </c>
      <c r="F2923" s="93"/>
      <c r="G2923" s="101"/>
      <c r="H2923" s="279"/>
    </row>
    <row r="2924" spans="1:8" ht="12.75" customHeight="1">
      <c r="A2924" s="282"/>
      <c r="B2924" s="255"/>
      <c r="C2924" s="55"/>
      <c r="D2924" s="326"/>
      <c r="E2924" s="82"/>
      <c r="F2924" s="90"/>
      <c r="G2924" s="73"/>
      <c r="H2924" s="278"/>
    </row>
    <row r="2925" spans="1:8" ht="12.75" customHeight="1">
      <c r="A2925" s="245"/>
      <c r="B2925" s="256"/>
      <c r="C2925" s="54"/>
      <c r="D2925" s="327"/>
      <c r="E2925" s="83"/>
      <c r="F2925" s="93"/>
      <c r="G2925" s="101"/>
      <c r="H2925" s="279"/>
    </row>
    <row r="2926" spans="1:8" ht="12.75" customHeight="1">
      <c r="A2926" s="282"/>
      <c r="B2926" s="255" t="s">
        <v>46</v>
      </c>
      <c r="C2926" s="55" t="s">
        <v>46</v>
      </c>
      <c r="D2926" s="326"/>
      <c r="E2926" s="82"/>
      <c r="F2926" s="90"/>
      <c r="G2926" s="73"/>
      <c r="H2926" s="278"/>
    </row>
    <row r="2927" spans="1:8" ht="12.75" customHeight="1">
      <c r="A2927" s="245" t="s">
        <v>46</v>
      </c>
      <c r="B2927" s="256" t="s">
        <v>0</v>
      </c>
      <c r="C2927" s="54" t="s">
        <v>46</v>
      </c>
      <c r="D2927" s="327"/>
      <c r="E2927" s="83" t="s">
        <v>46</v>
      </c>
      <c r="F2927" s="93"/>
      <c r="G2927" s="101"/>
      <c r="H2927" s="279"/>
    </row>
    <row r="2928" spans="1:8" ht="12.75" customHeight="1">
      <c r="A2928" s="282"/>
      <c r="B2928" s="255" t="s">
        <v>46</v>
      </c>
      <c r="C2928" s="55"/>
      <c r="D2928" s="326"/>
      <c r="E2928" s="82"/>
      <c r="F2928" s="90"/>
      <c r="G2928" s="73"/>
      <c r="H2928" s="278"/>
    </row>
    <row r="2929" spans="1:8" ht="12.75" customHeight="1">
      <c r="A2929" s="245" t="s">
        <v>46</v>
      </c>
      <c r="B2929" s="256" t="s">
        <v>3586</v>
      </c>
      <c r="C2929" s="54" t="s">
        <v>2708</v>
      </c>
      <c r="D2929" s="327"/>
      <c r="E2929" s="83" t="s">
        <v>46</v>
      </c>
      <c r="F2929" s="93"/>
      <c r="G2929" s="101"/>
      <c r="H2929" s="279"/>
    </row>
    <row r="2930" spans="1:8" ht="12.75" customHeight="1">
      <c r="A2930" s="282"/>
      <c r="B2930" s="255" t="s">
        <v>1572</v>
      </c>
      <c r="C2930" s="55" t="s">
        <v>3588</v>
      </c>
      <c r="D2930" s="326"/>
      <c r="E2930" s="82"/>
      <c r="F2930" s="90"/>
      <c r="G2930" s="73"/>
      <c r="H2930" s="278"/>
    </row>
    <row r="2931" spans="1:8" ht="12.75" customHeight="1">
      <c r="A2931" s="245" t="s">
        <v>46</v>
      </c>
      <c r="B2931" s="256" t="s">
        <v>2032</v>
      </c>
      <c r="C2931" s="54" t="s">
        <v>510</v>
      </c>
      <c r="D2931" s="327">
        <v>25.7</v>
      </c>
      <c r="E2931" s="83" t="s">
        <v>161</v>
      </c>
      <c r="F2931" s="93"/>
      <c r="G2931" s="101"/>
      <c r="H2931" s="279"/>
    </row>
    <row r="2932" spans="1:8" ht="12.75" customHeight="1">
      <c r="A2932" s="282"/>
      <c r="B2932" s="255" t="s">
        <v>1572</v>
      </c>
      <c r="C2932" s="55" t="s">
        <v>3588</v>
      </c>
      <c r="D2932" s="326"/>
      <c r="E2932" s="82"/>
      <c r="F2932" s="90"/>
      <c r="G2932" s="73"/>
      <c r="H2932" s="278"/>
    </row>
    <row r="2933" spans="1:8" ht="12.75" customHeight="1">
      <c r="A2933" s="245" t="s">
        <v>46</v>
      </c>
      <c r="B2933" s="256" t="s">
        <v>1281</v>
      </c>
      <c r="C2933" s="54" t="s">
        <v>1981</v>
      </c>
      <c r="D2933" s="327">
        <v>1</v>
      </c>
      <c r="E2933" s="83" t="s">
        <v>199</v>
      </c>
      <c r="F2933" s="93"/>
      <c r="G2933" s="101"/>
      <c r="H2933" s="279"/>
    </row>
    <row r="2934" spans="1:8" ht="12.75" customHeight="1">
      <c r="A2934" s="282"/>
      <c r="B2934" s="255" t="s">
        <v>46</v>
      </c>
      <c r="C2934" s="55"/>
      <c r="D2934" s="326"/>
      <c r="E2934" s="82"/>
      <c r="F2934" s="90"/>
      <c r="G2934" s="73"/>
      <c r="H2934" s="278"/>
    </row>
    <row r="2935" spans="1:8" ht="12.75" customHeight="1">
      <c r="A2935" s="245" t="s">
        <v>46</v>
      </c>
      <c r="B2935" s="256" t="s">
        <v>46</v>
      </c>
      <c r="C2935" s="54"/>
      <c r="D2935" s="327"/>
      <c r="E2935" s="83" t="s">
        <v>46</v>
      </c>
      <c r="F2935" s="93"/>
      <c r="G2935" s="101"/>
      <c r="H2935" s="279"/>
    </row>
    <row r="2936" spans="1:8" ht="12.75" customHeight="1">
      <c r="A2936" s="282"/>
      <c r="B2936" s="255" t="s">
        <v>46</v>
      </c>
      <c r="C2936" s="55"/>
      <c r="D2936" s="326"/>
      <c r="E2936" s="82"/>
      <c r="F2936" s="90"/>
      <c r="G2936" s="73"/>
      <c r="H2936" s="278"/>
    </row>
    <row r="2937" spans="1:8" ht="12.75" customHeight="1">
      <c r="A2937" s="245" t="s">
        <v>46</v>
      </c>
      <c r="B2937" s="256" t="s">
        <v>3020</v>
      </c>
      <c r="C2937" s="54" t="s">
        <v>231</v>
      </c>
      <c r="D2937" s="327"/>
      <c r="E2937" s="83" t="s">
        <v>46</v>
      </c>
      <c r="F2937" s="93"/>
      <c r="G2937" s="101"/>
      <c r="H2937" s="279"/>
    </row>
    <row r="2938" spans="1:8" ht="12.75" customHeight="1">
      <c r="A2938" s="282"/>
      <c r="B2938" s="255" t="s">
        <v>46</v>
      </c>
      <c r="C2938" s="55" t="s">
        <v>1753</v>
      </c>
      <c r="D2938" s="326"/>
      <c r="E2938" s="82"/>
      <c r="F2938" s="90"/>
      <c r="G2938" s="73"/>
      <c r="H2938" s="278"/>
    </row>
    <row r="2939" spans="1:8" ht="12.75" customHeight="1">
      <c r="A2939" s="245" t="s">
        <v>46</v>
      </c>
      <c r="B2939" s="256" t="s">
        <v>546</v>
      </c>
      <c r="C2939" s="54" t="s">
        <v>563</v>
      </c>
      <c r="D2939" s="327">
        <v>2</v>
      </c>
      <c r="E2939" s="83" t="s">
        <v>199</v>
      </c>
      <c r="F2939" s="93"/>
      <c r="G2939" s="101"/>
      <c r="H2939" s="279"/>
    </row>
    <row r="2940" spans="1:8" ht="12.75" customHeight="1">
      <c r="A2940" s="282"/>
      <c r="B2940" s="255"/>
      <c r="C2940" s="55"/>
      <c r="D2940" s="326"/>
      <c r="E2940" s="82"/>
      <c r="F2940" s="90"/>
      <c r="G2940" s="73"/>
      <c r="H2940" s="278"/>
    </row>
    <row r="2941" spans="1:8" ht="12.75" customHeight="1">
      <c r="A2941" s="245"/>
      <c r="B2941" s="256"/>
      <c r="C2941" s="54"/>
      <c r="D2941" s="327"/>
      <c r="E2941" s="83"/>
      <c r="F2941" s="93"/>
      <c r="G2941" s="101"/>
      <c r="H2941" s="279"/>
    </row>
    <row r="2942" spans="1:8" ht="12.75" customHeight="1">
      <c r="A2942" s="282"/>
      <c r="B2942" s="255" t="s">
        <v>355</v>
      </c>
      <c r="C2942" s="55" t="s">
        <v>674</v>
      </c>
      <c r="D2942" s="326"/>
      <c r="E2942" s="82"/>
      <c r="F2942" s="90"/>
      <c r="G2942" s="73"/>
      <c r="H2942" s="278"/>
    </row>
    <row r="2943" spans="1:8" ht="12.75" customHeight="1">
      <c r="A2943" s="245" t="s">
        <v>46</v>
      </c>
      <c r="B2943" s="256" t="s">
        <v>5087</v>
      </c>
      <c r="C2943" s="54" t="s">
        <v>3885</v>
      </c>
      <c r="D2943" s="327">
        <v>41.6</v>
      </c>
      <c r="E2943" s="83" t="s">
        <v>161</v>
      </c>
      <c r="F2943" s="93"/>
      <c r="G2943" s="101"/>
      <c r="H2943" s="279"/>
    </row>
    <row r="2944" spans="1:8" ht="12.75" customHeight="1">
      <c r="A2944" s="282"/>
      <c r="B2944" s="255"/>
      <c r="C2944" s="55"/>
      <c r="D2944" s="326"/>
      <c r="E2944" s="82"/>
      <c r="F2944" s="90"/>
      <c r="G2944" s="73"/>
      <c r="H2944" s="278"/>
    </row>
    <row r="2945" spans="1:8" ht="12.75" customHeight="1">
      <c r="A2945" s="245"/>
      <c r="B2945" s="256" t="s">
        <v>316</v>
      </c>
      <c r="C2945" s="54" t="s">
        <v>479</v>
      </c>
      <c r="D2945" s="327">
        <v>1</v>
      </c>
      <c r="E2945" s="83" t="s">
        <v>199</v>
      </c>
      <c r="F2945" s="93"/>
      <c r="G2945" s="101"/>
      <c r="H2945" s="279"/>
    </row>
    <row r="2946" spans="1:8" ht="12.75" customHeight="1">
      <c r="A2946" s="282"/>
      <c r="B2946" s="255" t="s">
        <v>129</v>
      </c>
      <c r="C2946" s="55" t="s">
        <v>688</v>
      </c>
      <c r="D2946" s="326"/>
      <c r="E2946" s="82"/>
      <c r="F2946" s="90"/>
      <c r="G2946" s="73"/>
      <c r="H2946" s="278"/>
    </row>
    <row r="2947" spans="1:8" ht="12.75" customHeight="1">
      <c r="A2947" s="245" t="s">
        <v>46</v>
      </c>
      <c r="B2947" s="256" t="s">
        <v>677</v>
      </c>
      <c r="C2947" s="54" t="s">
        <v>1120</v>
      </c>
      <c r="D2947" s="327">
        <v>5</v>
      </c>
      <c r="E2947" s="83" t="s">
        <v>199</v>
      </c>
      <c r="F2947" s="93"/>
      <c r="G2947" s="101"/>
      <c r="H2947" s="279"/>
    </row>
    <row r="2948" spans="1:8" ht="12.75" customHeight="1">
      <c r="A2948" s="282"/>
      <c r="B2948" s="255"/>
      <c r="C2948" s="55"/>
      <c r="D2948" s="326"/>
      <c r="E2948" s="82"/>
      <c r="F2948" s="90"/>
      <c r="G2948" s="73"/>
      <c r="H2948" s="278"/>
    </row>
    <row r="2949" spans="1:8" ht="12.75" customHeight="1">
      <c r="A2949" s="245"/>
      <c r="B2949" s="256"/>
      <c r="C2949" s="54"/>
      <c r="D2949" s="327"/>
      <c r="E2949" s="83"/>
      <c r="F2949" s="93"/>
      <c r="G2949" s="101"/>
      <c r="H2949" s="279"/>
    </row>
    <row r="2950" spans="1:8" ht="12.75" customHeight="1">
      <c r="A2950" s="282"/>
      <c r="B2950" s="255"/>
      <c r="C2950" s="55"/>
      <c r="D2950" s="326"/>
      <c r="E2950" s="82"/>
      <c r="F2950" s="90"/>
      <c r="G2950" s="73"/>
      <c r="H2950" s="278"/>
    </row>
    <row r="2951" spans="1:8" ht="12.75" customHeight="1">
      <c r="A2951" s="245"/>
      <c r="B2951" s="256"/>
      <c r="C2951" s="54"/>
      <c r="D2951" s="327"/>
      <c r="E2951" s="83"/>
      <c r="F2951" s="93"/>
      <c r="G2951" s="101"/>
      <c r="H2951" s="279"/>
    </row>
    <row r="2952" spans="1:8" ht="12.75" customHeight="1">
      <c r="A2952" s="282"/>
      <c r="B2952" s="255" t="s">
        <v>46</v>
      </c>
      <c r="C2952" s="52" t="s">
        <v>46</v>
      </c>
      <c r="D2952" s="326"/>
      <c r="E2952" s="346"/>
      <c r="F2952" s="90"/>
      <c r="G2952" s="69"/>
      <c r="H2952" s="278"/>
    </row>
    <row r="2953" spans="1:8" ht="12.75" customHeight="1">
      <c r="A2953" s="245" t="s">
        <v>46</v>
      </c>
      <c r="B2953" s="256" t="s">
        <v>884</v>
      </c>
      <c r="C2953" s="54" t="s">
        <v>46</v>
      </c>
      <c r="D2953" s="327"/>
      <c r="E2953" s="347" t="s">
        <v>46</v>
      </c>
      <c r="F2953" s="91"/>
      <c r="G2953" s="70"/>
      <c r="H2953" s="277"/>
    </row>
    <row r="2954" spans="1:8" ht="12.75" customHeight="1">
      <c r="A2954" s="282"/>
      <c r="B2954" s="255"/>
      <c r="C2954" s="55"/>
      <c r="D2954" s="326"/>
      <c r="E2954" s="82"/>
      <c r="F2954" s="90"/>
      <c r="G2954" s="73"/>
      <c r="H2954" s="278"/>
    </row>
    <row r="2955" spans="1:8" ht="12.75" customHeight="1">
      <c r="A2955" s="245"/>
      <c r="B2955" s="256" t="s">
        <v>1201</v>
      </c>
      <c r="C2955" s="54"/>
      <c r="D2955" s="327"/>
      <c r="E2955" s="83"/>
      <c r="F2955" s="93"/>
      <c r="G2955" s="101"/>
      <c r="H2955" s="279"/>
    </row>
    <row r="2956" spans="1:8" ht="12.75" customHeight="1">
      <c r="A2956" s="282"/>
      <c r="B2956" s="258" t="s">
        <v>355</v>
      </c>
      <c r="C2956" s="52" t="s">
        <v>674</v>
      </c>
      <c r="D2956" s="326"/>
      <c r="E2956" s="346"/>
      <c r="F2956" s="90"/>
      <c r="G2956" s="69"/>
      <c r="H2956" s="372"/>
    </row>
    <row r="2957" spans="1:8" ht="12.75" customHeight="1">
      <c r="A2957" s="245" t="s">
        <v>46</v>
      </c>
      <c r="B2957" s="256" t="s">
        <v>5087</v>
      </c>
      <c r="C2957" s="53" t="s">
        <v>3885</v>
      </c>
      <c r="D2957" s="327">
        <v>291</v>
      </c>
      <c r="E2957" s="347" t="s">
        <v>161</v>
      </c>
      <c r="F2957" s="72"/>
      <c r="G2957" s="70"/>
      <c r="H2957" s="375"/>
    </row>
    <row r="2958" spans="1:8" ht="12.75" customHeight="1">
      <c r="A2958" s="282"/>
      <c r="B2958" s="258" t="s">
        <v>46</v>
      </c>
      <c r="C2958" s="52" t="s">
        <v>218</v>
      </c>
      <c r="D2958" s="326"/>
      <c r="E2958" s="346"/>
      <c r="F2958" s="90"/>
      <c r="G2958" s="69"/>
      <c r="H2958" s="372"/>
    </row>
    <row r="2959" spans="1:8" ht="12.75" customHeight="1">
      <c r="A2959" s="245" t="s">
        <v>46</v>
      </c>
      <c r="B2959" s="256" t="s">
        <v>4265</v>
      </c>
      <c r="C2959" s="53" t="s">
        <v>539</v>
      </c>
      <c r="D2959" s="327">
        <v>53</v>
      </c>
      <c r="E2959" s="347" t="s">
        <v>199</v>
      </c>
      <c r="F2959" s="72"/>
      <c r="G2959" s="70"/>
      <c r="H2959" s="375"/>
    </row>
    <row r="2960" spans="1:8" ht="12.75" customHeight="1">
      <c r="A2960" s="285"/>
      <c r="B2960" s="293" t="s">
        <v>46</v>
      </c>
      <c r="C2960" s="52" t="s">
        <v>218</v>
      </c>
      <c r="D2960" s="328"/>
      <c r="E2960" s="348"/>
      <c r="F2960" s="355"/>
      <c r="G2960" s="371"/>
      <c r="H2960" s="372"/>
    </row>
    <row r="2961" spans="1:8" ht="12.75" customHeight="1">
      <c r="A2961" s="286" t="s">
        <v>46</v>
      </c>
      <c r="B2961" s="294" t="s">
        <v>4772</v>
      </c>
      <c r="C2961" s="53" t="s">
        <v>539</v>
      </c>
      <c r="D2961" s="329">
        <v>13</v>
      </c>
      <c r="E2961" s="349" t="s">
        <v>199</v>
      </c>
      <c r="F2961" s="356"/>
      <c r="G2961" s="94"/>
      <c r="H2961" s="373"/>
    </row>
    <row r="2962" spans="1:8" ht="12.75" customHeight="1">
      <c r="A2962" s="282"/>
      <c r="B2962" s="255" t="s">
        <v>46</v>
      </c>
      <c r="C2962" s="55" t="s">
        <v>46</v>
      </c>
      <c r="D2962" s="326"/>
      <c r="E2962" s="346"/>
      <c r="F2962" s="90"/>
      <c r="G2962" s="73"/>
      <c r="H2962" s="278"/>
    </row>
    <row r="2963" spans="1:8" ht="12.75" customHeight="1">
      <c r="A2963" s="245" t="s">
        <v>46</v>
      </c>
      <c r="B2963" s="256" t="s">
        <v>1418</v>
      </c>
      <c r="C2963" s="54" t="s">
        <v>1424</v>
      </c>
      <c r="D2963" s="327">
        <v>1</v>
      </c>
      <c r="E2963" s="347" t="s">
        <v>199</v>
      </c>
      <c r="F2963" s="91"/>
      <c r="G2963" s="101"/>
      <c r="H2963" s="279"/>
    </row>
    <row r="2964" spans="1:8" ht="12.75" customHeight="1">
      <c r="A2964" s="282"/>
      <c r="B2964" s="255" t="s">
        <v>46</v>
      </c>
      <c r="C2964" s="55" t="s">
        <v>679</v>
      </c>
      <c r="D2964" s="326"/>
      <c r="E2964" s="346"/>
      <c r="F2964" s="90"/>
      <c r="G2964" s="73"/>
      <c r="H2964" s="278"/>
    </row>
    <row r="2965" spans="1:8" ht="12.75" customHeight="1">
      <c r="A2965" s="245" t="s">
        <v>46</v>
      </c>
      <c r="B2965" s="256" t="s">
        <v>1427</v>
      </c>
      <c r="C2965" s="54" t="s">
        <v>3257</v>
      </c>
      <c r="D2965" s="327">
        <v>18</v>
      </c>
      <c r="E2965" s="347" t="s">
        <v>199</v>
      </c>
      <c r="F2965" s="91"/>
      <c r="G2965" s="101"/>
      <c r="H2965" s="279"/>
    </row>
    <row r="2966" spans="1:8" ht="12.75" customHeight="1">
      <c r="A2966" s="282"/>
      <c r="B2966" s="255" t="s">
        <v>1430</v>
      </c>
      <c r="C2966" s="55" t="s">
        <v>561</v>
      </c>
      <c r="D2966" s="326"/>
      <c r="E2966" s="84"/>
      <c r="F2966" s="90"/>
      <c r="G2966" s="73"/>
      <c r="H2966" s="278"/>
    </row>
    <row r="2967" spans="1:8" ht="12.75" customHeight="1">
      <c r="A2967" s="246" t="s">
        <v>46</v>
      </c>
      <c r="B2967" s="255" t="s">
        <v>1436</v>
      </c>
      <c r="C2967" s="312" t="s">
        <v>333</v>
      </c>
      <c r="D2967" s="326">
        <v>1</v>
      </c>
      <c r="E2967" s="346" t="s">
        <v>199</v>
      </c>
      <c r="F2967" s="370"/>
      <c r="G2967" s="73"/>
      <c r="H2967" s="278"/>
    </row>
    <row r="2968" spans="1:8" ht="12.75" customHeight="1">
      <c r="A2968" s="285"/>
      <c r="B2968" s="293" t="s">
        <v>1430</v>
      </c>
      <c r="C2968" s="52" t="s">
        <v>4791</v>
      </c>
      <c r="D2968" s="328"/>
      <c r="E2968" s="348"/>
      <c r="F2968" s="355"/>
      <c r="G2968" s="371"/>
      <c r="H2968" s="372"/>
    </row>
    <row r="2969" spans="1:8" ht="12.75" customHeight="1">
      <c r="A2969" s="286" t="s">
        <v>46</v>
      </c>
      <c r="B2969" s="294" t="s">
        <v>1437</v>
      </c>
      <c r="C2969" s="53" t="s">
        <v>1438</v>
      </c>
      <c r="D2969" s="329">
        <v>1</v>
      </c>
      <c r="E2969" s="349" t="s">
        <v>199</v>
      </c>
      <c r="F2969" s="356"/>
      <c r="G2969" s="94"/>
      <c r="H2969" s="373"/>
    </row>
    <row r="2970" spans="1:8" ht="12.75" customHeight="1">
      <c r="A2970" s="282"/>
      <c r="B2970" s="255"/>
      <c r="C2970" s="55"/>
      <c r="D2970" s="326"/>
      <c r="E2970" s="82"/>
      <c r="F2970" s="90"/>
      <c r="G2970" s="73"/>
      <c r="H2970" s="278"/>
    </row>
    <row r="2971" spans="1:8" ht="12.75" customHeight="1">
      <c r="A2971" s="245"/>
      <c r="B2971" s="256"/>
      <c r="C2971" s="54"/>
      <c r="D2971" s="327"/>
      <c r="E2971" s="83"/>
      <c r="F2971" s="93"/>
      <c r="G2971" s="101"/>
      <c r="H2971" s="279"/>
    </row>
    <row r="2972" spans="1:8" ht="12.75" customHeight="1">
      <c r="A2972" s="246"/>
      <c r="B2972" s="255"/>
      <c r="C2972" s="312"/>
      <c r="D2972" s="326"/>
      <c r="E2972" s="346"/>
      <c r="F2972" s="90"/>
      <c r="G2972" s="73"/>
      <c r="H2972" s="278"/>
    </row>
    <row r="2973" spans="1:8" ht="12.75" customHeight="1">
      <c r="A2973" s="245" t="s">
        <v>46</v>
      </c>
      <c r="B2973" s="256"/>
      <c r="C2973" s="54"/>
      <c r="D2973" s="327"/>
      <c r="E2973" s="347"/>
      <c r="F2973" s="91"/>
      <c r="G2973" s="101"/>
      <c r="H2973" s="279"/>
    </row>
    <row r="2974" spans="1:8" ht="12.75" customHeight="1">
      <c r="A2974" s="282"/>
      <c r="B2974" s="255" t="s">
        <v>1240</v>
      </c>
      <c r="C2974" s="55" t="s">
        <v>1245</v>
      </c>
      <c r="D2974" s="326"/>
      <c r="E2974" s="346"/>
      <c r="F2974" s="90"/>
      <c r="G2974" s="73"/>
      <c r="H2974" s="278"/>
    </row>
    <row r="2975" spans="1:8" ht="12.75" customHeight="1">
      <c r="A2975" s="245" t="s">
        <v>46</v>
      </c>
      <c r="B2975" s="256" t="s">
        <v>1483</v>
      </c>
      <c r="C2975" s="53" t="s">
        <v>1485</v>
      </c>
      <c r="D2975" s="327">
        <v>19</v>
      </c>
      <c r="E2975" s="347" t="s">
        <v>199</v>
      </c>
      <c r="F2975" s="91"/>
      <c r="G2975" s="101"/>
      <c r="H2975" s="279"/>
    </row>
    <row r="2976" spans="1:8" ht="12.75" customHeight="1">
      <c r="A2976" s="282"/>
      <c r="B2976" s="255" t="s">
        <v>1057</v>
      </c>
      <c r="C2976" s="55" t="s">
        <v>999</v>
      </c>
      <c r="D2976" s="326"/>
      <c r="E2976" s="346"/>
      <c r="F2976" s="90"/>
      <c r="G2976" s="73"/>
      <c r="H2976" s="278"/>
    </row>
    <row r="2977" spans="1:8" ht="12.75" customHeight="1">
      <c r="A2977" s="245" t="s">
        <v>46</v>
      </c>
      <c r="B2977" s="256" t="s">
        <v>1608</v>
      </c>
      <c r="C2977" s="54" t="s">
        <v>4035</v>
      </c>
      <c r="D2977" s="327">
        <v>2</v>
      </c>
      <c r="E2977" s="347" t="s">
        <v>199</v>
      </c>
      <c r="F2977" s="93"/>
      <c r="G2977" s="101"/>
      <c r="H2977" s="279"/>
    </row>
    <row r="2978" spans="1:8" ht="12.75" customHeight="1">
      <c r="A2978" s="285"/>
      <c r="B2978" s="293" t="s">
        <v>46</v>
      </c>
      <c r="C2978" s="52"/>
      <c r="D2978" s="328"/>
      <c r="E2978" s="348"/>
      <c r="F2978" s="355"/>
      <c r="G2978" s="371"/>
      <c r="H2978" s="372"/>
    </row>
    <row r="2979" spans="1:8" ht="12.75" customHeight="1">
      <c r="A2979" s="286" t="s">
        <v>46</v>
      </c>
      <c r="B2979" s="294" t="s">
        <v>46</v>
      </c>
      <c r="C2979" s="53"/>
      <c r="D2979" s="329"/>
      <c r="E2979" s="349" t="s">
        <v>46</v>
      </c>
      <c r="F2979" s="356"/>
      <c r="G2979" s="94"/>
      <c r="H2979" s="373"/>
    </row>
    <row r="2980" spans="1:8" ht="12.75" customHeight="1">
      <c r="A2980" s="246"/>
      <c r="B2980" s="255" t="s">
        <v>46</v>
      </c>
      <c r="C2980" s="266" t="s">
        <v>4133</v>
      </c>
      <c r="D2980" s="326"/>
      <c r="E2980" s="346"/>
      <c r="F2980" s="90"/>
      <c r="G2980" s="73"/>
      <c r="H2980" s="278"/>
    </row>
    <row r="2981" spans="1:8" ht="12.75" customHeight="1">
      <c r="A2981" s="245" t="s">
        <v>46</v>
      </c>
      <c r="B2981" s="291" t="s">
        <v>2625</v>
      </c>
      <c r="C2981" s="53" t="s">
        <v>4132</v>
      </c>
      <c r="D2981" s="327"/>
      <c r="E2981" s="347" t="s">
        <v>46</v>
      </c>
      <c r="F2981" s="91"/>
      <c r="G2981" s="101"/>
      <c r="H2981" s="279"/>
    </row>
    <row r="2982" spans="1:8" ht="12.75" customHeight="1">
      <c r="A2982" s="282"/>
      <c r="B2982" s="260" t="s">
        <v>234</v>
      </c>
      <c r="C2982" s="52" t="s">
        <v>46</v>
      </c>
      <c r="D2982" s="326"/>
      <c r="E2982" s="346"/>
      <c r="F2982" s="71"/>
      <c r="G2982" s="73"/>
      <c r="H2982" s="278"/>
    </row>
    <row r="2983" spans="1:8" ht="12.75" customHeight="1">
      <c r="A2983" s="245" t="s">
        <v>46</v>
      </c>
      <c r="B2983" s="292" t="s">
        <v>1600</v>
      </c>
      <c r="C2983" s="54" t="s">
        <v>1413</v>
      </c>
      <c r="D2983" s="327">
        <v>1</v>
      </c>
      <c r="E2983" s="347" t="s">
        <v>199</v>
      </c>
      <c r="F2983" s="72"/>
      <c r="G2983" s="101"/>
      <c r="H2983" s="279"/>
    </row>
    <row r="2984" spans="1:8" ht="12.75" customHeight="1">
      <c r="A2984" s="288"/>
      <c r="B2984" s="302" t="s">
        <v>234</v>
      </c>
      <c r="C2984" s="55" t="s">
        <v>46</v>
      </c>
      <c r="D2984" s="333"/>
      <c r="E2984" s="350"/>
      <c r="F2984" s="73"/>
      <c r="G2984" s="73"/>
      <c r="H2984" s="278"/>
    </row>
    <row r="2985" spans="1:8" ht="12.75" customHeight="1">
      <c r="A2985" s="283" t="s">
        <v>46</v>
      </c>
      <c r="B2985" s="296" t="s">
        <v>1625</v>
      </c>
      <c r="C2985" s="53" t="s">
        <v>225</v>
      </c>
      <c r="D2985" s="334">
        <v>1</v>
      </c>
      <c r="E2985" s="351" t="s">
        <v>199</v>
      </c>
      <c r="F2985" s="94"/>
      <c r="G2985" s="102"/>
      <c r="H2985" s="281"/>
    </row>
    <row r="2986" spans="1:8" ht="12.75" customHeight="1">
      <c r="A2986" s="80"/>
      <c r="B2986" s="249" t="s">
        <v>500</v>
      </c>
      <c r="C2986" s="249" t="s">
        <v>46</v>
      </c>
      <c r="D2986" s="330"/>
      <c r="E2986" s="80"/>
      <c r="F2986" s="69"/>
      <c r="G2986" s="69"/>
      <c r="H2986" s="275"/>
    </row>
    <row r="2987" spans="1:8" ht="12.75" customHeight="1">
      <c r="A2987" s="284" t="s">
        <v>46</v>
      </c>
      <c r="B2987" s="49" t="s">
        <v>1600</v>
      </c>
      <c r="C2987" s="311" t="s">
        <v>104</v>
      </c>
      <c r="D2987" s="331">
        <v>1</v>
      </c>
      <c r="E2987" s="81" t="s">
        <v>199</v>
      </c>
      <c r="F2987" s="70"/>
      <c r="G2987" s="70"/>
      <c r="H2987" s="374"/>
    </row>
    <row r="2988" spans="1:8" ht="12.75" customHeight="1">
      <c r="A2988" s="282"/>
      <c r="B2988" s="253" t="s">
        <v>500</v>
      </c>
      <c r="C2988" s="264" t="s">
        <v>46</v>
      </c>
      <c r="D2988" s="330"/>
      <c r="E2988" s="80"/>
      <c r="F2988" s="69"/>
      <c r="G2988" s="69"/>
      <c r="H2988" s="275"/>
    </row>
    <row r="2989" spans="1:8" ht="12.75" customHeight="1">
      <c r="A2989" s="287" t="s">
        <v>46</v>
      </c>
      <c r="B2989" s="254" t="s">
        <v>1600</v>
      </c>
      <c r="C2989" s="265" t="s">
        <v>1627</v>
      </c>
      <c r="D2989" s="331">
        <v>1</v>
      </c>
      <c r="E2989" s="81" t="s">
        <v>199</v>
      </c>
      <c r="F2989" s="70"/>
      <c r="G2989" s="70"/>
      <c r="H2989" s="277"/>
    </row>
    <row r="2990" spans="1:8" ht="12.75" customHeight="1">
      <c r="A2990" s="282"/>
      <c r="B2990" s="255" t="s">
        <v>500</v>
      </c>
      <c r="C2990" s="52" t="s">
        <v>46</v>
      </c>
      <c r="D2990" s="326"/>
      <c r="E2990" s="346"/>
      <c r="F2990" s="90"/>
      <c r="G2990" s="69"/>
      <c r="H2990" s="278"/>
    </row>
    <row r="2991" spans="1:8" ht="12.75" customHeight="1">
      <c r="A2991" s="245" t="s">
        <v>46</v>
      </c>
      <c r="B2991" s="256" t="s">
        <v>1625</v>
      </c>
      <c r="C2991" s="54" t="s">
        <v>1622</v>
      </c>
      <c r="D2991" s="327">
        <v>1</v>
      </c>
      <c r="E2991" s="347" t="s">
        <v>199</v>
      </c>
      <c r="F2991" s="91"/>
      <c r="G2991" s="70"/>
      <c r="H2991" s="277"/>
    </row>
    <row r="2992" spans="1:8" ht="12.75" customHeight="1">
      <c r="A2992" s="282"/>
      <c r="B2992" s="258" t="s">
        <v>921</v>
      </c>
      <c r="C2992" s="52" t="s">
        <v>46</v>
      </c>
      <c r="D2992" s="326"/>
      <c r="E2992" s="346"/>
      <c r="F2992" s="90"/>
      <c r="G2992" s="69"/>
      <c r="H2992" s="372"/>
    </row>
    <row r="2993" spans="1:8" ht="12.75" customHeight="1">
      <c r="A2993" s="245" t="s">
        <v>46</v>
      </c>
      <c r="B2993" s="256" t="s">
        <v>1600</v>
      </c>
      <c r="C2993" s="53" t="s">
        <v>575</v>
      </c>
      <c r="D2993" s="327">
        <v>1</v>
      </c>
      <c r="E2993" s="347" t="s">
        <v>199</v>
      </c>
      <c r="F2993" s="72"/>
      <c r="G2993" s="70"/>
      <c r="H2993" s="375"/>
    </row>
    <row r="2994" spans="1:8" ht="12.75" customHeight="1">
      <c r="A2994" s="282"/>
      <c r="B2994" s="258" t="s">
        <v>1629</v>
      </c>
      <c r="C2994" s="52" t="s">
        <v>46</v>
      </c>
      <c r="D2994" s="326"/>
      <c r="E2994" s="346"/>
      <c r="F2994" s="90"/>
      <c r="G2994" s="69"/>
      <c r="H2994" s="372"/>
    </row>
    <row r="2995" spans="1:8" ht="12.75" customHeight="1">
      <c r="A2995" s="245" t="s">
        <v>46</v>
      </c>
      <c r="B2995" s="256" t="s">
        <v>1600</v>
      </c>
      <c r="C2995" s="53" t="s">
        <v>1633</v>
      </c>
      <c r="D2995" s="327">
        <v>1</v>
      </c>
      <c r="E2995" s="347" t="s">
        <v>199</v>
      </c>
      <c r="F2995" s="72"/>
      <c r="G2995" s="70"/>
      <c r="H2995" s="375"/>
    </row>
    <row r="2996" spans="1:8" ht="12.75" customHeight="1">
      <c r="A2996" s="282"/>
      <c r="B2996" s="255" t="s">
        <v>1629</v>
      </c>
      <c r="C2996" s="55" t="s">
        <v>46</v>
      </c>
      <c r="D2996" s="326"/>
      <c r="E2996" s="346"/>
      <c r="F2996" s="90"/>
      <c r="G2996" s="73"/>
      <c r="H2996" s="278"/>
    </row>
    <row r="2997" spans="1:8" ht="12.75" customHeight="1">
      <c r="A2997" s="245" t="s">
        <v>46</v>
      </c>
      <c r="B2997" s="256" t="s">
        <v>1600</v>
      </c>
      <c r="C2997" s="54" t="s">
        <v>1636</v>
      </c>
      <c r="D2997" s="327">
        <v>1</v>
      </c>
      <c r="E2997" s="347" t="s">
        <v>199</v>
      </c>
      <c r="F2997" s="91"/>
      <c r="G2997" s="101"/>
      <c r="H2997" s="375"/>
    </row>
    <row r="2998" spans="1:8" ht="12.75" customHeight="1">
      <c r="A2998" s="282"/>
      <c r="B2998" s="255" t="s">
        <v>526</v>
      </c>
      <c r="C2998" s="55" t="s">
        <v>46</v>
      </c>
      <c r="D2998" s="326"/>
      <c r="E2998" s="346"/>
      <c r="F2998" s="90"/>
      <c r="G2998" s="73"/>
      <c r="H2998" s="278"/>
    </row>
    <row r="2999" spans="1:8" ht="12.75" customHeight="1">
      <c r="A2999" s="245" t="s">
        <v>46</v>
      </c>
      <c r="B2999" s="256" t="s">
        <v>1600</v>
      </c>
      <c r="C2999" s="54" t="s">
        <v>575</v>
      </c>
      <c r="D2999" s="327">
        <v>1</v>
      </c>
      <c r="E2999" s="347" t="s">
        <v>199</v>
      </c>
      <c r="F2999" s="91"/>
      <c r="G2999" s="101"/>
      <c r="H2999" s="279"/>
    </row>
    <row r="3000" spans="1:8" ht="12.75" customHeight="1">
      <c r="A3000" s="282"/>
      <c r="B3000" s="255" t="s">
        <v>1637</v>
      </c>
      <c r="C3000" s="55" t="s">
        <v>46</v>
      </c>
      <c r="D3000" s="326"/>
      <c r="E3000" s="346"/>
      <c r="F3000" s="90"/>
      <c r="G3000" s="73"/>
      <c r="H3000" s="278"/>
    </row>
    <row r="3001" spans="1:8" ht="12.75" customHeight="1">
      <c r="A3001" s="245" t="s">
        <v>46</v>
      </c>
      <c r="B3001" s="256" t="s">
        <v>1600</v>
      </c>
      <c r="C3001" s="54" t="s">
        <v>765</v>
      </c>
      <c r="D3001" s="327">
        <v>1</v>
      </c>
      <c r="E3001" s="347" t="s">
        <v>199</v>
      </c>
      <c r="F3001" s="91"/>
      <c r="G3001" s="101"/>
      <c r="H3001" s="279"/>
    </row>
    <row r="3002" spans="1:8" ht="12.75" customHeight="1">
      <c r="A3002" s="282"/>
      <c r="B3002" s="255" t="s">
        <v>1637</v>
      </c>
      <c r="C3002" s="55" t="s">
        <v>46</v>
      </c>
      <c r="D3002" s="326"/>
      <c r="E3002" s="346"/>
      <c r="F3002" s="90"/>
      <c r="G3002" s="73"/>
      <c r="H3002" s="278"/>
    </row>
    <row r="3003" spans="1:8" ht="12.75" customHeight="1">
      <c r="A3003" s="245" t="s">
        <v>46</v>
      </c>
      <c r="B3003" s="256" t="s">
        <v>1600</v>
      </c>
      <c r="C3003" s="53" t="s">
        <v>1726</v>
      </c>
      <c r="D3003" s="327">
        <v>1</v>
      </c>
      <c r="E3003" s="347" t="s">
        <v>199</v>
      </c>
      <c r="F3003" s="91"/>
      <c r="G3003" s="101"/>
      <c r="H3003" s="279"/>
    </row>
    <row r="3004" spans="1:8" ht="12.75" customHeight="1">
      <c r="A3004" s="282"/>
      <c r="B3004" s="255" t="s">
        <v>587</v>
      </c>
      <c r="C3004" s="55" t="s">
        <v>46</v>
      </c>
      <c r="D3004" s="326"/>
      <c r="E3004" s="84"/>
      <c r="F3004" s="90"/>
      <c r="G3004" s="73"/>
      <c r="H3004" s="278"/>
    </row>
    <row r="3005" spans="1:8" ht="12.75" customHeight="1">
      <c r="A3005" s="245" t="s">
        <v>46</v>
      </c>
      <c r="B3005" s="256" t="s">
        <v>1600</v>
      </c>
      <c r="C3005" s="54" t="s">
        <v>1377</v>
      </c>
      <c r="D3005" s="327">
        <v>1</v>
      </c>
      <c r="E3005" s="347" t="s">
        <v>199</v>
      </c>
      <c r="F3005" s="92"/>
      <c r="G3005" s="101"/>
      <c r="H3005" s="279"/>
    </row>
    <row r="3006" spans="1:8" ht="12.75" customHeight="1">
      <c r="A3006" s="282"/>
      <c r="B3006" s="255" t="s">
        <v>534</v>
      </c>
      <c r="C3006" s="55" t="s">
        <v>46</v>
      </c>
      <c r="D3006" s="326"/>
      <c r="E3006" s="346"/>
      <c r="F3006" s="90"/>
      <c r="G3006" s="73"/>
      <c r="H3006" s="278"/>
    </row>
    <row r="3007" spans="1:8" ht="12.75" customHeight="1">
      <c r="A3007" s="245" t="s">
        <v>46</v>
      </c>
      <c r="B3007" s="256" t="s">
        <v>1600</v>
      </c>
      <c r="C3007" s="54" t="s">
        <v>69</v>
      </c>
      <c r="D3007" s="327">
        <v>1</v>
      </c>
      <c r="E3007" s="347" t="s">
        <v>199</v>
      </c>
      <c r="F3007" s="93"/>
      <c r="G3007" s="101"/>
      <c r="H3007" s="279"/>
    </row>
    <row r="3008" spans="1:8" ht="12.75" customHeight="1">
      <c r="A3008" s="282"/>
      <c r="B3008" s="255" t="s">
        <v>534</v>
      </c>
      <c r="C3008" s="55" t="s">
        <v>46</v>
      </c>
      <c r="D3008" s="326"/>
      <c r="E3008" s="84"/>
      <c r="F3008" s="90"/>
      <c r="G3008" s="73"/>
      <c r="H3008" s="278"/>
    </row>
    <row r="3009" spans="1:8" ht="12.75" customHeight="1">
      <c r="A3009" s="245" t="s">
        <v>46</v>
      </c>
      <c r="B3009" s="256" t="s">
        <v>1600</v>
      </c>
      <c r="C3009" s="54" t="s">
        <v>912</v>
      </c>
      <c r="D3009" s="327">
        <v>1</v>
      </c>
      <c r="E3009" s="347" t="s">
        <v>199</v>
      </c>
      <c r="F3009" s="92"/>
      <c r="G3009" s="101"/>
      <c r="H3009" s="279"/>
    </row>
    <row r="3010" spans="1:8" ht="12.75" customHeight="1">
      <c r="A3010" s="282"/>
      <c r="B3010" s="255" t="s">
        <v>534</v>
      </c>
      <c r="C3010" s="55" t="s">
        <v>46</v>
      </c>
      <c r="D3010" s="326"/>
      <c r="E3010" s="346"/>
      <c r="F3010" s="90"/>
      <c r="G3010" s="73"/>
      <c r="H3010" s="278"/>
    </row>
    <row r="3011" spans="1:8" ht="12.75" customHeight="1">
      <c r="A3011" s="245" t="s">
        <v>46</v>
      </c>
      <c r="B3011" s="256" t="s">
        <v>1600</v>
      </c>
      <c r="C3011" s="54" t="s">
        <v>1644</v>
      </c>
      <c r="D3011" s="327">
        <v>1</v>
      </c>
      <c r="E3011" s="347" t="s">
        <v>199</v>
      </c>
      <c r="F3011" s="93"/>
      <c r="G3011" s="101"/>
      <c r="H3011" s="279"/>
    </row>
    <row r="3012" spans="1:8" ht="12.75" customHeight="1">
      <c r="A3012" s="282"/>
      <c r="B3012" s="255" t="s">
        <v>396</v>
      </c>
      <c r="C3012" s="55" t="s">
        <v>46</v>
      </c>
      <c r="D3012" s="326"/>
      <c r="E3012" s="346"/>
      <c r="F3012" s="90"/>
      <c r="G3012" s="73"/>
      <c r="H3012" s="278"/>
    </row>
    <row r="3013" spans="1:8" ht="12.75" customHeight="1">
      <c r="A3013" s="245" t="s">
        <v>46</v>
      </c>
      <c r="B3013" s="256" t="s">
        <v>1600</v>
      </c>
      <c r="C3013" s="54" t="s">
        <v>1046</v>
      </c>
      <c r="D3013" s="327">
        <v>1</v>
      </c>
      <c r="E3013" s="347" t="s">
        <v>199</v>
      </c>
      <c r="F3013" s="91"/>
      <c r="G3013" s="101"/>
      <c r="H3013" s="279"/>
    </row>
    <row r="3014" spans="1:8" ht="12.75" customHeight="1">
      <c r="A3014" s="282"/>
      <c r="B3014" s="255" t="s">
        <v>998</v>
      </c>
      <c r="C3014" s="55" t="s">
        <v>46</v>
      </c>
      <c r="D3014" s="326"/>
      <c r="E3014" s="346"/>
      <c r="F3014" s="90"/>
      <c r="G3014" s="73"/>
      <c r="H3014" s="278"/>
    </row>
    <row r="3015" spans="1:8" ht="12.75" customHeight="1">
      <c r="A3015" s="246" t="s">
        <v>46</v>
      </c>
      <c r="B3015" s="255" t="s">
        <v>1600</v>
      </c>
      <c r="C3015" s="312" t="s">
        <v>303</v>
      </c>
      <c r="D3015" s="326">
        <v>1</v>
      </c>
      <c r="E3015" s="346" t="s">
        <v>199</v>
      </c>
      <c r="F3015" s="90"/>
      <c r="G3015" s="73"/>
      <c r="H3015" s="278"/>
    </row>
    <row r="3016" spans="1:8" ht="12.75" customHeight="1">
      <c r="A3016" s="285"/>
      <c r="B3016" s="293" t="s">
        <v>998</v>
      </c>
      <c r="C3016" s="52" t="s">
        <v>46</v>
      </c>
      <c r="D3016" s="328"/>
      <c r="E3016" s="348"/>
      <c r="F3016" s="355"/>
      <c r="G3016" s="371"/>
      <c r="H3016" s="372"/>
    </row>
    <row r="3017" spans="1:8" ht="12.75" customHeight="1">
      <c r="A3017" s="286" t="s">
        <v>46</v>
      </c>
      <c r="B3017" s="294" t="s">
        <v>1600</v>
      </c>
      <c r="C3017" s="53" t="s">
        <v>1127</v>
      </c>
      <c r="D3017" s="329">
        <v>1</v>
      </c>
      <c r="E3017" s="349" t="s">
        <v>199</v>
      </c>
      <c r="F3017" s="356"/>
      <c r="G3017" s="94"/>
      <c r="H3017" s="373"/>
    </row>
    <row r="3018" spans="1:8" ht="12.75" customHeight="1">
      <c r="A3018" s="282"/>
      <c r="B3018" s="255" t="s">
        <v>46</v>
      </c>
      <c r="C3018" s="55"/>
      <c r="D3018" s="326"/>
      <c r="E3018" s="84"/>
      <c r="F3018" s="90"/>
      <c r="G3018" s="73"/>
      <c r="H3018" s="278"/>
    </row>
    <row r="3019" spans="1:8" ht="12.75" customHeight="1">
      <c r="A3019" s="245" t="s">
        <v>46</v>
      </c>
      <c r="B3019" s="256" t="s">
        <v>46</v>
      </c>
      <c r="C3019" s="54" t="s">
        <v>46</v>
      </c>
      <c r="D3019" s="327"/>
      <c r="E3019" s="347" t="s">
        <v>46</v>
      </c>
      <c r="F3019" s="92"/>
      <c r="G3019" s="101"/>
      <c r="H3019" s="279"/>
    </row>
    <row r="3020" spans="1:8" ht="12.75" customHeight="1">
      <c r="A3020" s="246"/>
      <c r="B3020" s="255"/>
      <c r="C3020" s="312"/>
      <c r="D3020" s="326"/>
      <c r="E3020" s="346"/>
      <c r="F3020" s="90"/>
      <c r="G3020" s="73"/>
      <c r="H3020" s="278"/>
    </row>
    <row r="3021" spans="1:8" ht="12.75" customHeight="1">
      <c r="A3021" s="245"/>
      <c r="B3021" s="256" t="s">
        <v>185</v>
      </c>
      <c r="C3021" s="54"/>
      <c r="D3021" s="327"/>
      <c r="E3021" s="347"/>
      <c r="F3021" s="91"/>
      <c r="G3021" s="101"/>
      <c r="H3021" s="375"/>
    </row>
    <row r="3022" spans="1:8" ht="12.75" customHeight="1">
      <c r="A3022" s="282"/>
      <c r="B3022" s="255" t="s">
        <v>1063</v>
      </c>
      <c r="C3022" s="55" t="s">
        <v>1077</v>
      </c>
      <c r="D3022" s="326"/>
      <c r="E3022" s="346"/>
      <c r="F3022" s="90"/>
      <c r="G3022" s="73"/>
      <c r="H3022" s="278"/>
    </row>
    <row r="3023" spans="1:8" ht="12.75" customHeight="1">
      <c r="A3023" s="245" t="s">
        <v>46</v>
      </c>
      <c r="B3023" s="256" t="s">
        <v>132</v>
      </c>
      <c r="C3023" s="54" t="s">
        <v>928</v>
      </c>
      <c r="D3023" s="327">
        <v>8</v>
      </c>
      <c r="E3023" s="347" t="s">
        <v>199</v>
      </c>
      <c r="F3023" s="91"/>
      <c r="G3023" s="101"/>
      <c r="H3023" s="279"/>
    </row>
    <row r="3024" spans="1:8" ht="12.75" customHeight="1">
      <c r="A3024" s="282"/>
      <c r="B3024" s="255" t="s">
        <v>1083</v>
      </c>
      <c r="C3024" s="55" t="s">
        <v>1077</v>
      </c>
      <c r="D3024" s="326"/>
      <c r="E3024" s="346"/>
      <c r="F3024" s="90"/>
      <c r="G3024" s="73"/>
      <c r="H3024" s="278"/>
    </row>
    <row r="3025" spans="1:8" ht="12.75" customHeight="1">
      <c r="A3025" s="245" t="s">
        <v>46</v>
      </c>
      <c r="B3025" s="256" t="s">
        <v>132</v>
      </c>
      <c r="C3025" s="53" t="s">
        <v>928</v>
      </c>
      <c r="D3025" s="327">
        <v>2</v>
      </c>
      <c r="E3025" s="347" t="s">
        <v>199</v>
      </c>
      <c r="F3025" s="91"/>
      <c r="G3025" s="101"/>
      <c r="H3025" s="279"/>
    </row>
    <row r="3026" spans="1:8" ht="12.75" customHeight="1">
      <c r="A3026" s="282"/>
      <c r="B3026" s="255" t="s">
        <v>1240</v>
      </c>
      <c r="C3026" s="55" t="s">
        <v>4629</v>
      </c>
      <c r="D3026" s="326"/>
      <c r="E3026" s="84"/>
      <c r="F3026" s="90"/>
      <c r="G3026" s="73"/>
      <c r="H3026" s="278"/>
    </row>
    <row r="3027" spans="1:8" ht="12.75" customHeight="1">
      <c r="A3027" s="245" t="s">
        <v>46</v>
      </c>
      <c r="B3027" s="256" t="s">
        <v>4632</v>
      </c>
      <c r="C3027" s="54" t="s">
        <v>4630</v>
      </c>
      <c r="D3027" s="327">
        <v>20</v>
      </c>
      <c r="E3027" s="347" t="s">
        <v>199</v>
      </c>
      <c r="F3027" s="92"/>
      <c r="G3027" s="101"/>
      <c r="H3027" s="279"/>
    </row>
    <row r="3028" spans="1:8" ht="12.75" customHeight="1">
      <c r="A3028" s="282"/>
      <c r="B3028" s="255" t="s">
        <v>46</v>
      </c>
      <c r="C3028" s="55"/>
      <c r="D3028" s="326"/>
      <c r="E3028" s="84"/>
      <c r="F3028" s="90"/>
      <c r="G3028" s="73"/>
      <c r="H3028" s="278"/>
    </row>
    <row r="3029" spans="1:8" ht="12.75" customHeight="1">
      <c r="A3029" s="245" t="s">
        <v>46</v>
      </c>
      <c r="B3029" s="256" t="s">
        <v>46</v>
      </c>
      <c r="C3029" s="54"/>
      <c r="D3029" s="327"/>
      <c r="E3029" s="347" t="s">
        <v>46</v>
      </c>
      <c r="F3029" s="92"/>
      <c r="G3029" s="101"/>
      <c r="H3029" s="279"/>
    </row>
    <row r="3030" spans="1:8" ht="12.75" customHeight="1">
      <c r="A3030" s="282"/>
      <c r="B3030" s="253"/>
      <c r="C3030" s="264"/>
      <c r="D3030" s="330"/>
      <c r="E3030" s="80"/>
      <c r="F3030" s="69"/>
      <c r="G3030" s="69"/>
      <c r="H3030" s="275"/>
    </row>
    <row r="3031" spans="1:8" ht="12.75" customHeight="1">
      <c r="A3031" s="287" t="s">
        <v>46</v>
      </c>
      <c r="B3031" s="254" t="s">
        <v>1445</v>
      </c>
      <c r="C3031" s="265" t="s">
        <v>4321</v>
      </c>
      <c r="D3031" s="331"/>
      <c r="E3031" s="81"/>
      <c r="F3031" s="70"/>
      <c r="G3031" s="70"/>
      <c r="H3031" s="277"/>
    </row>
    <row r="3032" spans="1:8" ht="12.75" customHeight="1">
      <c r="A3032" s="282"/>
      <c r="B3032" s="255" t="s">
        <v>46</v>
      </c>
      <c r="C3032" s="55"/>
      <c r="D3032" s="326"/>
      <c r="E3032" s="84"/>
      <c r="F3032" s="90"/>
      <c r="G3032" s="73"/>
      <c r="H3032" s="278"/>
    </row>
    <row r="3033" spans="1:8" ht="12.75" customHeight="1">
      <c r="A3033" s="245" t="s">
        <v>46</v>
      </c>
      <c r="B3033" s="256" t="s">
        <v>635</v>
      </c>
      <c r="C3033" s="54" t="s">
        <v>46</v>
      </c>
      <c r="D3033" s="327"/>
      <c r="E3033" s="347" t="s">
        <v>46</v>
      </c>
      <c r="F3033" s="92"/>
      <c r="G3033" s="101"/>
      <c r="H3033" s="279"/>
    </row>
    <row r="3034" spans="1:8" ht="12.75" customHeight="1">
      <c r="A3034" s="282"/>
      <c r="B3034" s="255" t="s">
        <v>3421</v>
      </c>
      <c r="C3034" s="55" t="s">
        <v>4794</v>
      </c>
      <c r="D3034" s="326"/>
      <c r="E3034" s="346"/>
      <c r="F3034" s="90"/>
      <c r="G3034" s="73"/>
      <c r="H3034" s="278"/>
    </row>
    <row r="3035" spans="1:8" ht="12.75" customHeight="1">
      <c r="A3035" s="245" t="s">
        <v>46</v>
      </c>
      <c r="B3035" s="256" t="s">
        <v>4796</v>
      </c>
      <c r="C3035" s="54" t="s">
        <v>4793</v>
      </c>
      <c r="D3035" s="327">
        <f>1+2+8+1</f>
        <v>12</v>
      </c>
      <c r="E3035" s="347" t="s">
        <v>199</v>
      </c>
      <c r="F3035" s="91"/>
      <c r="G3035" s="101"/>
      <c r="H3035" s="375"/>
    </row>
    <row r="3036" spans="1:8" ht="12.75" customHeight="1">
      <c r="A3036" s="282"/>
      <c r="B3036" s="255" t="s">
        <v>2137</v>
      </c>
      <c r="C3036" s="55" t="s">
        <v>1262</v>
      </c>
      <c r="D3036" s="326"/>
      <c r="E3036" s="346"/>
      <c r="F3036" s="90"/>
      <c r="G3036" s="73"/>
      <c r="H3036" s="278"/>
    </row>
    <row r="3037" spans="1:8" ht="12.75" customHeight="1">
      <c r="A3037" s="245" t="s">
        <v>46</v>
      </c>
      <c r="B3037" s="256" t="s">
        <v>1859</v>
      </c>
      <c r="C3037" s="54" t="s">
        <v>4795</v>
      </c>
      <c r="D3037" s="327">
        <f>1+4</f>
        <v>5</v>
      </c>
      <c r="E3037" s="347" t="s">
        <v>199</v>
      </c>
      <c r="F3037" s="91"/>
      <c r="G3037" s="101"/>
      <c r="H3037" s="279"/>
    </row>
    <row r="3038" spans="1:8" ht="12.75" customHeight="1">
      <c r="A3038" s="282"/>
      <c r="B3038" s="255" t="s">
        <v>3947</v>
      </c>
      <c r="C3038" s="55" t="s">
        <v>1142</v>
      </c>
      <c r="D3038" s="326"/>
      <c r="E3038" s="84"/>
      <c r="F3038" s="90"/>
      <c r="G3038" s="73"/>
      <c r="H3038" s="278"/>
    </row>
    <row r="3039" spans="1:8" ht="12.75" customHeight="1">
      <c r="A3039" s="245" t="s">
        <v>46</v>
      </c>
      <c r="B3039" s="256" t="s">
        <v>1092</v>
      </c>
      <c r="C3039" s="54" t="s">
        <v>828</v>
      </c>
      <c r="D3039" s="327">
        <f>4+4</f>
        <v>8</v>
      </c>
      <c r="E3039" s="347" t="s">
        <v>199</v>
      </c>
      <c r="F3039" s="92"/>
      <c r="G3039" s="101"/>
      <c r="H3039" s="279"/>
    </row>
    <row r="3040" spans="1:8" ht="12.75" customHeight="1">
      <c r="A3040" s="282"/>
      <c r="B3040" s="255" t="s">
        <v>3947</v>
      </c>
      <c r="C3040" s="55" t="s">
        <v>4845</v>
      </c>
      <c r="D3040" s="326"/>
      <c r="E3040" s="346"/>
      <c r="F3040" s="90"/>
      <c r="G3040" s="73"/>
      <c r="H3040" s="278"/>
    </row>
    <row r="3041" spans="1:8" ht="12.75" customHeight="1">
      <c r="A3041" s="245" t="s">
        <v>46</v>
      </c>
      <c r="B3041" s="256" t="s">
        <v>4796</v>
      </c>
      <c r="C3041" s="54" t="s">
        <v>4797</v>
      </c>
      <c r="D3041" s="327">
        <f>4+4</f>
        <v>8</v>
      </c>
      <c r="E3041" s="347" t="s">
        <v>199</v>
      </c>
      <c r="F3041" s="93"/>
      <c r="G3041" s="101"/>
      <c r="H3041" s="279"/>
    </row>
    <row r="3042" spans="1:8" ht="12.75" customHeight="1">
      <c r="A3042" s="282"/>
      <c r="B3042" s="255" t="s">
        <v>46</v>
      </c>
      <c r="C3042" s="55"/>
      <c r="D3042" s="326"/>
      <c r="E3042" s="84"/>
      <c r="F3042" s="90"/>
      <c r="G3042" s="73"/>
      <c r="H3042" s="278"/>
    </row>
    <row r="3043" spans="1:8" ht="12.75" customHeight="1">
      <c r="A3043" s="245" t="s">
        <v>46</v>
      </c>
      <c r="B3043" s="256" t="s">
        <v>46</v>
      </c>
      <c r="C3043" s="54" t="s">
        <v>46</v>
      </c>
      <c r="D3043" s="327"/>
      <c r="E3043" s="347" t="s">
        <v>46</v>
      </c>
      <c r="F3043" s="92"/>
      <c r="G3043" s="101"/>
      <c r="H3043" s="279"/>
    </row>
    <row r="3044" spans="1:8" ht="12.75" customHeight="1">
      <c r="A3044" s="282"/>
      <c r="B3044" s="255"/>
      <c r="C3044" s="55"/>
      <c r="D3044" s="326"/>
      <c r="E3044" s="84"/>
      <c r="F3044" s="90"/>
      <c r="G3044" s="73"/>
      <c r="H3044" s="278"/>
    </row>
    <row r="3045" spans="1:8" ht="12.75" customHeight="1">
      <c r="A3045" s="245" t="s">
        <v>46</v>
      </c>
      <c r="B3045" s="256"/>
      <c r="C3045" s="54"/>
      <c r="D3045" s="327"/>
      <c r="E3045" s="347"/>
      <c r="F3045" s="92"/>
      <c r="G3045" s="101"/>
      <c r="H3045" s="279"/>
    </row>
    <row r="3046" spans="1:8" ht="12.75" customHeight="1">
      <c r="A3046" s="285"/>
      <c r="B3046" s="293" t="s">
        <v>46</v>
      </c>
      <c r="C3046" s="52" t="s">
        <v>4685</v>
      </c>
      <c r="D3046" s="328"/>
      <c r="E3046" s="348"/>
      <c r="F3046" s="355"/>
      <c r="G3046" s="371"/>
      <c r="H3046" s="372"/>
    </row>
    <row r="3047" spans="1:8" ht="12.75" customHeight="1">
      <c r="A3047" s="286" t="s">
        <v>46</v>
      </c>
      <c r="B3047" s="294" t="s">
        <v>4121</v>
      </c>
      <c r="C3047" s="53" t="s">
        <v>1285</v>
      </c>
      <c r="D3047" s="329"/>
      <c r="E3047" s="349" t="s">
        <v>46</v>
      </c>
      <c r="F3047" s="356"/>
      <c r="G3047" s="94"/>
      <c r="H3047" s="373"/>
    </row>
    <row r="3048" spans="1:8" ht="12.75" customHeight="1">
      <c r="A3048" s="282"/>
      <c r="B3048" s="260" t="s">
        <v>234</v>
      </c>
      <c r="C3048" s="52"/>
      <c r="D3048" s="326"/>
      <c r="E3048" s="346"/>
      <c r="F3048" s="71"/>
      <c r="G3048" s="73"/>
      <c r="H3048" s="278"/>
    </row>
    <row r="3049" spans="1:8" ht="12.75" customHeight="1">
      <c r="A3049" s="245" t="s">
        <v>46</v>
      </c>
      <c r="B3049" s="292" t="s">
        <v>1329</v>
      </c>
      <c r="C3049" s="54" t="s">
        <v>1472</v>
      </c>
      <c r="D3049" s="327">
        <v>1</v>
      </c>
      <c r="E3049" s="347" t="s">
        <v>199</v>
      </c>
      <c r="F3049" s="72"/>
      <c r="G3049" s="101"/>
      <c r="H3049" s="279"/>
    </row>
    <row r="3050" spans="1:8" ht="12.75" customHeight="1">
      <c r="A3050" s="80"/>
      <c r="B3050" s="249" t="s">
        <v>500</v>
      </c>
      <c r="C3050" s="249"/>
      <c r="D3050" s="330"/>
      <c r="E3050" s="80"/>
      <c r="F3050" s="69"/>
      <c r="G3050" s="69"/>
      <c r="H3050" s="275"/>
    </row>
    <row r="3051" spans="1:8" ht="12.75" customHeight="1">
      <c r="A3051" s="284" t="s">
        <v>46</v>
      </c>
      <c r="B3051" s="49" t="s">
        <v>1329</v>
      </c>
      <c r="C3051" s="311" t="s">
        <v>1475</v>
      </c>
      <c r="D3051" s="331">
        <v>1</v>
      </c>
      <c r="E3051" s="81" t="s">
        <v>199</v>
      </c>
      <c r="F3051" s="70"/>
      <c r="G3051" s="70"/>
      <c r="H3051" s="374"/>
    </row>
    <row r="3052" spans="1:8" ht="12.75" customHeight="1">
      <c r="A3052" s="282"/>
      <c r="B3052" s="255" t="s">
        <v>587</v>
      </c>
      <c r="C3052" s="52"/>
      <c r="D3052" s="326"/>
      <c r="E3052" s="346"/>
      <c r="F3052" s="90"/>
      <c r="G3052" s="69"/>
      <c r="H3052" s="278"/>
    </row>
    <row r="3053" spans="1:8" ht="12.75" customHeight="1">
      <c r="A3053" s="245" t="s">
        <v>46</v>
      </c>
      <c r="B3053" s="256" t="s">
        <v>1329</v>
      </c>
      <c r="C3053" s="54" t="s">
        <v>1477</v>
      </c>
      <c r="D3053" s="327">
        <v>1</v>
      </c>
      <c r="E3053" s="347" t="s">
        <v>199</v>
      </c>
      <c r="F3053" s="91"/>
      <c r="G3053" s="70"/>
      <c r="H3053" s="277"/>
    </row>
    <row r="3054" spans="1:8" ht="12.75" customHeight="1">
      <c r="A3054" s="282"/>
      <c r="B3054" s="258" t="s">
        <v>534</v>
      </c>
      <c r="C3054" s="52"/>
      <c r="D3054" s="326"/>
      <c r="E3054" s="346"/>
      <c r="F3054" s="90"/>
      <c r="G3054" s="69"/>
      <c r="H3054" s="372"/>
    </row>
    <row r="3055" spans="1:8" ht="12.75" customHeight="1">
      <c r="A3055" s="245" t="s">
        <v>46</v>
      </c>
      <c r="B3055" s="256" t="s">
        <v>1329</v>
      </c>
      <c r="C3055" s="53" t="s">
        <v>1479</v>
      </c>
      <c r="D3055" s="327">
        <v>1</v>
      </c>
      <c r="E3055" s="347" t="s">
        <v>199</v>
      </c>
      <c r="F3055" s="72"/>
      <c r="G3055" s="70"/>
      <c r="H3055" s="375"/>
    </row>
    <row r="3056" spans="1:8" ht="12.75" customHeight="1">
      <c r="A3056" s="282"/>
      <c r="B3056" s="255" t="s">
        <v>396</v>
      </c>
      <c r="C3056" s="55"/>
      <c r="D3056" s="326"/>
      <c r="E3056" s="346"/>
      <c r="F3056" s="90"/>
      <c r="G3056" s="73"/>
      <c r="H3056" s="278"/>
    </row>
    <row r="3057" spans="1:8" ht="12.75" customHeight="1">
      <c r="A3057" s="245" t="s">
        <v>46</v>
      </c>
      <c r="B3057" s="256" t="s">
        <v>1329</v>
      </c>
      <c r="C3057" s="54" t="s">
        <v>1477</v>
      </c>
      <c r="D3057" s="327">
        <v>1</v>
      </c>
      <c r="E3057" s="347" t="s">
        <v>199</v>
      </c>
      <c r="F3057" s="91"/>
      <c r="G3057" s="101"/>
      <c r="H3057" s="279"/>
    </row>
    <row r="3058" spans="1:8" ht="12.75" customHeight="1">
      <c r="A3058" s="282"/>
      <c r="B3058" s="255" t="s">
        <v>998</v>
      </c>
      <c r="C3058" s="55"/>
      <c r="D3058" s="326"/>
      <c r="E3058" s="346"/>
      <c r="F3058" s="90"/>
      <c r="G3058" s="73"/>
      <c r="H3058" s="278"/>
    </row>
    <row r="3059" spans="1:8" ht="12.75" customHeight="1">
      <c r="A3059" s="245" t="s">
        <v>46</v>
      </c>
      <c r="B3059" s="256" t="s">
        <v>1329</v>
      </c>
      <c r="C3059" s="53" t="s">
        <v>1482</v>
      </c>
      <c r="D3059" s="327">
        <v>1</v>
      </c>
      <c r="E3059" s="347" t="s">
        <v>199</v>
      </c>
      <c r="F3059" s="91"/>
      <c r="G3059" s="101"/>
      <c r="H3059" s="279"/>
    </row>
    <row r="3060" spans="1:8" ht="12.75" customHeight="1">
      <c r="A3060" s="282"/>
      <c r="B3060" s="255" t="s">
        <v>46</v>
      </c>
      <c r="C3060" s="55"/>
      <c r="D3060" s="326"/>
      <c r="E3060" s="84"/>
      <c r="F3060" s="90"/>
      <c r="G3060" s="73"/>
      <c r="H3060" s="278"/>
    </row>
    <row r="3061" spans="1:8" ht="12.75" customHeight="1">
      <c r="A3061" s="245" t="s">
        <v>46</v>
      </c>
      <c r="B3061" s="256" t="s">
        <v>46</v>
      </c>
      <c r="C3061" s="54"/>
      <c r="D3061" s="327"/>
      <c r="E3061" s="347" t="s">
        <v>46</v>
      </c>
      <c r="F3061" s="92"/>
      <c r="G3061" s="101"/>
      <c r="H3061" s="279"/>
    </row>
    <row r="3062" spans="1:8" ht="12.75" customHeight="1">
      <c r="A3062" s="282"/>
      <c r="B3062" s="255" t="s">
        <v>46</v>
      </c>
      <c r="C3062" s="55"/>
      <c r="D3062" s="326"/>
      <c r="E3062" s="84"/>
      <c r="F3062" s="90"/>
      <c r="G3062" s="73"/>
      <c r="H3062" s="278"/>
    </row>
    <row r="3063" spans="1:8" ht="12.75" customHeight="1">
      <c r="A3063" s="245" t="s">
        <v>46</v>
      </c>
      <c r="B3063" s="256" t="s">
        <v>46</v>
      </c>
      <c r="C3063" s="54"/>
      <c r="D3063" s="327"/>
      <c r="E3063" s="347" t="s">
        <v>46</v>
      </c>
      <c r="F3063" s="92"/>
      <c r="G3063" s="101"/>
      <c r="H3063" s="279"/>
    </row>
    <row r="3064" spans="1:8" ht="12.75" customHeight="1">
      <c r="A3064" s="282"/>
      <c r="B3064" s="255"/>
      <c r="C3064" s="55"/>
      <c r="D3064" s="326"/>
      <c r="E3064" s="84"/>
      <c r="F3064" s="90"/>
      <c r="G3064" s="73"/>
      <c r="H3064" s="278"/>
    </row>
    <row r="3065" spans="1:8" ht="12.75" customHeight="1">
      <c r="A3065" s="245"/>
      <c r="B3065" s="256" t="s">
        <v>310</v>
      </c>
      <c r="C3065" s="54"/>
      <c r="D3065" s="327"/>
      <c r="E3065" s="347"/>
      <c r="F3065" s="92"/>
      <c r="G3065" s="101"/>
      <c r="H3065" s="279"/>
    </row>
    <row r="3066" spans="1:8" ht="12.75" customHeight="1">
      <c r="A3066" s="282"/>
      <c r="B3066" s="255" t="s">
        <v>1609</v>
      </c>
      <c r="C3066" s="55" t="s">
        <v>1109</v>
      </c>
      <c r="D3066" s="326"/>
      <c r="E3066" s="346"/>
      <c r="F3066" s="90"/>
      <c r="G3066" s="73"/>
      <c r="H3066" s="278"/>
    </row>
    <row r="3067" spans="1:8" ht="12.75" customHeight="1">
      <c r="A3067" s="245" t="s">
        <v>46</v>
      </c>
      <c r="B3067" s="256" t="s">
        <v>1612</v>
      </c>
      <c r="C3067" s="54" t="s">
        <v>4129</v>
      </c>
      <c r="D3067" s="327">
        <v>1</v>
      </c>
      <c r="E3067" s="347" t="s">
        <v>199</v>
      </c>
      <c r="F3067" s="93"/>
      <c r="G3067" s="101"/>
      <c r="H3067" s="279"/>
    </row>
    <row r="3068" spans="1:8" ht="12.75" customHeight="1">
      <c r="A3068" s="282"/>
      <c r="B3068" s="255" t="s">
        <v>1617</v>
      </c>
      <c r="C3068" s="55" t="s">
        <v>1619</v>
      </c>
      <c r="D3068" s="326"/>
      <c r="E3068" s="346"/>
      <c r="F3068" s="90"/>
      <c r="G3068" s="73"/>
      <c r="H3068" s="278"/>
    </row>
    <row r="3069" spans="1:8" ht="12.75" customHeight="1">
      <c r="A3069" s="245" t="s">
        <v>46</v>
      </c>
      <c r="B3069" s="256" t="s">
        <v>1612</v>
      </c>
      <c r="C3069" s="54" t="s">
        <v>4131</v>
      </c>
      <c r="D3069" s="327">
        <v>1</v>
      </c>
      <c r="E3069" s="347" t="s">
        <v>199</v>
      </c>
      <c r="F3069" s="91"/>
      <c r="G3069" s="101"/>
      <c r="H3069" s="279"/>
    </row>
    <row r="3070" spans="1:8" ht="12.75" customHeight="1">
      <c r="A3070" s="282"/>
      <c r="B3070" s="255" t="s">
        <v>1621</v>
      </c>
      <c r="C3070" s="55" t="s">
        <v>1619</v>
      </c>
      <c r="D3070" s="326"/>
      <c r="E3070" s="346"/>
      <c r="F3070" s="90"/>
      <c r="G3070" s="73"/>
      <c r="H3070" s="278"/>
    </row>
    <row r="3071" spans="1:8" ht="12.75" customHeight="1">
      <c r="A3071" s="245" t="s">
        <v>46</v>
      </c>
      <c r="B3071" s="256" t="s">
        <v>1612</v>
      </c>
      <c r="C3071" s="53" t="s">
        <v>4131</v>
      </c>
      <c r="D3071" s="327">
        <v>1</v>
      </c>
      <c r="E3071" s="347" t="s">
        <v>199</v>
      </c>
      <c r="F3071" s="91"/>
      <c r="G3071" s="101"/>
      <c r="H3071" s="279"/>
    </row>
    <row r="3072" spans="1:8" ht="12.75" customHeight="1">
      <c r="A3072" s="282"/>
      <c r="B3072" s="255"/>
      <c r="C3072" s="55"/>
      <c r="D3072" s="326"/>
      <c r="E3072" s="346"/>
      <c r="F3072" s="90"/>
      <c r="G3072" s="73"/>
      <c r="H3072" s="278"/>
    </row>
    <row r="3073" spans="1:8" ht="12.75" customHeight="1">
      <c r="A3073" s="245" t="s">
        <v>46</v>
      </c>
      <c r="B3073" s="256"/>
      <c r="C3073" s="54"/>
      <c r="D3073" s="327"/>
      <c r="E3073" s="347"/>
      <c r="F3073" s="91"/>
      <c r="G3073" s="101"/>
      <c r="H3073" s="279"/>
    </row>
    <row r="3074" spans="1:8" ht="12.75" customHeight="1">
      <c r="A3074" s="282"/>
      <c r="B3074" s="255"/>
      <c r="C3074" s="55"/>
      <c r="D3074" s="326"/>
      <c r="E3074" s="84"/>
      <c r="F3074" s="90"/>
      <c r="G3074" s="73"/>
      <c r="H3074" s="278"/>
    </row>
    <row r="3075" spans="1:8" ht="12.75" customHeight="1">
      <c r="A3075" s="245"/>
      <c r="B3075" s="256" t="s">
        <v>2751</v>
      </c>
      <c r="C3075" s="54"/>
      <c r="D3075" s="327"/>
      <c r="E3075" s="347"/>
      <c r="F3075" s="92"/>
      <c r="G3075" s="101"/>
      <c r="H3075" s="279"/>
    </row>
    <row r="3076" spans="1:8" ht="12.75" customHeight="1">
      <c r="A3076" s="282"/>
      <c r="B3076" s="255" t="s">
        <v>1466</v>
      </c>
      <c r="C3076" s="55" t="s">
        <v>4525</v>
      </c>
      <c r="D3076" s="326"/>
      <c r="E3076" s="346"/>
      <c r="F3076" s="90"/>
      <c r="G3076" s="73"/>
      <c r="H3076" s="278"/>
    </row>
    <row r="3077" spans="1:8" ht="12.75" customHeight="1">
      <c r="A3077" s="245" t="s">
        <v>46</v>
      </c>
      <c r="B3077" s="256" t="s">
        <v>1469</v>
      </c>
      <c r="C3077" s="54" t="s">
        <v>3434</v>
      </c>
      <c r="D3077" s="327">
        <v>1</v>
      </c>
      <c r="E3077" s="347" t="s">
        <v>199</v>
      </c>
      <c r="F3077" s="93"/>
      <c r="G3077" s="101"/>
      <c r="H3077" s="279"/>
    </row>
    <row r="3078" spans="1:8" ht="12.75" customHeight="1">
      <c r="A3078" s="282"/>
      <c r="B3078" s="255" t="s">
        <v>4526</v>
      </c>
      <c r="C3078" s="55" t="s">
        <v>1916</v>
      </c>
      <c r="D3078" s="326"/>
      <c r="E3078" s="84"/>
      <c r="F3078" s="90"/>
      <c r="G3078" s="73"/>
      <c r="H3078" s="278"/>
    </row>
    <row r="3079" spans="1:8" ht="12.75" customHeight="1">
      <c r="A3079" s="245" t="s">
        <v>46</v>
      </c>
      <c r="B3079" s="256" t="s">
        <v>1469</v>
      </c>
      <c r="C3079" s="54" t="s">
        <v>3535</v>
      </c>
      <c r="D3079" s="327">
        <v>1</v>
      </c>
      <c r="E3079" s="347" t="s">
        <v>199</v>
      </c>
      <c r="F3079" s="92"/>
      <c r="G3079" s="101"/>
      <c r="H3079" s="279"/>
    </row>
    <row r="3080" spans="1:8" ht="12.75" customHeight="1">
      <c r="A3080" s="282"/>
      <c r="B3080" s="255"/>
      <c r="C3080" s="55"/>
      <c r="D3080" s="326"/>
      <c r="E3080" s="346"/>
      <c r="F3080" s="90"/>
      <c r="G3080" s="73"/>
      <c r="H3080" s="278"/>
    </row>
    <row r="3081" spans="1:8" ht="12.75" customHeight="1">
      <c r="A3081" s="245" t="s">
        <v>46</v>
      </c>
      <c r="B3081" s="256"/>
      <c r="C3081" s="54"/>
      <c r="D3081" s="327"/>
      <c r="E3081" s="347"/>
      <c r="F3081" s="91"/>
      <c r="G3081" s="101"/>
      <c r="H3081" s="279"/>
    </row>
    <row r="3082" spans="1:8" ht="12.75" customHeight="1">
      <c r="A3082" s="282"/>
      <c r="B3082" s="255"/>
      <c r="C3082" s="55"/>
      <c r="D3082" s="326"/>
      <c r="E3082" s="346"/>
      <c r="F3082" s="90"/>
      <c r="G3082" s="73"/>
      <c r="H3082" s="278"/>
    </row>
    <row r="3083" spans="1:8" ht="12.75" customHeight="1">
      <c r="A3083" s="245" t="s">
        <v>46</v>
      </c>
      <c r="B3083" s="256"/>
      <c r="C3083" s="54"/>
      <c r="D3083" s="327"/>
      <c r="E3083" s="347"/>
      <c r="F3083" s="91"/>
      <c r="G3083" s="101"/>
      <c r="H3083" s="279"/>
    </row>
    <row r="3084" spans="1:8" ht="12.75" customHeight="1">
      <c r="A3084" s="282"/>
      <c r="B3084" s="255"/>
      <c r="C3084" s="55"/>
      <c r="D3084" s="326"/>
      <c r="E3084" s="346"/>
      <c r="F3084" s="90"/>
      <c r="G3084" s="73"/>
      <c r="H3084" s="278"/>
    </row>
    <row r="3085" spans="1:8" ht="12.75" customHeight="1">
      <c r="A3085" s="245" t="s">
        <v>46</v>
      </c>
      <c r="B3085" s="256"/>
      <c r="C3085" s="54"/>
      <c r="D3085" s="327"/>
      <c r="E3085" s="347"/>
      <c r="F3085" s="91"/>
      <c r="G3085" s="101"/>
      <c r="H3085" s="279"/>
    </row>
    <row r="3086" spans="1:8" ht="12.75" customHeight="1">
      <c r="A3086" s="282"/>
      <c r="B3086" s="260"/>
      <c r="C3086" s="52"/>
      <c r="D3086" s="326"/>
      <c r="E3086" s="346"/>
      <c r="F3086" s="71"/>
      <c r="G3086" s="73"/>
      <c r="H3086" s="278"/>
    </row>
    <row r="3087" spans="1:8" ht="12.75" customHeight="1">
      <c r="A3087" s="245"/>
      <c r="B3087" s="292" t="s">
        <v>4584</v>
      </c>
      <c r="C3087" s="54"/>
      <c r="D3087" s="327"/>
      <c r="E3087" s="347"/>
      <c r="F3087" s="72"/>
      <c r="G3087" s="101"/>
      <c r="H3087" s="279"/>
    </row>
    <row r="3088" spans="1:8" ht="12.75" customHeight="1">
      <c r="A3088" s="282"/>
      <c r="B3088" s="255" t="s">
        <v>46</v>
      </c>
      <c r="C3088" s="55" t="s">
        <v>1179</v>
      </c>
      <c r="D3088" s="326"/>
      <c r="E3088" s="346"/>
      <c r="F3088" s="90"/>
      <c r="G3088" s="73"/>
      <c r="H3088" s="278"/>
    </row>
    <row r="3089" spans="1:8" ht="12.75" customHeight="1">
      <c r="A3089" s="245" t="s">
        <v>46</v>
      </c>
      <c r="B3089" s="256" t="s">
        <v>1173</v>
      </c>
      <c r="C3089" s="54" t="s">
        <v>1182</v>
      </c>
      <c r="D3089" s="327">
        <v>11.2</v>
      </c>
      <c r="E3089" s="347" t="s">
        <v>161</v>
      </c>
      <c r="F3089" s="91"/>
      <c r="G3089" s="101"/>
      <c r="H3089" s="279"/>
    </row>
    <row r="3090" spans="1:8" ht="12.75" customHeight="1">
      <c r="A3090" s="288"/>
      <c r="B3090" s="261" t="s">
        <v>3777</v>
      </c>
      <c r="C3090" s="55" t="s">
        <v>3408</v>
      </c>
      <c r="D3090" s="333"/>
      <c r="E3090" s="350"/>
      <c r="F3090" s="73"/>
      <c r="G3090" s="73"/>
      <c r="H3090" s="278"/>
    </row>
    <row r="3091" spans="1:8" ht="12.75" customHeight="1">
      <c r="A3091" s="283" t="s">
        <v>46</v>
      </c>
      <c r="B3091" s="296" t="s">
        <v>277</v>
      </c>
      <c r="C3091" s="53"/>
      <c r="D3091" s="334">
        <v>2.9</v>
      </c>
      <c r="E3091" s="351" t="s">
        <v>161</v>
      </c>
      <c r="F3091" s="94"/>
      <c r="G3091" s="102"/>
      <c r="H3091" s="281"/>
    </row>
    <row r="3092" spans="1:8" ht="12.75" customHeight="1">
      <c r="A3092" s="282"/>
      <c r="B3092" s="255" t="s">
        <v>1466</v>
      </c>
      <c r="C3092" s="52" t="s">
        <v>46</v>
      </c>
      <c r="D3092" s="326"/>
      <c r="E3092" s="346"/>
      <c r="F3092" s="90"/>
      <c r="G3092" s="69"/>
      <c r="H3092" s="278"/>
    </row>
    <row r="3093" spans="1:8" ht="12.75" customHeight="1">
      <c r="A3093" s="245" t="s">
        <v>46</v>
      </c>
      <c r="B3093" s="256" t="s">
        <v>977</v>
      </c>
      <c r="C3093" s="54" t="s">
        <v>300</v>
      </c>
      <c r="D3093" s="327">
        <v>1</v>
      </c>
      <c r="E3093" s="347" t="s">
        <v>199</v>
      </c>
      <c r="F3093" s="91"/>
      <c r="G3093" s="70"/>
      <c r="H3093" s="277"/>
    </row>
    <row r="3094" spans="1:8" ht="12.75" customHeight="1">
      <c r="A3094" s="282"/>
      <c r="B3094" s="258" t="s">
        <v>733</v>
      </c>
      <c r="C3094" s="52" t="s">
        <v>46</v>
      </c>
      <c r="D3094" s="326"/>
      <c r="E3094" s="346"/>
      <c r="F3094" s="90"/>
      <c r="G3094" s="69"/>
      <c r="H3094" s="372"/>
    </row>
    <row r="3095" spans="1:8" ht="12.75" customHeight="1">
      <c r="A3095" s="245" t="s">
        <v>46</v>
      </c>
      <c r="B3095" s="256" t="s">
        <v>977</v>
      </c>
      <c r="C3095" s="53" t="s">
        <v>38</v>
      </c>
      <c r="D3095" s="327">
        <v>1</v>
      </c>
      <c r="E3095" s="347" t="s">
        <v>199</v>
      </c>
      <c r="F3095" s="72"/>
      <c r="G3095" s="70"/>
      <c r="H3095" s="375"/>
    </row>
    <row r="3096" spans="1:8" ht="12.75" customHeight="1">
      <c r="A3096" s="282"/>
      <c r="B3096" s="258" t="s">
        <v>611</v>
      </c>
      <c r="C3096" s="52" t="s">
        <v>46</v>
      </c>
      <c r="D3096" s="326"/>
      <c r="E3096" s="346"/>
      <c r="F3096" s="90"/>
      <c r="G3096" s="69"/>
      <c r="H3096" s="372"/>
    </row>
    <row r="3097" spans="1:8" ht="12.75" customHeight="1">
      <c r="A3097" s="245" t="s">
        <v>46</v>
      </c>
      <c r="B3097" s="256" t="s">
        <v>977</v>
      </c>
      <c r="C3097" s="53" t="s">
        <v>1065</v>
      </c>
      <c r="D3097" s="327">
        <v>1</v>
      </c>
      <c r="E3097" s="347" t="s">
        <v>199</v>
      </c>
      <c r="F3097" s="72"/>
      <c r="G3097" s="70"/>
      <c r="H3097" s="375"/>
    </row>
    <row r="3098" spans="1:8" ht="12.75" customHeight="1">
      <c r="A3098" s="282"/>
      <c r="B3098" s="255" t="s">
        <v>272</v>
      </c>
      <c r="C3098" s="55" t="s">
        <v>46</v>
      </c>
      <c r="D3098" s="326"/>
      <c r="E3098" s="346"/>
      <c r="F3098" s="90"/>
      <c r="G3098" s="73"/>
      <c r="H3098" s="278"/>
    </row>
    <row r="3099" spans="1:8" ht="12.75" customHeight="1">
      <c r="A3099" s="245" t="s">
        <v>46</v>
      </c>
      <c r="B3099" s="256" t="s">
        <v>977</v>
      </c>
      <c r="C3099" s="54" t="s">
        <v>936</v>
      </c>
      <c r="D3099" s="327">
        <v>1</v>
      </c>
      <c r="E3099" s="347" t="s">
        <v>199</v>
      </c>
      <c r="F3099" s="91"/>
      <c r="G3099" s="101"/>
      <c r="H3099" s="375"/>
    </row>
    <row r="3100" spans="1:8" ht="12.75" customHeight="1">
      <c r="A3100" s="246"/>
      <c r="B3100" s="255" t="s">
        <v>46</v>
      </c>
      <c r="C3100" s="266"/>
      <c r="D3100" s="326"/>
      <c r="E3100" s="346"/>
      <c r="F3100" s="90"/>
      <c r="G3100" s="73"/>
      <c r="H3100" s="278"/>
    </row>
    <row r="3101" spans="1:8" ht="12.75" customHeight="1">
      <c r="A3101" s="245" t="s">
        <v>46</v>
      </c>
      <c r="B3101" s="257" t="s">
        <v>46</v>
      </c>
      <c r="C3101" s="53" t="s">
        <v>46</v>
      </c>
      <c r="D3101" s="327"/>
      <c r="E3101" s="347" t="s">
        <v>46</v>
      </c>
      <c r="F3101" s="91"/>
      <c r="G3101" s="101"/>
      <c r="H3101" s="279"/>
    </row>
    <row r="3102" spans="1:8" ht="12.75" customHeight="1">
      <c r="A3102" s="282"/>
      <c r="B3102" s="253"/>
      <c r="C3102" s="264"/>
      <c r="D3102" s="330"/>
      <c r="E3102" s="80"/>
      <c r="F3102" s="69"/>
      <c r="G3102" s="69"/>
      <c r="H3102" s="275"/>
    </row>
    <row r="3103" spans="1:8" ht="12.75" customHeight="1">
      <c r="A3103" s="287"/>
      <c r="B3103" s="254" t="s">
        <v>3032</v>
      </c>
      <c r="C3103" s="265" t="s">
        <v>1497</v>
      </c>
      <c r="D3103" s="331"/>
      <c r="E3103" s="81"/>
      <c r="F3103" s="70"/>
      <c r="G3103" s="70"/>
      <c r="H3103" s="277"/>
    </row>
    <row r="3104" spans="1:8" ht="12.75" customHeight="1">
      <c r="A3104" s="80"/>
      <c r="B3104" s="249" t="s">
        <v>3777</v>
      </c>
      <c r="C3104" s="249"/>
      <c r="D3104" s="330"/>
      <c r="E3104" s="80"/>
      <c r="F3104" s="69"/>
      <c r="G3104" s="69"/>
      <c r="H3104" s="275"/>
    </row>
    <row r="3105" spans="1:8" ht="12.75" customHeight="1">
      <c r="A3105" s="284" t="s">
        <v>46</v>
      </c>
      <c r="B3105" s="49" t="s">
        <v>1500</v>
      </c>
      <c r="C3105" s="311" t="s">
        <v>1208</v>
      </c>
      <c r="D3105" s="331">
        <v>1</v>
      </c>
      <c r="E3105" s="81" t="s">
        <v>199</v>
      </c>
      <c r="F3105" s="70"/>
      <c r="G3105" s="70"/>
      <c r="H3105" s="374"/>
    </row>
    <row r="3106" spans="1:8" ht="12.75" customHeight="1">
      <c r="A3106" s="246"/>
      <c r="B3106" s="255" t="s">
        <v>46</v>
      </c>
      <c r="C3106" s="266"/>
      <c r="D3106" s="326"/>
      <c r="E3106" s="346"/>
      <c r="F3106" s="90"/>
      <c r="G3106" s="73"/>
      <c r="H3106" s="278"/>
    </row>
    <row r="3107" spans="1:8" ht="12.75" customHeight="1">
      <c r="A3107" s="245" t="s">
        <v>46</v>
      </c>
      <c r="B3107" s="257" t="s">
        <v>46</v>
      </c>
      <c r="C3107" s="53" t="s">
        <v>46</v>
      </c>
      <c r="D3107" s="327"/>
      <c r="E3107" s="347" t="s">
        <v>46</v>
      </c>
      <c r="F3107" s="91"/>
      <c r="G3107" s="101"/>
      <c r="H3107" s="279"/>
    </row>
    <row r="3108" spans="1:8" ht="12.75" customHeight="1">
      <c r="A3108" s="282"/>
      <c r="B3108" s="253"/>
      <c r="C3108" s="264"/>
      <c r="D3108" s="330"/>
      <c r="E3108" s="80"/>
      <c r="F3108" s="69"/>
      <c r="G3108" s="69"/>
      <c r="H3108" s="275"/>
    </row>
    <row r="3109" spans="1:8" ht="12.75" customHeight="1">
      <c r="A3109" s="287"/>
      <c r="B3109" s="254" t="s">
        <v>1630</v>
      </c>
      <c r="C3109" s="265" t="s">
        <v>1502</v>
      </c>
      <c r="D3109" s="331"/>
      <c r="E3109" s="81"/>
      <c r="F3109" s="70"/>
      <c r="G3109" s="70"/>
      <c r="H3109" s="277"/>
    </row>
    <row r="3110" spans="1:8" ht="12.75" customHeight="1">
      <c r="A3110" s="282"/>
      <c r="B3110" s="255" t="s">
        <v>1466</v>
      </c>
      <c r="C3110" s="55"/>
      <c r="D3110" s="326"/>
      <c r="E3110" s="346"/>
      <c r="F3110" s="90"/>
      <c r="G3110" s="73"/>
      <c r="H3110" s="278"/>
    </row>
    <row r="3111" spans="1:8" ht="12.75" customHeight="1">
      <c r="A3111" s="245" t="s">
        <v>46</v>
      </c>
      <c r="B3111" s="256" t="s">
        <v>1500</v>
      </c>
      <c r="C3111" s="54" t="s">
        <v>1504</v>
      </c>
      <c r="D3111" s="327">
        <v>1</v>
      </c>
      <c r="E3111" s="347" t="s">
        <v>199</v>
      </c>
      <c r="F3111" s="91"/>
      <c r="G3111" s="101"/>
      <c r="H3111" s="279"/>
    </row>
    <row r="3112" spans="1:8" ht="12.75" customHeight="1">
      <c r="A3112" s="282"/>
      <c r="B3112" s="255" t="s">
        <v>733</v>
      </c>
      <c r="C3112" s="55"/>
      <c r="D3112" s="326"/>
      <c r="E3112" s="346"/>
      <c r="F3112" s="90"/>
      <c r="G3112" s="73"/>
      <c r="H3112" s="278"/>
    </row>
    <row r="3113" spans="1:8" ht="12.75" customHeight="1">
      <c r="A3113" s="245" t="s">
        <v>46</v>
      </c>
      <c r="B3113" s="256" t="s">
        <v>1500</v>
      </c>
      <c r="C3113" s="54" t="s">
        <v>1507</v>
      </c>
      <c r="D3113" s="327">
        <v>1</v>
      </c>
      <c r="E3113" s="347" t="s">
        <v>199</v>
      </c>
      <c r="F3113" s="91"/>
      <c r="G3113" s="101"/>
      <c r="H3113" s="279"/>
    </row>
    <row r="3114" spans="1:8" ht="12.75" customHeight="1">
      <c r="A3114" s="282"/>
      <c r="B3114" s="255" t="s">
        <v>611</v>
      </c>
      <c r="C3114" s="55"/>
      <c r="D3114" s="326"/>
      <c r="E3114" s="346"/>
      <c r="F3114" s="90"/>
      <c r="G3114" s="73"/>
      <c r="H3114" s="278"/>
    </row>
    <row r="3115" spans="1:8" ht="12.75" customHeight="1">
      <c r="A3115" s="245" t="s">
        <v>46</v>
      </c>
      <c r="B3115" s="256" t="s">
        <v>1500</v>
      </c>
      <c r="C3115" s="53" t="s">
        <v>1292</v>
      </c>
      <c r="D3115" s="327">
        <v>1</v>
      </c>
      <c r="E3115" s="347" t="s">
        <v>199</v>
      </c>
      <c r="F3115" s="91"/>
      <c r="G3115" s="101"/>
      <c r="H3115" s="279"/>
    </row>
    <row r="3116" spans="1:8" ht="12.75" customHeight="1">
      <c r="A3116" s="282"/>
      <c r="B3116" s="255" t="s">
        <v>272</v>
      </c>
      <c r="C3116" s="55"/>
      <c r="D3116" s="326"/>
      <c r="E3116" s="84"/>
      <c r="F3116" s="90"/>
      <c r="G3116" s="73"/>
      <c r="H3116" s="278"/>
    </row>
    <row r="3117" spans="1:8" ht="12.75" customHeight="1">
      <c r="A3117" s="245" t="s">
        <v>46</v>
      </c>
      <c r="B3117" s="256" t="s">
        <v>1500</v>
      </c>
      <c r="C3117" s="54" t="s">
        <v>128</v>
      </c>
      <c r="D3117" s="327">
        <v>1</v>
      </c>
      <c r="E3117" s="347" t="s">
        <v>199</v>
      </c>
      <c r="F3117" s="92"/>
      <c r="G3117" s="101"/>
      <c r="H3117" s="279"/>
    </row>
    <row r="3118" spans="1:8" ht="12.75" customHeight="1">
      <c r="A3118" s="282"/>
      <c r="B3118" s="255"/>
      <c r="C3118" s="55"/>
      <c r="D3118" s="326"/>
      <c r="E3118" s="346"/>
      <c r="F3118" s="90"/>
      <c r="G3118" s="73"/>
      <c r="H3118" s="278"/>
    </row>
    <row r="3119" spans="1:8" ht="12.75" customHeight="1">
      <c r="A3119" s="245"/>
      <c r="B3119" s="256"/>
      <c r="C3119" s="54"/>
      <c r="D3119" s="327"/>
      <c r="E3119" s="347"/>
      <c r="F3119" s="93"/>
      <c r="G3119" s="101"/>
      <c r="H3119" s="279"/>
    </row>
    <row r="3120" spans="1:8" ht="12.75" customHeight="1">
      <c r="A3120" s="282"/>
      <c r="B3120" s="255" t="s">
        <v>46</v>
      </c>
      <c r="C3120" s="55"/>
      <c r="D3120" s="326"/>
      <c r="E3120" s="346"/>
      <c r="F3120" s="90"/>
      <c r="G3120" s="73"/>
      <c r="H3120" s="278"/>
    </row>
    <row r="3121" spans="1:8" ht="12.75" customHeight="1">
      <c r="A3121" s="245" t="s">
        <v>46</v>
      </c>
      <c r="B3121" s="256" t="s">
        <v>3976</v>
      </c>
      <c r="C3121" s="54" t="s">
        <v>1511</v>
      </c>
      <c r="D3121" s="327"/>
      <c r="E3121" s="347" t="s">
        <v>46</v>
      </c>
      <c r="F3121" s="93"/>
      <c r="G3121" s="101"/>
      <c r="H3121" s="279"/>
    </row>
    <row r="3122" spans="1:8" ht="12.75" customHeight="1">
      <c r="A3122" s="282"/>
      <c r="B3122" s="255" t="s">
        <v>46</v>
      </c>
      <c r="C3122" s="55" t="s">
        <v>1451</v>
      </c>
      <c r="D3122" s="326"/>
      <c r="E3122" s="346"/>
      <c r="F3122" s="90"/>
      <c r="G3122" s="73"/>
      <c r="H3122" s="278"/>
    </row>
    <row r="3123" spans="1:8" ht="12.75" customHeight="1">
      <c r="A3123" s="245" t="s">
        <v>46</v>
      </c>
      <c r="B3123" s="256" t="s">
        <v>1500</v>
      </c>
      <c r="C3123" s="54" t="s">
        <v>1163</v>
      </c>
      <c r="D3123" s="327">
        <v>6</v>
      </c>
      <c r="E3123" s="347" t="s">
        <v>199</v>
      </c>
      <c r="F3123" s="91"/>
      <c r="G3123" s="101"/>
      <c r="H3123" s="279"/>
    </row>
    <row r="3124" spans="1:8" ht="12.75" customHeight="1">
      <c r="A3124" s="282"/>
      <c r="B3124" s="255" t="s">
        <v>46</v>
      </c>
      <c r="C3124" s="55" t="s">
        <v>1451</v>
      </c>
      <c r="D3124" s="326"/>
      <c r="E3124" s="346"/>
      <c r="F3124" s="90"/>
      <c r="G3124" s="73"/>
      <c r="H3124" s="278"/>
    </row>
    <row r="3125" spans="1:8" ht="12.75" customHeight="1">
      <c r="A3125" s="245" t="s">
        <v>46</v>
      </c>
      <c r="B3125" s="256" t="s">
        <v>1500</v>
      </c>
      <c r="C3125" s="53" t="s">
        <v>1514</v>
      </c>
      <c r="D3125" s="327">
        <v>1</v>
      </c>
      <c r="E3125" s="347" t="s">
        <v>199</v>
      </c>
      <c r="F3125" s="91"/>
      <c r="G3125" s="101"/>
      <c r="H3125" s="279"/>
    </row>
    <row r="3126" spans="1:8" ht="12.75" customHeight="1">
      <c r="A3126" s="282"/>
      <c r="B3126" s="255" t="s">
        <v>46</v>
      </c>
      <c r="C3126" s="52" t="s">
        <v>1523</v>
      </c>
      <c r="D3126" s="326"/>
      <c r="E3126" s="346"/>
      <c r="F3126" s="90"/>
      <c r="G3126" s="73"/>
      <c r="H3126" s="278"/>
    </row>
    <row r="3127" spans="1:8" ht="12.75" customHeight="1">
      <c r="A3127" s="246" t="s">
        <v>46</v>
      </c>
      <c r="B3127" s="255" t="s">
        <v>1500</v>
      </c>
      <c r="C3127" s="266" t="s">
        <v>1525</v>
      </c>
      <c r="D3127" s="326">
        <v>1</v>
      </c>
      <c r="E3127" s="346" t="s">
        <v>199</v>
      </c>
      <c r="F3127" s="90"/>
      <c r="G3127" s="73"/>
      <c r="H3127" s="278"/>
    </row>
    <row r="3128" spans="1:8" ht="12.75" customHeight="1">
      <c r="A3128" s="285"/>
      <c r="B3128" s="293" t="s">
        <v>46</v>
      </c>
      <c r="C3128" s="52" t="s">
        <v>1526</v>
      </c>
      <c r="D3128" s="328"/>
      <c r="E3128" s="348"/>
      <c r="F3128" s="355"/>
      <c r="G3128" s="371"/>
      <c r="H3128" s="372"/>
    </row>
    <row r="3129" spans="1:8" ht="12.75" customHeight="1">
      <c r="A3129" s="286" t="s">
        <v>46</v>
      </c>
      <c r="B3129" s="294" t="s">
        <v>1500</v>
      </c>
      <c r="C3129" s="53" t="s">
        <v>164</v>
      </c>
      <c r="D3129" s="329">
        <v>1</v>
      </c>
      <c r="E3129" s="349" t="s">
        <v>199</v>
      </c>
      <c r="F3129" s="356"/>
      <c r="G3129" s="94"/>
      <c r="H3129" s="373"/>
    </row>
    <row r="3130" spans="1:8" ht="12.75" customHeight="1">
      <c r="A3130" s="246"/>
      <c r="B3130" s="255" t="s">
        <v>46</v>
      </c>
      <c r="C3130" s="266" t="s">
        <v>1534</v>
      </c>
      <c r="D3130" s="326"/>
      <c r="E3130" s="346"/>
      <c r="F3130" s="90"/>
      <c r="G3130" s="73"/>
      <c r="H3130" s="278"/>
    </row>
    <row r="3131" spans="1:8" ht="12.75" customHeight="1">
      <c r="A3131" s="245" t="s">
        <v>46</v>
      </c>
      <c r="B3131" s="295" t="s">
        <v>1500</v>
      </c>
      <c r="C3131" s="53" t="s">
        <v>1535</v>
      </c>
      <c r="D3131" s="327">
        <v>1</v>
      </c>
      <c r="E3131" s="347" t="s">
        <v>199</v>
      </c>
      <c r="F3131" s="91"/>
      <c r="G3131" s="101"/>
      <c r="H3131" s="279"/>
    </row>
    <row r="3132" spans="1:8" ht="12.75" customHeight="1">
      <c r="A3132" s="282"/>
      <c r="B3132" s="260" t="s">
        <v>46</v>
      </c>
      <c r="C3132" s="52" t="s">
        <v>1399</v>
      </c>
      <c r="D3132" s="326"/>
      <c r="E3132" s="346"/>
      <c r="F3132" s="71"/>
      <c r="G3132" s="73"/>
      <c r="H3132" s="278"/>
    </row>
    <row r="3133" spans="1:8" ht="12.75" customHeight="1">
      <c r="A3133" s="245" t="s">
        <v>46</v>
      </c>
      <c r="B3133" s="292" t="s">
        <v>1500</v>
      </c>
      <c r="C3133" s="54" t="s">
        <v>1392</v>
      </c>
      <c r="D3133" s="327">
        <v>1</v>
      </c>
      <c r="E3133" s="347" t="s">
        <v>199</v>
      </c>
      <c r="F3133" s="72"/>
      <c r="G3133" s="101"/>
      <c r="H3133" s="279"/>
    </row>
    <row r="3134" spans="1:8" ht="12.75" customHeight="1">
      <c r="A3134" s="288"/>
      <c r="B3134" s="261"/>
      <c r="C3134" s="55"/>
      <c r="D3134" s="333"/>
      <c r="E3134" s="350"/>
      <c r="F3134" s="73"/>
      <c r="G3134" s="73"/>
      <c r="H3134" s="278"/>
    </row>
    <row r="3135" spans="1:8" ht="12.75" customHeight="1">
      <c r="A3135" s="283"/>
      <c r="B3135" s="40"/>
      <c r="C3135" s="53"/>
      <c r="D3135" s="334"/>
      <c r="E3135" s="351"/>
      <c r="F3135" s="94"/>
      <c r="G3135" s="102"/>
      <c r="H3135" s="281"/>
    </row>
    <row r="3136" spans="1:8" ht="12.75" customHeight="1">
      <c r="A3136" s="282"/>
      <c r="B3136" s="253" t="s">
        <v>46</v>
      </c>
      <c r="C3136" s="264" t="s">
        <v>845</v>
      </c>
      <c r="D3136" s="330"/>
      <c r="E3136" s="80"/>
      <c r="F3136" s="69"/>
      <c r="G3136" s="69"/>
      <c r="H3136" s="275"/>
    </row>
    <row r="3137" spans="1:8" ht="12.75" customHeight="1">
      <c r="A3137" s="287" t="s">
        <v>46</v>
      </c>
      <c r="B3137" s="254" t="s">
        <v>1500</v>
      </c>
      <c r="C3137" s="265" t="s">
        <v>1163</v>
      </c>
      <c r="D3137" s="331">
        <v>1</v>
      </c>
      <c r="E3137" s="81" t="s">
        <v>199</v>
      </c>
      <c r="F3137" s="70"/>
      <c r="G3137" s="70"/>
      <c r="H3137" s="277"/>
    </row>
    <row r="3138" spans="1:8" ht="12.75" customHeight="1">
      <c r="A3138" s="282"/>
      <c r="B3138" s="255" t="s">
        <v>46</v>
      </c>
      <c r="C3138" s="52" t="s">
        <v>1451</v>
      </c>
      <c r="D3138" s="326"/>
      <c r="E3138" s="346"/>
      <c r="F3138" s="90"/>
      <c r="G3138" s="69"/>
      <c r="H3138" s="278"/>
    </row>
    <row r="3139" spans="1:8" ht="12.75" customHeight="1">
      <c r="A3139" s="245" t="s">
        <v>46</v>
      </c>
      <c r="B3139" s="256" t="s">
        <v>1500</v>
      </c>
      <c r="C3139" s="54" t="s">
        <v>1514</v>
      </c>
      <c r="D3139" s="327">
        <v>2</v>
      </c>
      <c r="E3139" s="347" t="s">
        <v>199</v>
      </c>
      <c r="F3139" s="91"/>
      <c r="G3139" s="70"/>
      <c r="H3139" s="277"/>
    </row>
    <row r="3140" spans="1:8" ht="12.75" customHeight="1">
      <c r="A3140" s="282"/>
      <c r="B3140" s="258" t="s">
        <v>46</v>
      </c>
      <c r="C3140" s="52" t="s">
        <v>1025</v>
      </c>
      <c r="D3140" s="326"/>
      <c r="E3140" s="346"/>
      <c r="F3140" s="90"/>
      <c r="G3140" s="69"/>
      <c r="H3140" s="372"/>
    </row>
    <row r="3141" spans="1:8" ht="12.75" customHeight="1">
      <c r="A3141" s="245" t="s">
        <v>46</v>
      </c>
      <c r="B3141" s="256" t="s">
        <v>1500</v>
      </c>
      <c r="C3141" s="53" t="s">
        <v>1539</v>
      </c>
      <c r="D3141" s="327">
        <v>2</v>
      </c>
      <c r="E3141" s="347" t="s">
        <v>199</v>
      </c>
      <c r="F3141" s="72"/>
      <c r="G3141" s="70"/>
      <c r="H3141" s="375"/>
    </row>
    <row r="3142" spans="1:8" ht="12.75" customHeight="1">
      <c r="A3142" s="282"/>
      <c r="B3142" s="258" t="s">
        <v>46</v>
      </c>
      <c r="C3142" s="52" t="s">
        <v>1540</v>
      </c>
      <c r="D3142" s="326"/>
      <c r="E3142" s="346"/>
      <c r="F3142" s="90"/>
      <c r="G3142" s="69"/>
      <c r="H3142" s="372"/>
    </row>
    <row r="3143" spans="1:8" ht="12.75" customHeight="1">
      <c r="A3143" s="245" t="s">
        <v>46</v>
      </c>
      <c r="B3143" s="256" t="s">
        <v>1500</v>
      </c>
      <c r="C3143" s="53" t="s">
        <v>1020</v>
      </c>
      <c r="D3143" s="327">
        <v>2</v>
      </c>
      <c r="E3143" s="347" t="s">
        <v>199</v>
      </c>
      <c r="F3143" s="72"/>
      <c r="G3143" s="70"/>
      <c r="H3143" s="375"/>
    </row>
    <row r="3144" spans="1:8" ht="12.75" customHeight="1">
      <c r="A3144" s="282"/>
      <c r="B3144" s="255" t="s">
        <v>46</v>
      </c>
      <c r="C3144" s="55" t="s">
        <v>1545</v>
      </c>
      <c r="D3144" s="326"/>
      <c r="E3144" s="346"/>
      <c r="F3144" s="90"/>
      <c r="G3144" s="73"/>
      <c r="H3144" s="278"/>
    </row>
    <row r="3145" spans="1:8" ht="12.75" customHeight="1">
      <c r="A3145" s="245" t="s">
        <v>46</v>
      </c>
      <c r="B3145" s="256" t="s">
        <v>1500</v>
      </c>
      <c r="C3145" s="54" t="s">
        <v>1550</v>
      </c>
      <c r="D3145" s="327">
        <v>2</v>
      </c>
      <c r="E3145" s="347" t="s">
        <v>199</v>
      </c>
      <c r="F3145" s="91"/>
      <c r="G3145" s="101"/>
      <c r="H3145" s="375"/>
    </row>
    <row r="3146" spans="1:8" ht="12.75" customHeight="1">
      <c r="A3146" s="282"/>
      <c r="B3146" s="255" t="s">
        <v>46</v>
      </c>
      <c r="C3146" s="55" t="s">
        <v>1556</v>
      </c>
      <c r="D3146" s="326"/>
      <c r="E3146" s="346"/>
      <c r="F3146" s="90"/>
      <c r="G3146" s="73"/>
      <c r="H3146" s="278"/>
    </row>
    <row r="3147" spans="1:8" ht="12.75" customHeight="1">
      <c r="A3147" s="245" t="s">
        <v>46</v>
      </c>
      <c r="B3147" s="256" t="s">
        <v>1500</v>
      </c>
      <c r="C3147" s="54" t="s">
        <v>1559</v>
      </c>
      <c r="D3147" s="327">
        <v>1</v>
      </c>
      <c r="E3147" s="347" t="s">
        <v>199</v>
      </c>
      <c r="F3147" s="91"/>
      <c r="G3147" s="101"/>
      <c r="H3147" s="279"/>
    </row>
    <row r="3148" spans="1:8" ht="12.75" customHeight="1">
      <c r="A3148" s="282"/>
      <c r="B3148" s="255" t="s">
        <v>46</v>
      </c>
      <c r="C3148" s="55" t="s">
        <v>436</v>
      </c>
      <c r="D3148" s="326"/>
      <c r="E3148" s="346"/>
      <c r="F3148" s="90"/>
      <c r="G3148" s="73"/>
      <c r="H3148" s="278"/>
    </row>
    <row r="3149" spans="1:8" ht="12.75" customHeight="1">
      <c r="A3149" s="245" t="s">
        <v>46</v>
      </c>
      <c r="B3149" s="256" t="s">
        <v>1500</v>
      </c>
      <c r="C3149" s="54" t="s">
        <v>367</v>
      </c>
      <c r="D3149" s="327">
        <v>2</v>
      </c>
      <c r="E3149" s="347" t="s">
        <v>199</v>
      </c>
      <c r="F3149" s="91"/>
      <c r="G3149" s="101"/>
      <c r="H3149" s="279"/>
    </row>
    <row r="3150" spans="1:8" ht="12.75" customHeight="1">
      <c r="A3150" s="282"/>
      <c r="B3150" s="255" t="s">
        <v>46</v>
      </c>
      <c r="C3150" s="55" t="s">
        <v>184</v>
      </c>
      <c r="D3150" s="326"/>
      <c r="E3150" s="346"/>
      <c r="F3150" s="90"/>
      <c r="G3150" s="73"/>
      <c r="H3150" s="278"/>
    </row>
    <row r="3151" spans="1:8" ht="12.75" customHeight="1">
      <c r="A3151" s="245" t="s">
        <v>46</v>
      </c>
      <c r="B3151" s="256" t="s">
        <v>1500</v>
      </c>
      <c r="C3151" s="53" t="s">
        <v>1309</v>
      </c>
      <c r="D3151" s="327">
        <v>2</v>
      </c>
      <c r="E3151" s="347" t="s">
        <v>199</v>
      </c>
      <c r="F3151" s="91"/>
      <c r="G3151" s="101"/>
      <c r="H3151" s="279"/>
    </row>
    <row r="3152" spans="1:8" ht="12.75" customHeight="1">
      <c r="A3152" s="282"/>
      <c r="B3152" s="255" t="s">
        <v>46</v>
      </c>
      <c r="C3152" s="55" t="s">
        <v>252</v>
      </c>
      <c r="D3152" s="326"/>
      <c r="E3152" s="84"/>
      <c r="F3152" s="90"/>
      <c r="G3152" s="73"/>
      <c r="H3152" s="278"/>
    </row>
    <row r="3153" spans="1:8" ht="12.75" customHeight="1">
      <c r="A3153" s="245" t="s">
        <v>46</v>
      </c>
      <c r="B3153" s="256" t="s">
        <v>1500</v>
      </c>
      <c r="C3153" s="54" t="s">
        <v>1560</v>
      </c>
      <c r="D3153" s="327">
        <v>1</v>
      </c>
      <c r="E3153" s="347" t="s">
        <v>199</v>
      </c>
      <c r="F3153" s="92"/>
      <c r="G3153" s="101"/>
      <c r="H3153" s="279"/>
    </row>
    <row r="3154" spans="1:8" ht="12.75" customHeight="1">
      <c r="A3154" s="282"/>
      <c r="B3154" s="255" t="s">
        <v>46</v>
      </c>
      <c r="C3154" s="55" t="s">
        <v>1569</v>
      </c>
      <c r="D3154" s="326"/>
      <c r="E3154" s="346"/>
      <c r="F3154" s="90"/>
      <c r="G3154" s="73"/>
      <c r="H3154" s="278"/>
    </row>
    <row r="3155" spans="1:8" ht="12.75" customHeight="1">
      <c r="A3155" s="245" t="s">
        <v>46</v>
      </c>
      <c r="B3155" s="256" t="s">
        <v>1500</v>
      </c>
      <c r="C3155" s="54" t="s">
        <v>1573</v>
      </c>
      <c r="D3155" s="327">
        <v>1</v>
      </c>
      <c r="E3155" s="347" t="s">
        <v>199</v>
      </c>
      <c r="F3155" s="93"/>
      <c r="G3155" s="101"/>
      <c r="H3155" s="279"/>
    </row>
    <row r="3156" spans="1:8" ht="12.75" customHeight="1">
      <c r="A3156" s="282"/>
      <c r="B3156" s="255" t="s">
        <v>46</v>
      </c>
      <c r="C3156" s="55" t="s">
        <v>996</v>
      </c>
      <c r="D3156" s="326"/>
      <c r="E3156" s="84"/>
      <c r="F3156" s="90"/>
      <c r="G3156" s="73"/>
      <c r="H3156" s="278"/>
    </row>
    <row r="3157" spans="1:8" ht="12.75" customHeight="1">
      <c r="A3157" s="245" t="s">
        <v>46</v>
      </c>
      <c r="B3157" s="256" t="s">
        <v>1500</v>
      </c>
      <c r="C3157" s="54" t="s">
        <v>1579</v>
      </c>
      <c r="D3157" s="327">
        <v>1</v>
      </c>
      <c r="E3157" s="347" t="s">
        <v>199</v>
      </c>
      <c r="F3157" s="92"/>
      <c r="G3157" s="101"/>
      <c r="H3157" s="279"/>
    </row>
    <row r="3158" spans="1:8" ht="12.75" customHeight="1">
      <c r="A3158" s="282"/>
      <c r="B3158" s="255" t="s">
        <v>46</v>
      </c>
      <c r="C3158" s="55" t="s">
        <v>1580</v>
      </c>
      <c r="D3158" s="326"/>
      <c r="E3158" s="346"/>
      <c r="F3158" s="90"/>
      <c r="G3158" s="73"/>
      <c r="H3158" s="278"/>
    </row>
    <row r="3159" spans="1:8" ht="12.75" customHeight="1">
      <c r="A3159" s="245" t="s">
        <v>46</v>
      </c>
      <c r="B3159" s="256" t="s">
        <v>1500</v>
      </c>
      <c r="C3159" s="54" t="s">
        <v>16</v>
      </c>
      <c r="D3159" s="327">
        <v>7</v>
      </c>
      <c r="E3159" s="347" t="s">
        <v>199</v>
      </c>
      <c r="F3159" s="93"/>
      <c r="G3159" s="101"/>
      <c r="H3159" s="279"/>
    </row>
    <row r="3160" spans="1:8" ht="12.75" customHeight="1">
      <c r="A3160" s="282"/>
      <c r="B3160" s="255" t="s">
        <v>46</v>
      </c>
      <c r="C3160" s="55" t="s">
        <v>1586</v>
      </c>
      <c r="D3160" s="326"/>
      <c r="E3160" s="346"/>
      <c r="F3160" s="90"/>
      <c r="G3160" s="73"/>
      <c r="H3160" s="278"/>
    </row>
    <row r="3161" spans="1:8" ht="12.75" customHeight="1">
      <c r="A3161" s="245" t="s">
        <v>46</v>
      </c>
      <c r="B3161" s="256" t="s">
        <v>1500</v>
      </c>
      <c r="C3161" s="54" t="s">
        <v>1589</v>
      </c>
      <c r="D3161" s="327">
        <v>10</v>
      </c>
      <c r="E3161" s="347" t="s">
        <v>199</v>
      </c>
      <c r="F3161" s="91"/>
      <c r="G3161" s="101"/>
      <c r="H3161" s="279"/>
    </row>
    <row r="3162" spans="1:8" ht="12.75" customHeight="1">
      <c r="A3162" s="282"/>
      <c r="B3162" s="255" t="s">
        <v>46</v>
      </c>
      <c r="C3162" s="55" t="s">
        <v>1592</v>
      </c>
      <c r="D3162" s="326"/>
      <c r="E3162" s="346"/>
      <c r="F3162" s="90"/>
      <c r="G3162" s="73"/>
      <c r="H3162" s="278"/>
    </row>
    <row r="3163" spans="1:8" ht="12.75" customHeight="1">
      <c r="A3163" s="245" t="s">
        <v>46</v>
      </c>
      <c r="B3163" s="256" t="s">
        <v>1500</v>
      </c>
      <c r="C3163" s="53" t="s">
        <v>1596</v>
      </c>
      <c r="D3163" s="327">
        <v>2</v>
      </c>
      <c r="E3163" s="347" t="s">
        <v>199</v>
      </c>
      <c r="F3163" s="91"/>
      <c r="G3163" s="101"/>
      <c r="H3163" s="279"/>
    </row>
    <row r="3164" spans="1:8" ht="12.75" customHeight="1">
      <c r="A3164" s="282"/>
      <c r="B3164" s="255" t="s">
        <v>46</v>
      </c>
      <c r="C3164" s="52" t="s">
        <v>187</v>
      </c>
      <c r="D3164" s="326"/>
      <c r="E3164" s="346"/>
      <c r="F3164" s="90"/>
      <c r="G3164" s="73"/>
      <c r="H3164" s="278"/>
    </row>
    <row r="3165" spans="1:8" ht="12.75" customHeight="1">
      <c r="A3165" s="246" t="s">
        <v>46</v>
      </c>
      <c r="B3165" s="255" t="s">
        <v>1500</v>
      </c>
      <c r="C3165" s="266" t="s">
        <v>704</v>
      </c>
      <c r="D3165" s="326">
        <v>1</v>
      </c>
      <c r="E3165" s="346" t="s">
        <v>199</v>
      </c>
      <c r="F3165" s="90"/>
      <c r="G3165" s="73"/>
      <c r="H3165" s="278"/>
    </row>
    <row r="3166" spans="1:8" ht="12.75" customHeight="1">
      <c r="A3166" s="285"/>
      <c r="B3166" s="293" t="s">
        <v>46</v>
      </c>
      <c r="C3166" s="52" t="s">
        <v>1597</v>
      </c>
      <c r="D3166" s="328"/>
      <c r="E3166" s="348"/>
      <c r="F3166" s="355"/>
      <c r="G3166" s="371"/>
      <c r="H3166" s="372"/>
    </row>
    <row r="3167" spans="1:8" ht="12.75" customHeight="1">
      <c r="A3167" s="286" t="s">
        <v>46</v>
      </c>
      <c r="B3167" s="294" t="s">
        <v>1500</v>
      </c>
      <c r="C3167" s="53" t="s">
        <v>1599</v>
      </c>
      <c r="D3167" s="329">
        <v>2</v>
      </c>
      <c r="E3167" s="349" t="s">
        <v>199</v>
      </c>
      <c r="F3167" s="356"/>
      <c r="G3167" s="94"/>
      <c r="H3167" s="373"/>
    </row>
    <row r="3168" spans="1:8" ht="12.75" customHeight="1">
      <c r="A3168" s="246"/>
      <c r="B3168" s="255" t="s">
        <v>46</v>
      </c>
      <c r="C3168" s="266" t="s">
        <v>1567</v>
      </c>
      <c r="D3168" s="326"/>
      <c r="E3168" s="346"/>
      <c r="F3168" s="90"/>
      <c r="G3168" s="73"/>
      <c r="H3168" s="278"/>
    </row>
    <row r="3169" spans="1:8" ht="12.75" customHeight="1">
      <c r="A3169" s="245" t="s">
        <v>46</v>
      </c>
      <c r="B3169" s="295" t="s">
        <v>1500</v>
      </c>
      <c r="C3169" s="53" t="s">
        <v>1602</v>
      </c>
      <c r="D3169" s="327">
        <v>2</v>
      </c>
      <c r="E3169" s="347" t="s">
        <v>199</v>
      </c>
      <c r="F3169" s="91"/>
      <c r="G3169" s="101"/>
      <c r="H3169" s="279"/>
    </row>
    <row r="3170" spans="1:8" ht="12.75" customHeight="1">
      <c r="A3170" s="282"/>
      <c r="B3170" s="300"/>
      <c r="C3170" s="52"/>
      <c r="D3170" s="326"/>
      <c r="E3170" s="346"/>
      <c r="F3170" s="71"/>
      <c r="G3170" s="73"/>
      <c r="H3170" s="278"/>
    </row>
    <row r="3171" spans="1:8" ht="12.75" customHeight="1">
      <c r="A3171" s="245"/>
      <c r="B3171" s="301"/>
      <c r="C3171" s="54"/>
      <c r="D3171" s="327"/>
      <c r="E3171" s="347"/>
      <c r="F3171" s="72"/>
      <c r="G3171" s="101"/>
      <c r="H3171" s="279"/>
    </row>
    <row r="3172" spans="1:8" ht="12.75" customHeight="1">
      <c r="A3172" s="282"/>
      <c r="B3172" s="255" t="s">
        <v>46</v>
      </c>
      <c r="C3172" s="55"/>
      <c r="D3172" s="326"/>
      <c r="E3172" s="346"/>
      <c r="F3172" s="90"/>
      <c r="G3172" s="73"/>
      <c r="H3172" s="278"/>
    </row>
    <row r="3173" spans="1:8" ht="12.75" customHeight="1">
      <c r="A3173" s="245" t="s">
        <v>46</v>
      </c>
      <c r="B3173" s="256" t="s">
        <v>4125</v>
      </c>
      <c r="C3173" s="54" t="s">
        <v>4124</v>
      </c>
      <c r="D3173" s="327"/>
      <c r="E3173" s="347" t="s">
        <v>46</v>
      </c>
      <c r="F3173" s="93"/>
      <c r="G3173" s="101"/>
      <c r="H3173" s="279"/>
    </row>
    <row r="3174" spans="1:8" ht="12.75" customHeight="1">
      <c r="A3174" s="282"/>
      <c r="B3174" s="255" t="s">
        <v>46</v>
      </c>
      <c r="C3174" s="55" t="s">
        <v>1451</v>
      </c>
      <c r="D3174" s="326"/>
      <c r="E3174" s="346"/>
      <c r="F3174" s="90"/>
      <c r="G3174" s="73"/>
      <c r="H3174" s="278"/>
    </row>
    <row r="3175" spans="1:8" ht="12.75" customHeight="1">
      <c r="A3175" s="245" t="s">
        <v>46</v>
      </c>
      <c r="B3175" s="256" t="s">
        <v>4127</v>
      </c>
      <c r="C3175" s="54" t="s">
        <v>1163</v>
      </c>
      <c r="D3175" s="327">
        <v>6</v>
      </c>
      <c r="E3175" s="347" t="s">
        <v>199</v>
      </c>
      <c r="F3175" s="91"/>
      <c r="G3175" s="101"/>
      <c r="H3175" s="279"/>
    </row>
    <row r="3176" spans="1:8" ht="12.75" customHeight="1">
      <c r="A3176" s="282"/>
      <c r="B3176" s="255" t="s">
        <v>46</v>
      </c>
      <c r="C3176" s="55" t="s">
        <v>1451</v>
      </c>
      <c r="D3176" s="326"/>
      <c r="E3176" s="346"/>
      <c r="F3176" s="90"/>
      <c r="G3176" s="73"/>
      <c r="H3176" s="278"/>
    </row>
    <row r="3177" spans="1:8" ht="12.75" customHeight="1">
      <c r="A3177" s="245" t="s">
        <v>46</v>
      </c>
      <c r="B3177" s="256" t="s">
        <v>4127</v>
      </c>
      <c r="C3177" s="53" t="s">
        <v>1514</v>
      </c>
      <c r="D3177" s="327">
        <v>1</v>
      </c>
      <c r="E3177" s="347" t="s">
        <v>199</v>
      </c>
      <c r="F3177" s="91"/>
      <c r="G3177" s="101"/>
      <c r="H3177" s="279"/>
    </row>
    <row r="3178" spans="1:8" ht="12.75" customHeight="1">
      <c r="A3178" s="282"/>
      <c r="B3178" s="255" t="s">
        <v>46</v>
      </c>
      <c r="C3178" s="52" t="s">
        <v>1523</v>
      </c>
      <c r="D3178" s="326"/>
      <c r="E3178" s="346"/>
      <c r="F3178" s="90"/>
      <c r="G3178" s="73"/>
      <c r="H3178" s="278"/>
    </row>
    <row r="3179" spans="1:8" ht="12.75" customHeight="1">
      <c r="A3179" s="246" t="s">
        <v>46</v>
      </c>
      <c r="B3179" s="255" t="s">
        <v>4127</v>
      </c>
      <c r="C3179" s="266" t="s">
        <v>1525</v>
      </c>
      <c r="D3179" s="326">
        <v>1</v>
      </c>
      <c r="E3179" s="346" t="s">
        <v>199</v>
      </c>
      <c r="F3179" s="90"/>
      <c r="G3179" s="73"/>
      <c r="H3179" s="278"/>
    </row>
    <row r="3180" spans="1:8" ht="12.75" customHeight="1">
      <c r="A3180" s="285"/>
      <c r="B3180" s="293" t="s">
        <v>46</v>
      </c>
      <c r="C3180" s="52" t="s">
        <v>1526</v>
      </c>
      <c r="D3180" s="328"/>
      <c r="E3180" s="348"/>
      <c r="F3180" s="355"/>
      <c r="G3180" s="371"/>
      <c r="H3180" s="372"/>
    </row>
    <row r="3181" spans="1:8" ht="12.75" customHeight="1">
      <c r="A3181" s="286" t="s">
        <v>46</v>
      </c>
      <c r="B3181" s="294" t="s">
        <v>4127</v>
      </c>
      <c r="C3181" s="53" t="s">
        <v>164</v>
      </c>
      <c r="D3181" s="329">
        <v>1</v>
      </c>
      <c r="E3181" s="349" t="s">
        <v>199</v>
      </c>
      <c r="F3181" s="356"/>
      <c r="G3181" s="94"/>
      <c r="H3181" s="373"/>
    </row>
    <row r="3182" spans="1:8" ht="12.75" customHeight="1">
      <c r="A3182" s="246"/>
      <c r="B3182" s="255" t="s">
        <v>46</v>
      </c>
      <c r="C3182" s="266" t="s">
        <v>1534</v>
      </c>
      <c r="D3182" s="326"/>
      <c r="E3182" s="346"/>
      <c r="F3182" s="90"/>
      <c r="G3182" s="73"/>
      <c r="H3182" s="278"/>
    </row>
    <row r="3183" spans="1:8" ht="12.75" customHeight="1">
      <c r="A3183" s="245" t="s">
        <v>46</v>
      </c>
      <c r="B3183" s="295" t="s">
        <v>4127</v>
      </c>
      <c r="C3183" s="53" t="s">
        <v>1535</v>
      </c>
      <c r="D3183" s="327">
        <v>1</v>
      </c>
      <c r="E3183" s="347" t="s">
        <v>199</v>
      </c>
      <c r="F3183" s="91"/>
      <c r="G3183" s="101"/>
      <c r="H3183" s="279"/>
    </row>
    <row r="3184" spans="1:8" ht="12.75" customHeight="1">
      <c r="A3184" s="282"/>
      <c r="B3184" s="260" t="s">
        <v>46</v>
      </c>
      <c r="C3184" s="52" t="s">
        <v>1399</v>
      </c>
      <c r="D3184" s="326"/>
      <c r="E3184" s="346"/>
      <c r="F3184" s="71"/>
      <c r="G3184" s="73"/>
      <c r="H3184" s="278"/>
    </row>
    <row r="3185" spans="1:8" ht="12.75" customHeight="1">
      <c r="A3185" s="245" t="s">
        <v>46</v>
      </c>
      <c r="B3185" s="292" t="s">
        <v>4127</v>
      </c>
      <c r="C3185" s="54" t="s">
        <v>1392</v>
      </c>
      <c r="D3185" s="327">
        <v>1</v>
      </c>
      <c r="E3185" s="347" t="s">
        <v>199</v>
      </c>
      <c r="F3185" s="72"/>
      <c r="G3185" s="101"/>
      <c r="H3185" s="279"/>
    </row>
    <row r="3186" spans="1:8" ht="12.75" customHeight="1">
      <c r="A3186" s="288"/>
      <c r="B3186" s="261"/>
      <c r="C3186" s="55"/>
      <c r="D3186" s="333"/>
      <c r="E3186" s="350"/>
      <c r="F3186" s="73"/>
      <c r="G3186" s="73"/>
      <c r="H3186" s="278"/>
    </row>
    <row r="3187" spans="1:8" ht="12.75" customHeight="1">
      <c r="A3187" s="283"/>
      <c r="B3187" s="298" t="s">
        <v>3102</v>
      </c>
      <c r="C3187" s="53"/>
      <c r="D3187" s="334"/>
      <c r="E3187" s="351"/>
      <c r="F3187" s="94"/>
      <c r="G3187" s="102"/>
      <c r="H3187" s="281"/>
    </row>
    <row r="3188" spans="1:8" ht="12.75" customHeight="1">
      <c r="A3188" s="288"/>
      <c r="B3188" s="302" t="s">
        <v>46</v>
      </c>
      <c r="C3188" s="55"/>
      <c r="D3188" s="333"/>
      <c r="E3188" s="350"/>
      <c r="F3188" s="73"/>
      <c r="G3188" s="73"/>
      <c r="H3188" s="278"/>
    </row>
    <row r="3189" spans="1:8" ht="12.75" customHeight="1">
      <c r="A3189" s="283" t="s">
        <v>46</v>
      </c>
      <c r="B3189" s="296" t="s">
        <v>3201</v>
      </c>
      <c r="C3189" s="53" t="s">
        <v>4128</v>
      </c>
      <c r="D3189" s="334">
        <v>61.7</v>
      </c>
      <c r="E3189" s="351" t="s">
        <v>117</v>
      </c>
      <c r="F3189" s="94"/>
      <c r="G3189" s="102"/>
      <c r="H3189" s="281"/>
    </row>
    <row r="3190" spans="1:8" ht="12.75" customHeight="1">
      <c r="A3190" s="80"/>
      <c r="B3190" s="249"/>
      <c r="C3190" s="249"/>
      <c r="D3190" s="330"/>
      <c r="E3190" s="80"/>
      <c r="F3190" s="69"/>
      <c r="G3190" s="69"/>
      <c r="H3190" s="275"/>
    </row>
    <row r="3191" spans="1:8" ht="12.75" customHeight="1">
      <c r="A3191" s="284" t="s">
        <v>46</v>
      </c>
      <c r="B3191" s="49"/>
      <c r="C3191" s="311"/>
      <c r="D3191" s="331"/>
      <c r="E3191" s="81"/>
      <c r="F3191" s="70"/>
      <c r="G3191" s="70"/>
      <c r="H3191" s="374"/>
    </row>
    <row r="3192" spans="1:8" ht="12.75" customHeight="1">
      <c r="A3192" s="282"/>
      <c r="B3192" s="255" t="s">
        <v>46</v>
      </c>
      <c r="C3192" s="55"/>
      <c r="D3192" s="326"/>
      <c r="E3192" s="346"/>
      <c r="F3192" s="90"/>
      <c r="G3192" s="73"/>
      <c r="H3192" s="278"/>
    </row>
    <row r="3193" spans="1:8" ht="12.75" customHeight="1">
      <c r="A3193" s="245" t="s">
        <v>46</v>
      </c>
      <c r="B3193" s="256" t="s">
        <v>46</v>
      </c>
      <c r="C3193" s="54"/>
      <c r="D3193" s="327"/>
      <c r="E3193" s="347" t="s">
        <v>46</v>
      </c>
      <c r="F3193" s="93"/>
      <c r="G3193" s="101"/>
      <c r="H3193" s="279"/>
    </row>
    <row r="3194" spans="1:8" ht="12.75" customHeight="1">
      <c r="A3194" s="282"/>
      <c r="B3194" s="255"/>
      <c r="C3194" s="55"/>
      <c r="D3194" s="326"/>
      <c r="E3194" s="346"/>
      <c r="F3194" s="90"/>
      <c r="G3194" s="73"/>
      <c r="H3194" s="278"/>
    </row>
    <row r="3195" spans="1:8" ht="12.75" customHeight="1">
      <c r="A3195" s="245" t="s">
        <v>46</v>
      </c>
      <c r="B3195" s="256" t="s">
        <v>4134</v>
      </c>
      <c r="C3195" s="54"/>
      <c r="D3195" s="327"/>
      <c r="E3195" s="347"/>
      <c r="F3195" s="91"/>
      <c r="G3195" s="101"/>
      <c r="H3195" s="279"/>
    </row>
    <row r="3196" spans="1:8" ht="12.75" customHeight="1">
      <c r="A3196" s="246"/>
      <c r="B3196" s="300" t="s">
        <v>46</v>
      </c>
      <c r="C3196" s="312" t="s">
        <v>46</v>
      </c>
      <c r="D3196" s="326"/>
      <c r="E3196" s="346"/>
      <c r="F3196" s="71"/>
      <c r="G3196" s="73"/>
      <c r="H3196" s="278"/>
    </row>
    <row r="3197" spans="1:8" ht="12.75" customHeight="1">
      <c r="A3197" s="245" t="s">
        <v>46</v>
      </c>
      <c r="B3197" s="301" t="s">
        <v>1036</v>
      </c>
      <c r="C3197" s="54" t="s">
        <v>2578</v>
      </c>
      <c r="D3197" s="327">
        <v>40</v>
      </c>
      <c r="E3197" s="347" t="s">
        <v>199</v>
      </c>
      <c r="F3197" s="72"/>
      <c r="G3197" s="101"/>
      <c r="H3197" s="279"/>
    </row>
    <row r="3198" spans="1:8" ht="12.75" customHeight="1">
      <c r="A3198" s="288"/>
      <c r="B3198" s="302" t="s">
        <v>46</v>
      </c>
      <c r="C3198" s="55" t="s">
        <v>46</v>
      </c>
      <c r="D3198" s="333"/>
      <c r="E3198" s="350"/>
      <c r="F3198" s="73"/>
      <c r="G3198" s="73"/>
      <c r="H3198" s="278"/>
    </row>
    <row r="3199" spans="1:8" ht="12.75" customHeight="1">
      <c r="A3199" s="283" t="s">
        <v>46</v>
      </c>
      <c r="B3199" s="296" t="s">
        <v>440</v>
      </c>
      <c r="C3199" s="53" t="s">
        <v>3697</v>
      </c>
      <c r="D3199" s="334">
        <v>40</v>
      </c>
      <c r="E3199" s="351" t="s">
        <v>199</v>
      </c>
      <c r="F3199" s="94"/>
      <c r="G3199" s="102"/>
      <c r="H3199" s="281"/>
    </row>
    <row r="3200" spans="1:8" ht="12.75" customHeight="1">
      <c r="A3200" s="80"/>
      <c r="B3200" s="249"/>
      <c r="C3200" s="249"/>
      <c r="D3200" s="330"/>
      <c r="E3200" s="80"/>
      <c r="F3200" s="69"/>
      <c r="G3200" s="69"/>
      <c r="H3200" s="275"/>
    </row>
    <row r="3201" spans="1:8" ht="12.75" customHeight="1">
      <c r="A3201" s="284" t="s">
        <v>46</v>
      </c>
      <c r="B3201" s="49"/>
      <c r="C3201" s="311"/>
      <c r="D3201" s="331"/>
      <c r="E3201" s="81"/>
      <c r="F3201" s="70"/>
      <c r="G3201" s="70"/>
      <c r="H3201" s="374"/>
    </row>
    <row r="3202" spans="1:8" ht="12.75" customHeight="1">
      <c r="A3202" s="282"/>
      <c r="B3202" s="255" t="s">
        <v>46</v>
      </c>
      <c r="C3202" s="55"/>
      <c r="D3202" s="326"/>
      <c r="E3202" s="346"/>
      <c r="F3202" s="90"/>
      <c r="G3202" s="73"/>
      <c r="H3202" s="278"/>
    </row>
    <row r="3203" spans="1:8" ht="12.75" customHeight="1">
      <c r="A3203" s="245" t="s">
        <v>46</v>
      </c>
      <c r="B3203" s="256" t="s">
        <v>46</v>
      </c>
      <c r="C3203" s="54"/>
      <c r="D3203" s="327"/>
      <c r="E3203" s="347" t="s">
        <v>46</v>
      </c>
      <c r="F3203" s="93"/>
      <c r="G3203" s="101"/>
      <c r="H3203" s="279"/>
    </row>
    <row r="3204" spans="1:8" ht="12.75" customHeight="1">
      <c r="A3204" s="282"/>
      <c r="B3204" s="253" t="s">
        <v>46</v>
      </c>
      <c r="C3204" s="264" t="s">
        <v>46</v>
      </c>
      <c r="D3204" s="330"/>
      <c r="E3204" s="80"/>
      <c r="F3204" s="69"/>
      <c r="G3204" s="69"/>
      <c r="H3204" s="275"/>
    </row>
    <row r="3205" spans="1:8" ht="12.75" customHeight="1">
      <c r="A3205" s="287" t="s">
        <v>46</v>
      </c>
      <c r="B3205" s="254" t="s">
        <v>1652</v>
      </c>
      <c r="C3205" s="265" t="s">
        <v>46</v>
      </c>
      <c r="D3205" s="331"/>
      <c r="E3205" s="81" t="s">
        <v>46</v>
      </c>
      <c r="F3205" s="70"/>
      <c r="G3205" s="70"/>
      <c r="H3205" s="277"/>
    </row>
    <row r="3206" spans="1:8" ht="12.75" customHeight="1">
      <c r="A3206" s="80"/>
      <c r="B3206" s="249"/>
      <c r="C3206" s="249" t="s">
        <v>340</v>
      </c>
      <c r="D3206" s="330"/>
      <c r="E3206" s="80"/>
      <c r="F3206" s="69"/>
      <c r="G3206" s="69"/>
      <c r="H3206" s="275"/>
    </row>
    <row r="3207" spans="1:8" ht="12.75" customHeight="1">
      <c r="A3207" s="284"/>
      <c r="B3207" s="49"/>
      <c r="C3207" s="311" t="s">
        <v>4136</v>
      </c>
      <c r="D3207" s="331"/>
      <c r="E3207" s="81"/>
      <c r="F3207" s="70"/>
      <c r="G3207" s="70"/>
      <c r="H3207" s="374"/>
    </row>
    <row r="3208" spans="1:8" ht="12.75" customHeight="1">
      <c r="A3208" s="282"/>
      <c r="B3208" s="255" t="s">
        <v>1299</v>
      </c>
      <c r="C3208" s="52"/>
      <c r="D3208" s="326"/>
      <c r="E3208" s="346"/>
      <c r="F3208" s="90"/>
      <c r="G3208" s="69"/>
      <c r="H3208" s="278"/>
    </row>
    <row r="3209" spans="1:8" ht="12.75" customHeight="1">
      <c r="A3209" s="245" t="s">
        <v>46</v>
      </c>
      <c r="B3209" s="256" t="s">
        <v>1654</v>
      </c>
      <c r="C3209" s="54" t="s">
        <v>4358</v>
      </c>
      <c r="D3209" s="327">
        <v>1</v>
      </c>
      <c r="E3209" s="347" t="s">
        <v>199</v>
      </c>
      <c r="F3209" s="91"/>
      <c r="G3209" s="70"/>
      <c r="H3209" s="277"/>
    </row>
    <row r="3210" spans="1:8" ht="12.75" customHeight="1">
      <c r="A3210" s="282"/>
      <c r="B3210" s="255" t="s">
        <v>1332</v>
      </c>
      <c r="C3210" s="55"/>
      <c r="D3210" s="326"/>
      <c r="E3210" s="346"/>
      <c r="F3210" s="90"/>
      <c r="G3210" s="73"/>
      <c r="H3210" s="278"/>
    </row>
    <row r="3211" spans="1:8" ht="12.75" customHeight="1">
      <c r="A3211" s="245" t="s">
        <v>46</v>
      </c>
      <c r="B3211" s="256" t="s">
        <v>1654</v>
      </c>
      <c r="C3211" s="54" t="s">
        <v>4359</v>
      </c>
      <c r="D3211" s="327">
        <v>1</v>
      </c>
      <c r="E3211" s="347" t="s">
        <v>199</v>
      </c>
      <c r="F3211" s="91"/>
      <c r="G3211" s="101"/>
      <c r="H3211" s="375"/>
    </row>
    <row r="3212" spans="1:8" ht="12.75" customHeight="1">
      <c r="A3212" s="282"/>
      <c r="B3212" s="255" t="s">
        <v>581</v>
      </c>
      <c r="C3212" s="55"/>
      <c r="D3212" s="326"/>
      <c r="E3212" s="346"/>
      <c r="F3212" s="90"/>
      <c r="G3212" s="73"/>
      <c r="H3212" s="278"/>
    </row>
    <row r="3213" spans="1:8" ht="12.75" customHeight="1">
      <c r="A3213" s="245" t="s">
        <v>46</v>
      </c>
      <c r="B3213" s="256" t="s">
        <v>1654</v>
      </c>
      <c r="C3213" s="53" t="s">
        <v>4360</v>
      </c>
      <c r="D3213" s="327">
        <v>4</v>
      </c>
      <c r="E3213" s="347" t="s">
        <v>199</v>
      </c>
      <c r="F3213" s="91"/>
      <c r="G3213" s="101"/>
      <c r="H3213" s="279"/>
    </row>
    <row r="3214" spans="1:8" ht="12.75" customHeight="1">
      <c r="A3214" s="282"/>
      <c r="B3214" s="255" t="s">
        <v>719</v>
      </c>
      <c r="C3214" s="55"/>
      <c r="D3214" s="326"/>
      <c r="E3214" s="84"/>
      <c r="F3214" s="90"/>
      <c r="G3214" s="73"/>
      <c r="H3214" s="278"/>
    </row>
    <row r="3215" spans="1:8" ht="12.75" customHeight="1">
      <c r="A3215" s="245" t="s">
        <v>46</v>
      </c>
      <c r="B3215" s="256" t="s">
        <v>1654</v>
      </c>
      <c r="C3215" s="54" t="s">
        <v>1298</v>
      </c>
      <c r="D3215" s="327">
        <v>1</v>
      </c>
      <c r="E3215" s="347" t="s">
        <v>199</v>
      </c>
      <c r="F3215" s="92"/>
      <c r="G3215" s="101"/>
      <c r="H3215" s="279"/>
    </row>
    <row r="3216" spans="1:8" ht="12.75" customHeight="1">
      <c r="A3216" s="80"/>
      <c r="B3216" s="249"/>
      <c r="C3216" s="249"/>
      <c r="D3216" s="330"/>
      <c r="E3216" s="80"/>
      <c r="F3216" s="69"/>
      <c r="G3216" s="69"/>
      <c r="H3216" s="275"/>
    </row>
    <row r="3217" spans="1:8" ht="12.75" customHeight="1">
      <c r="A3217" s="284"/>
      <c r="B3217" s="49"/>
      <c r="C3217" s="311"/>
      <c r="D3217" s="331"/>
      <c r="E3217" s="81"/>
      <c r="F3217" s="70"/>
      <c r="G3217" s="70"/>
      <c r="H3217" s="374"/>
    </row>
    <row r="3218" spans="1:8" ht="12.75" customHeight="1">
      <c r="A3218" s="282"/>
      <c r="B3218" s="255" t="s">
        <v>1662</v>
      </c>
      <c r="C3218" s="55" t="s">
        <v>233</v>
      </c>
      <c r="D3218" s="326"/>
      <c r="E3218" s="346"/>
      <c r="F3218" s="90"/>
      <c r="G3218" s="73"/>
      <c r="H3218" s="278"/>
    </row>
    <row r="3219" spans="1:8" ht="12.75" customHeight="1">
      <c r="A3219" s="245" t="s">
        <v>46</v>
      </c>
      <c r="B3219" s="256" t="s">
        <v>1575</v>
      </c>
      <c r="C3219" s="53" t="s">
        <v>3590</v>
      </c>
      <c r="D3219" s="327">
        <v>2</v>
      </c>
      <c r="E3219" s="347" t="s">
        <v>199</v>
      </c>
      <c r="F3219" s="91"/>
      <c r="G3219" s="101"/>
      <c r="H3219" s="279"/>
    </row>
    <row r="3220" spans="1:8" ht="12.75" customHeight="1">
      <c r="A3220" s="285"/>
      <c r="B3220" s="293" t="s">
        <v>1393</v>
      </c>
      <c r="C3220" s="52" t="s">
        <v>1663</v>
      </c>
      <c r="D3220" s="328"/>
      <c r="E3220" s="348"/>
      <c r="F3220" s="355"/>
      <c r="G3220" s="371"/>
      <c r="H3220" s="372"/>
    </row>
    <row r="3221" spans="1:8" ht="12.75" customHeight="1">
      <c r="A3221" s="286" t="s">
        <v>46</v>
      </c>
      <c r="B3221" s="294" t="s">
        <v>1575</v>
      </c>
      <c r="C3221" s="53" t="s">
        <v>3590</v>
      </c>
      <c r="D3221" s="329">
        <v>12</v>
      </c>
      <c r="E3221" s="349" t="s">
        <v>199</v>
      </c>
      <c r="F3221" s="356"/>
      <c r="G3221" s="94"/>
      <c r="H3221" s="373"/>
    </row>
    <row r="3222" spans="1:8" ht="12.75" customHeight="1">
      <c r="A3222" s="80"/>
      <c r="B3222" s="249"/>
      <c r="C3222" s="249"/>
      <c r="D3222" s="330"/>
      <c r="E3222" s="80"/>
      <c r="F3222" s="69"/>
      <c r="G3222" s="69"/>
      <c r="H3222" s="275"/>
    </row>
    <row r="3223" spans="1:8" ht="12.75" customHeight="1">
      <c r="A3223" s="284"/>
      <c r="B3223" s="49"/>
      <c r="C3223" s="311"/>
      <c r="D3223" s="331"/>
      <c r="E3223" s="81"/>
      <c r="F3223" s="70"/>
      <c r="G3223" s="70"/>
      <c r="H3223" s="374"/>
    </row>
    <row r="3224" spans="1:8" ht="12.75" customHeight="1">
      <c r="A3224" s="80"/>
      <c r="B3224" s="249"/>
      <c r="C3224" s="249" t="s">
        <v>260</v>
      </c>
      <c r="D3224" s="330"/>
      <c r="E3224" s="80"/>
      <c r="F3224" s="69"/>
      <c r="G3224" s="69"/>
      <c r="H3224" s="275"/>
    </row>
    <row r="3225" spans="1:8" ht="12.75" customHeight="1">
      <c r="A3225" s="284"/>
      <c r="B3225" s="49"/>
      <c r="C3225" s="311" t="s">
        <v>4136</v>
      </c>
      <c r="D3225" s="331"/>
      <c r="E3225" s="81"/>
      <c r="F3225" s="70"/>
      <c r="G3225" s="70"/>
      <c r="H3225" s="374"/>
    </row>
    <row r="3226" spans="1:8" ht="12.75" customHeight="1">
      <c r="A3226" s="282"/>
      <c r="B3226" s="260" t="s">
        <v>1223</v>
      </c>
      <c r="C3226" s="324" t="s">
        <v>4773</v>
      </c>
      <c r="D3226" s="326"/>
      <c r="E3226" s="346"/>
      <c r="F3226" s="71"/>
      <c r="G3226" s="73"/>
      <c r="H3226" s="278"/>
    </row>
    <row r="3227" spans="1:8" ht="12.75" customHeight="1">
      <c r="A3227" s="245" t="s">
        <v>46</v>
      </c>
      <c r="B3227" s="292" t="s">
        <v>1664</v>
      </c>
      <c r="C3227" s="54" t="s">
        <v>2737</v>
      </c>
      <c r="D3227" s="327">
        <v>1</v>
      </c>
      <c r="E3227" s="347" t="s">
        <v>199</v>
      </c>
      <c r="F3227" s="72"/>
      <c r="G3227" s="101"/>
      <c r="H3227" s="279"/>
    </row>
    <row r="3228" spans="1:8" ht="12.75" customHeight="1">
      <c r="A3228" s="282"/>
      <c r="B3228" s="253" t="s">
        <v>1223</v>
      </c>
      <c r="C3228" s="325" t="s">
        <v>1649</v>
      </c>
      <c r="D3228" s="330"/>
      <c r="E3228" s="80"/>
      <c r="F3228" s="69"/>
      <c r="G3228" s="69"/>
      <c r="H3228" s="275"/>
    </row>
    <row r="3229" spans="1:8" ht="12.75" customHeight="1">
      <c r="A3229" s="287" t="s">
        <v>46</v>
      </c>
      <c r="B3229" s="254" t="s">
        <v>1664</v>
      </c>
      <c r="C3229" s="265" t="s">
        <v>1656</v>
      </c>
      <c r="D3229" s="331">
        <v>1</v>
      </c>
      <c r="E3229" s="81" t="s">
        <v>199</v>
      </c>
      <c r="F3229" s="70"/>
      <c r="G3229" s="70"/>
      <c r="H3229" s="277"/>
    </row>
    <row r="3230" spans="1:8" ht="12.75" customHeight="1">
      <c r="A3230" s="282"/>
      <c r="B3230" s="258" t="s">
        <v>1290</v>
      </c>
      <c r="C3230" s="52"/>
      <c r="D3230" s="326"/>
      <c r="E3230" s="346"/>
      <c r="F3230" s="90"/>
      <c r="G3230" s="69"/>
      <c r="H3230" s="372"/>
    </row>
    <row r="3231" spans="1:8" ht="13.5" customHeight="1">
      <c r="A3231" s="245" t="s">
        <v>46</v>
      </c>
      <c r="B3231" s="295" t="s">
        <v>456</v>
      </c>
      <c r="C3231" s="53" t="s">
        <v>4361</v>
      </c>
      <c r="D3231" s="327">
        <v>1</v>
      </c>
      <c r="E3231" s="347" t="s">
        <v>199</v>
      </c>
      <c r="F3231" s="72"/>
      <c r="G3231" s="70"/>
      <c r="H3231" s="375"/>
    </row>
    <row r="3232" spans="1:8" ht="12.75" customHeight="1">
      <c r="A3232" s="80"/>
      <c r="B3232" s="249"/>
      <c r="C3232" s="249"/>
      <c r="D3232" s="330"/>
      <c r="E3232" s="80"/>
      <c r="F3232" s="69"/>
      <c r="G3232" s="69"/>
      <c r="H3232" s="275"/>
    </row>
    <row r="3233" spans="1:8" ht="12.75" customHeight="1">
      <c r="A3233" s="284"/>
      <c r="B3233" s="49"/>
      <c r="C3233" s="311"/>
      <c r="D3233" s="331"/>
      <c r="E3233" s="81"/>
      <c r="F3233" s="70"/>
      <c r="G3233" s="70"/>
      <c r="H3233" s="374"/>
    </row>
    <row r="3234" spans="1:8" ht="12.75" customHeight="1">
      <c r="A3234" s="282"/>
      <c r="B3234" s="303" t="s">
        <v>202</v>
      </c>
      <c r="C3234" s="55" t="s">
        <v>1474</v>
      </c>
      <c r="D3234" s="326"/>
      <c r="E3234" s="346"/>
      <c r="F3234" s="90"/>
      <c r="G3234" s="73"/>
      <c r="H3234" s="278"/>
    </row>
    <row r="3235" spans="1:8" ht="12.75" customHeight="1">
      <c r="A3235" s="245" t="s">
        <v>46</v>
      </c>
      <c r="B3235" s="295" t="s">
        <v>1383</v>
      </c>
      <c r="C3235" s="54" t="s">
        <v>1668</v>
      </c>
      <c r="D3235" s="327">
        <v>1</v>
      </c>
      <c r="E3235" s="347" t="s">
        <v>199</v>
      </c>
      <c r="F3235" s="91"/>
      <c r="G3235" s="101"/>
      <c r="H3235" s="279"/>
    </row>
    <row r="3236" spans="1:8" ht="12.75" customHeight="1">
      <c r="A3236" s="80"/>
      <c r="B3236" s="249"/>
      <c r="C3236" s="249"/>
      <c r="D3236" s="330"/>
      <c r="E3236" s="80"/>
      <c r="F3236" s="69"/>
      <c r="G3236" s="69"/>
      <c r="H3236" s="275"/>
    </row>
    <row r="3237" spans="1:8" ht="12.75" customHeight="1">
      <c r="A3237" s="284"/>
      <c r="B3237" s="49"/>
      <c r="C3237" s="311"/>
      <c r="D3237" s="331"/>
      <c r="E3237" s="81"/>
      <c r="F3237" s="70"/>
      <c r="G3237" s="70"/>
      <c r="H3237" s="374"/>
    </row>
    <row r="3238" spans="1:8" ht="12.75" customHeight="1">
      <c r="A3238" s="80"/>
      <c r="B3238" s="249"/>
      <c r="C3238" s="249" t="s">
        <v>260</v>
      </c>
      <c r="D3238" s="330"/>
      <c r="E3238" s="80"/>
      <c r="F3238" s="69"/>
      <c r="G3238" s="69"/>
      <c r="H3238" s="275"/>
    </row>
    <row r="3239" spans="1:8" ht="12.75" customHeight="1">
      <c r="A3239" s="284"/>
      <c r="B3239" s="49"/>
      <c r="C3239" s="311" t="s">
        <v>4136</v>
      </c>
      <c r="D3239" s="331"/>
      <c r="E3239" s="81"/>
      <c r="F3239" s="70"/>
      <c r="G3239" s="70"/>
      <c r="H3239" s="374"/>
    </row>
    <row r="3240" spans="1:8" ht="12.75" customHeight="1">
      <c r="A3240" s="282"/>
      <c r="B3240" s="303" t="s">
        <v>1160</v>
      </c>
      <c r="C3240" s="55"/>
      <c r="D3240" s="326"/>
      <c r="E3240" s="346"/>
      <c r="F3240" s="90"/>
      <c r="G3240" s="73"/>
      <c r="H3240" s="278"/>
    </row>
    <row r="3241" spans="1:8" ht="12.75" customHeight="1">
      <c r="A3241" s="245" t="s">
        <v>46</v>
      </c>
      <c r="B3241" s="295" t="s">
        <v>1544</v>
      </c>
      <c r="C3241" s="54" t="s">
        <v>4362</v>
      </c>
      <c r="D3241" s="327">
        <v>2</v>
      </c>
      <c r="E3241" s="347" t="s">
        <v>199</v>
      </c>
      <c r="F3241" s="93"/>
      <c r="G3241" s="101"/>
      <c r="H3241" s="279"/>
    </row>
    <row r="3242" spans="1:8" ht="12.75" customHeight="1">
      <c r="A3242" s="282"/>
      <c r="B3242" s="303" t="s">
        <v>762</v>
      </c>
      <c r="C3242" s="55"/>
      <c r="D3242" s="326"/>
      <c r="E3242" s="346"/>
      <c r="F3242" s="90"/>
      <c r="G3242" s="73"/>
      <c r="H3242" s="278"/>
    </row>
    <row r="3243" spans="1:8" ht="12.75" customHeight="1">
      <c r="A3243" s="245" t="s">
        <v>46</v>
      </c>
      <c r="B3243" s="295" t="s">
        <v>1544</v>
      </c>
      <c r="C3243" s="53" t="s">
        <v>1213</v>
      </c>
      <c r="D3243" s="327">
        <v>1</v>
      </c>
      <c r="E3243" s="347" t="s">
        <v>199</v>
      </c>
      <c r="F3243" s="91"/>
      <c r="G3243" s="101"/>
      <c r="H3243" s="279"/>
    </row>
    <row r="3244" spans="1:8" ht="12.75" customHeight="1">
      <c r="A3244" s="282"/>
      <c r="B3244" s="300" t="s">
        <v>1672</v>
      </c>
      <c r="C3244" s="52"/>
      <c r="D3244" s="326"/>
      <c r="E3244" s="346"/>
      <c r="F3244" s="71"/>
      <c r="G3244" s="73"/>
      <c r="H3244" s="278"/>
    </row>
    <row r="3245" spans="1:8" ht="12.75" customHeight="1">
      <c r="A3245" s="245" t="s">
        <v>46</v>
      </c>
      <c r="B3245" s="301" t="s">
        <v>1544</v>
      </c>
      <c r="C3245" s="54" t="s">
        <v>4363</v>
      </c>
      <c r="D3245" s="327">
        <v>1</v>
      </c>
      <c r="E3245" s="347" t="s">
        <v>199</v>
      </c>
      <c r="F3245" s="72"/>
      <c r="G3245" s="101"/>
      <c r="H3245" s="279"/>
    </row>
    <row r="3246" spans="1:8" ht="12.75" customHeight="1">
      <c r="A3246" s="282"/>
      <c r="B3246" s="303" t="s">
        <v>1673</v>
      </c>
      <c r="C3246" s="52"/>
      <c r="D3246" s="326"/>
      <c r="E3246" s="346"/>
      <c r="F3246" s="90"/>
      <c r="G3246" s="69"/>
      <c r="H3246" s="278"/>
    </row>
    <row r="3247" spans="1:8" ht="12.75" customHeight="1">
      <c r="A3247" s="245" t="s">
        <v>46</v>
      </c>
      <c r="B3247" s="295" t="s">
        <v>1516</v>
      </c>
      <c r="C3247" s="54" t="s">
        <v>4314</v>
      </c>
      <c r="D3247" s="327">
        <v>1</v>
      </c>
      <c r="E3247" s="347" t="s">
        <v>199</v>
      </c>
      <c r="F3247" s="91"/>
      <c r="G3247" s="70"/>
      <c r="H3247" s="277"/>
    </row>
    <row r="3248" spans="1:8" ht="12.75" customHeight="1">
      <c r="A3248" s="80"/>
      <c r="B3248" s="249"/>
      <c r="C3248" s="249"/>
      <c r="D3248" s="330"/>
      <c r="E3248" s="80"/>
      <c r="F3248" s="69"/>
      <c r="G3248" s="69"/>
      <c r="H3248" s="275"/>
    </row>
    <row r="3249" spans="1:8" ht="12.75" customHeight="1">
      <c r="A3249" s="284"/>
      <c r="B3249" s="49"/>
      <c r="C3249" s="311"/>
      <c r="D3249" s="331"/>
      <c r="E3249" s="81"/>
      <c r="F3249" s="70"/>
      <c r="G3249" s="70"/>
      <c r="H3249" s="374"/>
    </row>
    <row r="3250" spans="1:8" ht="12.75" customHeight="1">
      <c r="A3250" s="282"/>
      <c r="B3250" s="303" t="s">
        <v>1673</v>
      </c>
      <c r="C3250" s="55" t="s">
        <v>3786</v>
      </c>
      <c r="D3250" s="326"/>
      <c r="E3250" s="346"/>
      <c r="F3250" s="90"/>
      <c r="G3250" s="73"/>
      <c r="H3250" s="278"/>
    </row>
    <row r="3251" spans="1:8" ht="12.75" customHeight="1">
      <c r="A3251" s="245" t="s">
        <v>46</v>
      </c>
      <c r="B3251" s="295" t="s">
        <v>1675</v>
      </c>
      <c r="C3251" s="54" t="s">
        <v>3376</v>
      </c>
      <c r="D3251" s="327">
        <v>1</v>
      </c>
      <c r="E3251" s="347" t="s">
        <v>199</v>
      </c>
      <c r="F3251" s="91"/>
      <c r="G3251" s="101"/>
      <c r="H3251" s="279"/>
    </row>
    <row r="3252" spans="1:8" ht="12.75" customHeight="1">
      <c r="A3252" s="282"/>
      <c r="B3252" s="303" t="s">
        <v>1537</v>
      </c>
      <c r="C3252" s="55" t="s">
        <v>459</v>
      </c>
      <c r="D3252" s="326"/>
      <c r="E3252" s="84"/>
      <c r="F3252" s="90"/>
      <c r="G3252" s="73"/>
      <c r="H3252" s="278"/>
    </row>
    <row r="3253" spans="1:8" ht="12.75" customHeight="1">
      <c r="A3253" s="245" t="s">
        <v>46</v>
      </c>
      <c r="B3253" s="295" t="s">
        <v>1675</v>
      </c>
      <c r="C3253" s="54" t="s">
        <v>773</v>
      </c>
      <c r="D3253" s="327">
        <v>1</v>
      </c>
      <c r="E3253" s="347" t="s">
        <v>199</v>
      </c>
      <c r="F3253" s="92"/>
      <c r="G3253" s="101"/>
      <c r="H3253" s="279"/>
    </row>
    <row r="3254" spans="1:8" ht="12.75" customHeight="1">
      <c r="A3254" s="282"/>
      <c r="B3254" s="303" t="s">
        <v>537</v>
      </c>
      <c r="C3254" s="55" t="s">
        <v>1337</v>
      </c>
      <c r="D3254" s="326"/>
      <c r="E3254" s="84"/>
      <c r="F3254" s="90"/>
      <c r="G3254" s="73"/>
      <c r="H3254" s="278"/>
    </row>
    <row r="3255" spans="1:8" ht="12.75" customHeight="1">
      <c r="A3255" s="245" t="s">
        <v>46</v>
      </c>
      <c r="B3255" s="295" t="s">
        <v>1646</v>
      </c>
      <c r="C3255" s="54" t="s">
        <v>249</v>
      </c>
      <c r="D3255" s="327">
        <v>1</v>
      </c>
      <c r="E3255" s="347" t="s">
        <v>199</v>
      </c>
      <c r="F3255" s="92"/>
      <c r="G3255" s="101"/>
      <c r="H3255" s="279"/>
    </row>
    <row r="3256" spans="1:8" ht="12.75" customHeight="1">
      <c r="A3256" s="282"/>
      <c r="B3256" s="303" t="s">
        <v>4143</v>
      </c>
      <c r="C3256" s="55" t="s">
        <v>2580</v>
      </c>
      <c r="D3256" s="326"/>
      <c r="E3256" s="346"/>
      <c r="F3256" s="90"/>
      <c r="G3256" s="73"/>
      <c r="H3256" s="278"/>
    </row>
    <row r="3257" spans="1:8" ht="12.75" customHeight="1">
      <c r="A3257" s="245" t="s">
        <v>46</v>
      </c>
      <c r="B3257" s="295" t="s">
        <v>46</v>
      </c>
      <c r="C3257" s="54" t="s">
        <v>1658</v>
      </c>
      <c r="D3257" s="327"/>
      <c r="E3257" s="347" t="s">
        <v>46</v>
      </c>
      <c r="F3257" s="93"/>
      <c r="G3257" s="101"/>
      <c r="H3257" s="279"/>
    </row>
    <row r="3258" spans="1:8" ht="12.75" customHeight="1">
      <c r="A3258" s="285"/>
      <c r="B3258" s="304" t="s">
        <v>1679</v>
      </c>
      <c r="C3258" s="52" t="s">
        <v>2909</v>
      </c>
      <c r="D3258" s="328"/>
      <c r="E3258" s="348"/>
      <c r="F3258" s="355"/>
      <c r="G3258" s="371"/>
      <c r="H3258" s="372"/>
    </row>
    <row r="3259" spans="1:8" ht="12.75" customHeight="1">
      <c r="A3259" s="286" t="s">
        <v>46</v>
      </c>
      <c r="B3259" s="299" t="s">
        <v>1677</v>
      </c>
      <c r="C3259" s="53" t="s">
        <v>4139</v>
      </c>
      <c r="D3259" s="329">
        <v>2</v>
      </c>
      <c r="E3259" s="349" t="s">
        <v>199</v>
      </c>
      <c r="F3259" s="356"/>
      <c r="G3259" s="94"/>
      <c r="H3259" s="373"/>
    </row>
    <row r="3260" spans="1:8" ht="12.75" customHeight="1">
      <c r="A3260" s="288"/>
      <c r="B3260" s="302" t="s">
        <v>1681</v>
      </c>
      <c r="C3260" s="55" t="s">
        <v>2909</v>
      </c>
      <c r="D3260" s="333"/>
      <c r="E3260" s="350"/>
      <c r="F3260" s="73"/>
      <c r="G3260" s="73"/>
      <c r="H3260" s="278"/>
    </row>
    <row r="3261" spans="1:8" ht="12.75" customHeight="1">
      <c r="A3261" s="283" t="s">
        <v>46</v>
      </c>
      <c r="B3261" s="296" t="s">
        <v>1677</v>
      </c>
      <c r="C3261" s="53" t="s">
        <v>4139</v>
      </c>
      <c r="D3261" s="334">
        <v>1</v>
      </c>
      <c r="E3261" s="351" t="s">
        <v>199</v>
      </c>
      <c r="F3261" s="94"/>
      <c r="G3261" s="102"/>
      <c r="H3261" s="281"/>
    </row>
    <row r="3262" spans="1:8" ht="12.75" customHeight="1">
      <c r="A3262" s="282"/>
      <c r="B3262" s="303" t="s">
        <v>1683</v>
      </c>
      <c r="C3262" s="52" t="s">
        <v>4141</v>
      </c>
      <c r="D3262" s="326"/>
      <c r="E3262" s="346"/>
      <c r="F3262" s="90"/>
      <c r="G3262" s="69"/>
      <c r="H3262" s="278"/>
    </row>
    <row r="3263" spans="1:8" ht="12.75" customHeight="1">
      <c r="A3263" s="245" t="s">
        <v>46</v>
      </c>
      <c r="B3263" s="295" t="s">
        <v>326</v>
      </c>
      <c r="C3263" s="54" t="s">
        <v>4142</v>
      </c>
      <c r="D3263" s="327">
        <v>2</v>
      </c>
      <c r="E3263" s="347" t="s">
        <v>199</v>
      </c>
      <c r="F3263" s="91"/>
      <c r="G3263" s="70"/>
      <c r="H3263" s="277"/>
    </row>
    <row r="3264" spans="1:8" ht="12.75" customHeight="1">
      <c r="A3264" s="282"/>
      <c r="B3264" s="303" t="s">
        <v>1684</v>
      </c>
      <c r="C3264" s="55" t="s">
        <v>3712</v>
      </c>
      <c r="D3264" s="326"/>
      <c r="E3264" s="346"/>
      <c r="F3264" s="90"/>
      <c r="G3264" s="73"/>
      <c r="H3264" s="278"/>
    </row>
    <row r="3265" spans="1:8" ht="12.75" customHeight="1">
      <c r="A3265" s="245" t="s">
        <v>46</v>
      </c>
      <c r="B3265" s="295" t="s">
        <v>1171</v>
      </c>
      <c r="C3265" s="54" t="s">
        <v>4144</v>
      </c>
      <c r="D3265" s="327">
        <v>1</v>
      </c>
      <c r="E3265" s="347" t="s">
        <v>199</v>
      </c>
      <c r="F3265" s="91"/>
      <c r="G3265" s="101"/>
      <c r="H3265" s="375"/>
    </row>
    <row r="3266" spans="1:8" ht="12.75" customHeight="1">
      <c r="A3266" s="282"/>
      <c r="B3266" s="303" t="s">
        <v>775</v>
      </c>
      <c r="C3266" s="55" t="s">
        <v>3221</v>
      </c>
      <c r="D3266" s="326"/>
      <c r="E3266" s="84"/>
      <c r="F3266" s="90"/>
      <c r="G3266" s="73"/>
      <c r="H3266" s="278"/>
    </row>
    <row r="3267" spans="1:8" ht="12.75" customHeight="1">
      <c r="A3267" s="245" t="s">
        <v>46</v>
      </c>
      <c r="B3267" s="295" t="s">
        <v>1688</v>
      </c>
      <c r="C3267" s="54" t="s">
        <v>3290</v>
      </c>
      <c r="D3267" s="327">
        <v>1</v>
      </c>
      <c r="E3267" s="347" t="s">
        <v>199</v>
      </c>
      <c r="F3267" s="92"/>
      <c r="G3267" s="101"/>
      <c r="H3267" s="279"/>
    </row>
    <row r="3268" spans="1:8" ht="12.75" customHeight="1">
      <c r="A3268" s="282"/>
      <c r="B3268" s="303" t="s">
        <v>1265</v>
      </c>
      <c r="C3268" s="55" t="s">
        <v>4084</v>
      </c>
      <c r="D3268" s="326"/>
      <c r="E3268" s="346"/>
      <c r="F3268" s="90"/>
      <c r="G3268" s="73"/>
      <c r="H3268" s="278"/>
    </row>
    <row r="3269" spans="1:8" ht="12.75" customHeight="1">
      <c r="A3269" s="246" t="s">
        <v>46</v>
      </c>
      <c r="B3269" s="303" t="s">
        <v>46</v>
      </c>
      <c r="C3269" s="312"/>
      <c r="D3269" s="326"/>
      <c r="E3269" s="346" t="s">
        <v>46</v>
      </c>
      <c r="F3269" s="354"/>
      <c r="G3269" s="73"/>
      <c r="H3269" s="278"/>
    </row>
    <row r="3270" spans="1:8" ht="12.75" customHeight="1">
      <c r="A3270" s="285"/>
      <c r="B3270" s="304" t="s">
        <v>1694</v>
      </c>
      <c r="C3270" s="52" t="s">
        <v>1699</v>
      </c>
      <c r="D3270" s="328"/>
      <c r="E3270" s="348"/>
      <c r="F3270" s="355"/>
      <c r="G3270" s="371"/>
      <c r="H3270" s="372"/>
    </row>
    <row r="3271" spans="1:8" ht="12.75" customHeight="1">
      <c r="A3271" s="286" t="s">
        <v>46</v>
      </c>
      <c r="B3271" s="299" t="s">
        <v>180</v>
      </c>
      <c r="C3271" s="53" t="s">
        <v>4145</v>
      </c>
      <c r="D3271" s="329">
        <v>1</v>
      </c>
      <c r="E3271" s="349" t="s">
        <v>199</v>
      </c>
      <c r="F3271" s="356"/>
      <c r="G3271" s="94"/>
      <c r="H3271" s="373"/>
    </row>
    <row r="3272" spans="1:8" ht="12.75" customHeight="1">
      <c r="A3272" s="246"/>
      <c r="B3272" s="303" t="s">
        <v>1558</v>
      </c>
      <c r="C3272" s="266" t="s">
        <v>1702</v>
      </c>
      <c r="D3272" s="326"/>
      <c r="E3272" s="346"/>
      <c r="F3272" s="90"/>
      <c r="G3272" s="73"/>
      <c r="H3272" s="278"/>
    </row>
    <row r="3273" spans="1:8" ht="12.75" customHeight="1">
      <c r="A3273" s="245" t="s">
        <v>46</v>
      </c>
      <c r="B3273" s="295" t="s">
        <v>180</v>
      </c>
      <c r="C3273" s="53" t="s">
        <v>4145</v>
      </c>
      <c r="D3273" s="327">
        <v>2</v>
      </c>
      <c r="E3273" s="347" t="s">
        <v>199</v>
      </c>
      <c r="F3273" s="91"/>
      <c r="G3273" s="101"/>
      <c r="H3273" s="279"/>
    </row>
    <row r="3274" spans="1:8" ht="12.75" customHeight="1">
      <c r="A3274" s="288"/>
      <c r="B3274" s="302" t="s">
        <v>1610</v>
      </c>
      <c r="C3274" s="55" t="s">
        <v>1705</v>
      </c>
      <c r="D3274" s="333"/>
      <c r="E3274" s="350"/>
      <c r="F3274" s="73"/>
      <c r="G3274" s="73"/>
      <c r="H3274" s="278"/>
    </row>
    <row r="3275" spans="1:8" ht="12.75" customHeight="1">
      <c r="A3275" s="283" t="s">
        <v>46</v>
      </c>
      <c r="B3275" s="296" t="s">
        <v>180</v>
      </c>
      <c r="C3275" s="53" t="s">
        <v>4145</v>
      </c>
      <c r="D3275" s="334">
        <v>1</v>
      </c>
      <c r="E3275" s="351" t="s">
        <v>199</v>
      </c>
      <c r="F3275" s="94"/>
      <c r="G3275" s="102"/>
      <c r="H3275" s="281"/>
    </row>
    <row r="3276" spans="1:8" ht="12.75" customHeight="1">
      <c r="A3276" s="282"/>
      <c r="B3276" s="305" t="s">
        <v>1707</v>
      </c>
      <c r="C3276" s="264" t="s">
        <v>1709</v>
      </c>
      <c r="D3276" s="330"/>
      <c r="E3276" s="80"/>
      <c r="F3276" s="69"/>
      <c r="G3276" s="69"/>
      <c r="H3276" s="275"/>
    </row>
    <row r="3277" spans="1:8" ht="12.75" customHeight="1">
      <c r="A3277" s="287" t="s">
        <v>46</v>
      </c>
      <c r="B3277" s="306" t="s">
        <v>180</v>
      </c>
      <c r="C3277" s="265" t="s">
        <v>4145</v>
      </c>
      <c r="D3277" s="331">
        <v>1</v>
      </c>
      <c r="E3277" s="81" t="s">
        <v>199</v>
      </c>
      <c r="F3277" s="70"/>
      <c r="G3277" s="70"/>
      <c r="H3277" s="277"/>
    </row>
    <row r="3278" spans="1:8" ht="12.75" customHeight="1">
      <c r="A3278" s="80"/>
      <c r="B3278" s="249"/>
      <c r="C3278" s="249"/>
      <c r="D3278" s="330"/>
      <c r="E3278" s="80"/>
      <c r="F3278" s="69"/>
      <c r="G3278" s="69"/>
      <c r="H3278" s="275"/>
    </row>
    <row r="3279" spans="1:8" ht="12.75" customHeight="1">
      <c r="A3279" s="284"/>
      <c r="B3279" s="49"/>
      <c r="C3279" s="311"/>
      <c r="D3279" s="331"/>
      <c r="E3279" s="81"/>
      <c r="F3279" s="70"/>
      <c r="G3279" s="70"/>
      <c r="H3279" s="374"/>
    </row>
    <row r="3280" spans="1:8" ht="12.75" customHeight="1">
      <c r="A3280" s="80"/>
      <c r="B3280" s="249"/>
      <c r="C3280" s="249" t="s">
        <v>4049</v>
      </c>
      <c r="D3280" s="330"/>
      <c r="E3280" s="80"/>
      <c r="F3280" s="69"/>
      <c r="G3280" s="69"/>
      <c r="H3280" s="275"/>
    </row>
    <row r="3281" spans="1:8" ht="12.75" customHeight="1">
      <c r="A3281" s="284"/>
      <c r="B3281" s="49"/>
      <c r="C3281" s="311" t="s">
        <v>1710</v>
      </c>
      <c r="D3281" s="331"/>
      <c r="E3281" s="81"/>
      <c r="F3281" s="70"/>
      <c r="G3281" s="70"/>
      <c r="H3281" s="374"/>
    </row>
    <row r="3282" spans="1:8" ht="12.75" customHeight="1">
      <c r="A3282" s="282"/>
      <c r="B3282" s="307" t="s">
        <v>1685</v>
      </c>
      <c r="C3282" s="52" t="s">
        <v>1258</v>
      </c>
      <c r="D3282" s="326"/>
      <c r="E3282" s="346"/>
      <c r="F3282" s="90"/>
      <c r="G3282" s="69"/>
      <c r="H3282" s="372"/>
    </row>
    <row r="3283" spans="1:8" ht="12.75" customHeight="1">
      <c r="A3283" s="245" t="s">
        <v>46</v>
      </c>
      <c r="B3283" s="295" t="s">
        <v>1667</v>
      </c>
      <c r="C3283" s="53" t="s">
        <v>4146</v>
      </c>
      <c r="D3283" s="327">
        <v>1</v>
      </c>
      <c r="E3283" s="347" t="s">
        <v>199</v>
      </c>
      <c r="F3283" s="72"/>
      <c r="G3283" s="70"/>
      <c r="H3283" s="375"/>
    </row>
    <row r="3284" spans="1:8" ht="12.75" customHeight="1">
      <c r="A3284" s="282"/>
      <c r="B3284" s="303" t="s">
        <v>1712</v>
      </c>
      <c r="C3284" s="55" t="s">
        <v>1720</v>
      </c>
      <c r="D3284" s="326"/>
      <c r="E3284" s="346"/>
      <c r="F3284" s="90"/>
      <c r="G3284" s="73"/>
      <c r="H3284" s="278"/>
    </row>
    <row r="3285" spans="1:8" ht="12.75" customHeight="1">
      <c r="A3285" s="245" t="s">
        <v>46</v>
      </c>
      <c r="B3285" s="295" t="s">
        <v>1667</v>
      </c>
      <c r="C3285" s="54" t="s">
        <v>4146</v>
      </c>
      <c r="D3285" s="327">
        <v>1</v>
      </c>
      <c r="E3285" s="347" t="s">
        <v>199</v>
      </c>
      <c r="F3285" s="91"/>
      <c r="G3285" s="101"/>
      <c r="H3285" s="279"/>
    </row>
    <row r="3286" spans="1:8" ht="12.75" customHeight="1">
      <c r="A3286" s="282"/>
      <c r="B3286" s="303" t="s">
        <v>1723</v>
      </c>
      <c r="C3286" s="55" t="s">
        <v>1118</v>
      </c>
      <c r="D3286" s="326"/>
      <c r="E3286" s="84"/>
      <c r="F3286" s="90"/>
      <c r="G3286" s="73"/>
      <c r="H3286" s="278"/>
    </row>
    <row r="3287" spans="1:8" ht="12.75" customHeight="1">
      <c r="A3287" s="246" t="s">
        <v>46</v>
      </c>
      <c r="B3287" s="303" t="s">
        <v>1667</v>
      </c>
      <c r="C3287" s="312" t="s">
        <v>4146</v>
      </c>
      <c r="D3287" s="326">
        <v>1</v>
      </c>
      <c r="E3287" s="346" t="s">
        <v>199</v>
      </c>
      <c r="F3287" s="370"/>
      <c r="G3287" s="73"/>
      <c r="H3287" s="278"/>
    </row>
    <row r="3288" spans="1:8" ht="12.75" customHeight="1">
      <c r="A3288" s="285"/>
      <c r="B3288" s="304" t="s">
        <v>1727</v>
      </c>
      <c r="C3288" s="313" t="s">
        <v>1729</v>
      </c>
      <c r="D3288" s="328"/>
      <c r="E3288" s="348"/>
      <c r="F3288" s="355"/>
      <c r="G3288" s="371"/>
      <c r="H3288" s="372"/>
    </row>
    <row r="3289" spans="1:8" ht="12.75" customHeight="1">
      <c r="A3289" s="286" t="s">
        <v>46</v>
      </c>
      <c r="B3289" s="299" t="s">
        <v>1667</v>
      </c>
      <c r="C3289" s="53" t="s">
        <v>4146</v>
      </c>
      <c r="D3289" s="329">
        <v>2</v>
      </c>
      <c r="E3289" s="349" t="s">
        <v>199</v>
      </c>
      <c r="F3289" s="356"/>
      <c r="G3289" s="94"/>
      <c r="H3289" s="373"/>
    </row>
    <row r="3290" spans="1:8" ht="12.75" customHeight="1">
      <c r="A3290" s="289"/>
      <c r="B3290" s="300" t="s">
        <v>209</v>
      </c>
      <c r="C3290" s="312" t="s">
        <v>494</v>
      </c>
      <c r="D3290" s="333"/>
      <c r="E3290" s="350"/>
      <c r="F3290" s="73"/>
      <c r="G3290" s="73"/>
      <c r="H3290" s="278"/>
    </row>
    <row r="3291" spans="1:8" ht="12.75" customHeight="1">
      <c r="A3291" s="283" t="s">
        <v>46</v>
      </c>
      <c r="B3291" s="296" t="s">
        <v>1667</v>
      </c>
      <c r="C3291" s="53" t="s">
        <v>4146</v>
      </c>
      <c r="D3291" s="334">
        <v>2</v>
      </c>
      <c r="E3291" s="351" t="s">
        <v>199</v>
      </c>
      <c r="F3291" s="94"/>
      <c r="G3291" s="102"/>
      <c r="H3291" s="281"/>
    </row>
    <row r="3292" spans="1:8" ht="12.75" customHeight="1">
      <c r="A3292" s="282"/>
      <c r="B3292" s="307" t="s">
        <v>1731</v>
      </c>
      <c r="C3292" s="52" t="s">
        <v>1094</v>
      </c>
      <c r="D3292" s="326"/>
      <c r="E3292" s="346"/>
      <c r="F3292" s="90"/>
      <c r="G3292" s="69"/>
      <c r="H3292" s="372"/>
    </row>
    <row r="3293" spans="1:8" ht="12.75" customHeight="1">
      <c r="A3293" s="245" t="s">
        <v>46</v>
      </c>
      <c r="B3293" s="295" t="s">
        <v>1667</v>
      </c>
      <c r="C3293" s="53" t="s">
        <v>4146</v>
      </c>
      <c r="D3293" s="327">
        <v>1</v>
      </c>
      <c r="E3293" s="347" t="s">
        <v>199</v>
      </c>
      <c r="F3293" s="72"/>
      <c r="G3293" s="70"/>
      <c r="H3293" s="375"/>
    </row>
    <row r="3294" spans="1:8" ht="12.75" customHeight="1">
      <c r="A3294" s="282"/>
      <c r="B3294" s="303" t="s">
        <v>1690</v>
      </c>
      <c r="C3294" s="55" t="s">
        <v>1733</v>
      </c>
      <c r="D3294" s="326"/>
      <c r="E3294" s="346"/>
      <c r="F3294" s="90"/>
      <c r="G3294" s="73"/>
      <c r="H3294" s="278"/>
    </row>
    <row r="3295" spans="1:8" ht="12.75" customHeight="1">
      <c r="A3295" s="245" t="s">
        <v>46</v>
      </c>
      <c r="B3295" s="295" t="s">
        <v>1181</v>
      </c>
      <c r="C3295" s="54" t="s">
        <v>4146</v>
      </c>
      <c r="D3295" s="327">
        <v>2</v>
      </c>
      <c r="E3295" s="347" t="s">
        <v>199</v>
      </c>
      <c r="F3295" s="91"/>
      <c r="G3295" s="101"/>
      <c r="H3295" s="279"/>
    </row>
    <row r="3296" spans="1:8" ht="12.75" customHeight="1">
      <c r="A3296" s="282"/>
      <c r="B3296" s="303" t="s">
        <v>46</v>
      </c>
      <c r="C3296" s="55"/>
      <c r="D3296" s="326"/>
      <c r="E3296" s="346"/>
      <c r="F3296" s="90"/>
      <c r="G3296" s="73"/>
      <c r="H3296" s="278"/>
    </row>
    <row r="3297" spans="1:8" ht="12.75" customHeight="1">
      <c r="A3297" s="245" t="s">
        <v>46</v>
      </c>
      <c r="B3297" s="295" t="s">
        <v>46</v>
      </c>
      <c r="C3297" s="53"/>
      <c r="D3297" s="327"/>
      <c r="E3297" s="347" t="s">
        <v>46</v>
      </c>
      <c r="F3297" s="91"/>
      <c r="G3297" s="101"/>
      <c r="H3297" s="279"/>
    </row>
    <row r="3298" spans="1:8" ht="12.75" customHeight="1">
      <c r="A3298" s="282"/>
      <c r="B3298" s="303" t="s">
        <v>46</v>
      </c>
      <c r="C3298" s="55"/>
      <c r="D3298" s="326"/>
      <c r="E3298" s="84"/>
      <c r="F3298" s="90"/>
      <c r="G3298" s="73"/>
      <c r="H3298" s="278"/>
    </row>
    <row r="3299" spans="1:8" ht="12.75" customHeight="1">
      <c r="A3299" s="245" t="s">
        <v>46</v>
      </c>
      <c r="B3299" s="295" t="s">
        <v>46</v>
      </c>
      <c r="C3299" s="54"/>
      <c r="D3299" s="327"/>
      <c r="E3299" s="347" t="s">
        <v>46</v>
      </c>
      <c r="F3299" s="92"/>
      <c r="G3299" s="101"/>
      <c r="H3299" s="279"/>
    </row>
    <row r="3300" spans="1:8" ht="12.75" customHeight="1">
      <c r="A3300" s="282"/>
      <c r="B3300" s="303" t="s">
        <v>1314</v>
      </c>
      <c r="C3300" s="55" t="s">
        <v>322</v>
      </c>
      <c r="D3300" s="326"/>
      <c r="E3300" s="84"/>
      <c r="F3300" s="90"/>
      <c r="G3300" s="73"/>
      <c r="H3300" s="278"/>
    </row>
    <row r="3301" spans="1:8" ht="12.75" customHeight="1">
      <c r="A3301" s="245" t="s">
        <v>46</v>
      </c>
      <c r="B3301" s="295" t="s">
        <v>1735</v>
      </c>
      <c r="C3301" s="54" t="s">
        <v>2296</v>
      </c>
      <c r="D3301" s="327">
        <v>1</v>
      </c>
      <c r="E3301" s="347" t="s">
        <v>199</v>
      </c>
      <c r="F3301" s="92"/>
      <c r="G3301" s="101"/>
      <c r="H3301" s="279"/>
    </row>
    <row r="3302" spans="1:8" ht="12.75" customHeight="1">
      <c r="A3302" s="282"/>
      <c r="B3302" s="303" t="s">
        <v>605</v>
      </c>
      <c r="C3302" s="55" t="s">
        <v>756</v>
      </c>
      <c r="D3302" s="326"/>
      <c r="E3302" s="346"/>
      <c r="F3302" s="90"/>
      <c r="G3302" s="73"/>
      <c r="H3302" s="278"/>
    </row>
    <row r="3303" spans="1:8" ht="12.75" customHeight="1">
      <c r="A3303" s="246" t="s">
        <v>46</v>
      </c>
      <c r="B3303" s="303" t="s">
        <v>1478</v>
      </c>
      <c r="C3303" s="312" t="s">
        <v>1748</v>
      </c>
      <c r="D3303" s="326">
        <v>1</v>
      </c>
      <c r="E3303" s="346" t="s">
        <v>199</v>
      </c>
      <c r="F3303" s="90"/>
      <c r="G3303" s="73"/>
      <c r="H3303" s="278"/>
    </row>
    <row r="3304" spans="1:8" ht="12.75" customHeight="1">
      <c r="A3304" s="285"/>
      <c r="B3304" s="304" t="s">
        <v>939</v>
      </c>
      <c r="C3304" s="52" t="s">
        <v>1743</v>
      </c>
      <c r="D3304" s="328"/>
      <c r="E3304" s="348"/>
      <c r="F3304" s="355"/>
      <c r="G3304" s="371"/>
      <c r="H3304" s="372"/>
    </row>
    <row r="3305" spans="1:8" ht="12.75" customHeight="1">
      <c r="A3305" s="286" t="s">
        <v>46</v>
      </c>
      <c r="B3305" s="299" t="s">
        <v>1478</v>
      </c>
      <c r="C3305" s="53" t="s">
        <v>1748</v>
      </c>
      <c r="D3305" s="329">
        <v>1</v>
      </c>
      <c r="E3305" s="349" t="s">
        <v>199</v>
      </c>
      <c r="F3305" s="356"/>
      <c r="G3305" s="94"/>
      <c r="H3305" s="373"/>
    </row>
    <row r="3306" spans="1:8" ht="12.75" customHeight="1">
      <c r="A3306" s="246"/>
      <c r="B3306" s="303" t="s">
        <v>1747</v>
      </c>
      <c r="C3306" s="266" t="s">
        <v>1750</v>
      </c>
      <c r="D3306" s="326"/>
      <c r="E3306" s="346"/>
      <c r="F3306" s="90"/>
      <c r="G3306" s="73"/>
      <c r="H3306" s="278"/>
    </row>
    <row r="3307" spans="1:8" ht="12.75" customHeight="1">
      <c r="A3307" s="245" t="s">
        <v>46</v>
      </c>
      <c r="B3307" s="295" t="s">
        <v>343</v>
      </c>
      <c r="C3307" s="53" t="s">
        <v>4147</v>
      </c>
      <c r="D3307" s="327">
        <v>20</v>
      </c>
      <c r="E3307" s="347" t="s">
        <v>199</v>
      </c>
      <c r="F3307" s="91"/>
      <c r="G3307" s="101"/>
      <c r="H3307" s="279"/>
    </row>
    <row r="3308" spans="1:8" ht="12.75" customHeight="1">
      <c r="A3308" s="282"/>
      <c r="B3308" s="300" t="s">
        <v>46</v>
      </c>
      <c r="C3308" s="52" t="s">
        <v>4049</v>
      </c>
      <c r="D3308" s="326"/>
      <c r="E3308" s="346"/>
      <c r="F3308" s="71"/>
      <c r="G3308" s="73"/>
      <c r="H3308" s="278"/>
    </row>
    <row r="3309" spans="1:8" ht="12.75" customHeight="1">
      <c r="A3309" s="245" t="s">
        <v>46</v>
      </c>
      <c r="B3309" s="301" t="s">
        <v>46</v>
      </c>
      <c r="C3309" s="54" t="s">
        <v>4148</v>
      </c>
      <c r="D3309" s="327"/>
      <c r="E3309" s="347" t="s">
        <v>46</v>
      </c>
      <c r="F3309" s="72"/>
      <c r="G3309" s="101"/>
      <c r="H3309" s="279"/>
    </row>
    <row r="3310" spans="1:8" ht="12.75" customHeight="1">
      <c r="A3310" s="282"/>
      <c r="B3310" s="303" t="s">
        <v>1751</v>
      </c>
      <c r="C3310" s="52" t="s">
        <v>4137</v>
      </c>
      <c r="D3310" s="326"/>
      <c r="E3310" s="346"/>
      <c r="F3310" s="90"/>
      <c r="G3310" s="69"/>
      <c r="H3310" s="278"/>
    </row>
    <row r="3311" spans="1:8" ht="12.75" customHeight="1">
      <c r="A3311" s="245" t="s">
        <v>46</v>
      </c>
      <c r="B3311" s="295" t="s">
        <v>1752</v>
      </c>
      <c r="C3311" s="54" t="s">
        <v>4147</v>
      </c>
      <c r="D3311" s="327">
        <v>120</v>
      </c>
      <c r="E3311" s="347" t="s">
        <v>199</v>
      </c>
      <c r="F3311" s="91"/>
      <c r="G3311" s="70"/>
      <c r="H3311" s="277"/>
    </row>
    <row r="3312" spans="1:8" ht="12.75" customHeight="1">
      <c r="A3312" s="282"/>
      <c r="B3312" s="307" t="s">
        <v>46</v>
      </c>
      <c r="C3312" s="52" t="s">
        <v>4049</v>
      </c>
      <c r="D3312" s="326"/>
      <c r="E3312" s="346"/>
      <c r="F3312" s="90"/>
      <c r="G3312" s="69"/>
      <c r="H3312" s="372"/>
    </row>
    <row r="3313" spans="1:8" ht="12.75" customHeight="1">
      <c r="A3313" s="245" t="s">
        <v>46</v>
      </c>
      <c r="B3313" s="295" t="s">
        <v>46</v>
      </c>
      <c r="C3313" s="53"/>
      <c r="D3313" s="327"/>
      <c r="E3313" s="347" t="s">
        <v>46</v>
      </c>
      <c r="F3313" s="72"/>
      <c r="G3313" s="70"/>
      <c r="H3313" s="375"/>
    </row>
    <row r="3314" spans="1:8" ht="12.75" customHeight="1">
      <c r="A3314" s="282"/>
      <c r="B3314" s="303" t="s">
        <v>46</v>
      </c>
      <c r="C3314" s="55"/>
      <c r="D3314" s="326"/>
      <c r="E3314" s="346"/>
      <c r="F3314" s="90"/>
      <c r="G3314" s="73"/>
      <c r="H3314" s="278"/>
    </row>
    <row r="3315" spans="1:8" ht="12.75" customHeight="1">
      <c r="A3315" s="245" t="s">
        <v>46</v>
      </c>
      <c r="B3315" s="295" t="s">
        <v>46</v>
      </c>
      <c r="C3315" s="53"/>
      <c r="D3315" s="327"/>
      <c r="E3315" s="347" t="s">
        <v>46</v>
      </c>
      <c r="F3315" s="91"/>
      <c r="G3315" s="101"/>
      <c r="H3315" s="279"/>
    </row>
    <row r="3316" spans="1:8" ht="12.75" customHeight="1">
      <c r="A3316" s="282"/>
      <c r="B3316" s="303" t="s">
        <v>46</v>
      </c>
      <c r="C3316" s="55" t="s">
        <v>4147</v>
      </c>
      <c r="D3316" s="326"/>
      <c r="E3316" s="346"/>
      <c r="F3316" s="90"/>
      <c r="G3316" s="73"/>
      <c r="H3316" s="278"/>
    </row>
    <row r="3317" spans="1:8" ht="12.75" customHeight="1">
      <c r="A3317" s="245" t="s">
        <v>46</v>
      </c>
      <c r="B3317" s="295" t="s">
        <v>46</v>
      </c>
      <c r="C3317" s="53" t="s">
        <v>4365</v>
      </c>
      <c r="D3317" s="327"/>
      <c r="E3317" s="347" t="s">
        <v>46</v>
      </c>
      <c r="F3317" s="91"/>
      <c r="G3317" s="101"/>
      <c r="H3317" s="279"/>
    </row>
    <row r="3318" spans="1:8" ht="12.75" customHeight="1">
      <c r="A3318" s="282"/>
      <c r="B3318" s="303" t="s">
        <v>1757</v>
      </c>
      <c r="C3318" s="55" t="s">
        <v>482</v>
      </c>
      <c r="D3318" s="326"/>
      <c r="E3318" s="346"/>
      <c r="F3318" s="90"/>
      <c r="G3318" s="73"/>
      <c r="H3318" s="278"/>
    </row>
    <row r="3319" spans="1:8" ht="12.75" customHeight="1">
      <c r="A3319" s="245" t="s">
        <v>46</v>
      </c>
      <c r="B3319" s="295" t="s">
        <v>533</v>
      </c>
      <c r="C3319" s="54" t="s">
        <v>4366</v>
      </c>
      <c r="D3319" s="327">
        <v>17</v>
      </c>
      <c r="E3319" s="347" t="s">
        <v>199</v>
      </c>
      <c r="F3319" s="91"/>
      <c r="G3319" s="101"/>
      <c r="H3319" s="279"/>
    </row>
    <row r="3320" spans="1:8" ht="12.75" customHeight="1">
      <c r="A3320" s="282"/>
      <c r="B3320" s="303" t="s">
        <v>1768</v>
      </c>
      <c r="C3320" s="55" t="s">
        <v>4367</v>
      </c>
      <c r="D3320" s="326"/>
      <c r="E3320" s="84"/>
      <c r="F3320" s="90"/>
      <c r="G3320" s="73"/>
      <c r="H3320" s="278"/>
    </row>
    <row r="3321" spans="1:8" ht="12.75" customHeight="1">
      <c r="A3321" s="245" t="s">
        <v>46</v>
      </c>
      <c r="B3321" s="295" t="s">
        <v>533</v>
      </c>
      <c r="C3321" s="54" t="s">
        <v>4366</v>
      </c>
      <c r="D3321" s="327">
        <v>2</v>
      </c>
      <c r="E3321" s="347" t="s">
        <v>199</v>
      </c>
      <c r="F3321" s="92"/>
      <c r="G3321" s="101"/>
      <c r="H3321" s="279"/>
    </row>
    <row r="3322" spans="1:8" ht="12.75" customHeight="1">
      <c r="A3322" s="282"/>
      <c r="B3322" s="260" t="s">
        <v>1770</v>
      </c>
      <c r="C3322" s="52" t="s">
        <v>4138</v>
      </c>
      <c r="D3322" s="326"/>
      <c r="E3322" s="346"/>
      <c r="F3322" s="71"/>
      <c r="G3322" s="73"/>
      <c r="H3322" s="278"/>
    </row>
    <row r="3323" spans="1:8" ht="12.75" customHeight="1">
      <c r="A3323" s="245" t="s">
        <v>46</v>
      </c>
      <c r="B3323" s="292" t="s">
        <v>533</v>
      </c>
      <c r="C3323" s="54" t="s">
        <v>1495</v>
      </c>
      <c r="D3323" s="327">
        <v>1</v>
      </c>
      <c r="E3323" s="347" t="s">
        <v>199</v>
      </c>
      <c r="F3323" s="72"/>
      <c r="G3323" s="101"/>
      <c r="H3323" s="279"/>
    </row>
    <row r="3324" spans="1:8" ht="12.75" customHeight="1">
      <c r="A3324" s="288"/>
      <c r="B3324" s="261" t="s">
        <v>46</v>
      </c>
      <c r="C3324" s="55"/>
      <c r="D3324" s="333"/>
      <c r="E3324" s="350"/>
      <c r="F3324" s="73"/>
      <c r="G3324" s="73"/>
      <c r="H3324" s="278"/>
    </row>
    <row r="3325" spans="1:8" ht="12.75" customHeight="1">
      <c r="A3325" s="283" t="s">
        <v>46</v>
      </c>
      <c r="B3325" s="40" t="s">
        <v>46</v>
      </c>
      <c r="C3325" s="53"/>
      <c r="D3325" s="334"/>
      <c r="E3325" s="351" t="s">
        <v>46</v>
      </c>
      <c r="F3325" s="94"/>
      <c r="G3325" s="102"/>
      <c r="H3325" s="281"/>
    </row>
    <row r="3326" spans="1:8" ht="12.75" customHeight="1">
      <c r="A3326" s="282"/>
      <c r="B3326" s="258" t="s">
        <v>100</v>
      </c>
      <c r="C3326" s="52" t="s">
        <v>3553</v>
      </c>
      <c r="D3326" s="326"/>
      <c r="E3326" s="346"/>
      <c r="F3326" s="90"/>
      <c r="G3326" s="69"/>
      <c r="H3326" s="372"/>
    </row>
    <row r="3327" spans="1:8" ht="12.75" customHeight="1">
      <c r="A3327" s="245" t="s">
        <v>46</v>
      </c>
      <c r="B3327" s="256" t="s">
        <v>1773</v>
      </c>
      <c r="C3327" s="53" t="s">
        <v>2564</v>
      </c>
      <c r="D3327" s="327">
        <v>1</v>
      </c>
      <c r="E3327" s="347" t="s">
        <v>199</v>
      </c>
      <c r="F3327" s="72"/>
      <c r="G3327" s="70"/>
      <c r="H3327" s="375"/>
    </row>
    <row r="3328" spans="1:8" ht="12.75" customHeight="1">
      <c r="A3328" s="282"/>
      <c r="B3328" s="255" t="s">
        <v>1775</v>
      </c>
      <c r="C3328" s="55" t="s">
        <v>4371</v>
      </c>
      <c r="D3328" s="326"/>
      <c r="E3328" s="346"/>
      <c r="F3328" s="90"/>
      <c r="G3328" s="73"/>
      <c r="H3328" s="278"/>
    </row>
    <row r="3329" spans="1:8" ht="12.75" customHeight="1">
      <c r="A3329" s="245" t="s">
        <v>46</v>
      </c>
      <c r="B3329" s="256" t="s">
        <v>336</v>
      </c>
      <c r="C3329" s="54" t="s">
        <v>4049</v>
      </c>
      <c r="D3329" s="327">
        <v>1</v>
      </c>
      <c r="E3329" s="347" t="s">
        <v>199</v>
      </c>
      <c r="F3329" s="91"/>
      <c r="G3329" s="101"/>
      <c r="H3329" s="279"/>
    </row>
    <row r="3330" spans="1:8" ht="12.75" customHeight="1">
      <c r="A3330" s="282"/>
      <c r="B3330" s="255" t="s">
        <v>1785</v>
      </c>
      <c r="C3330" s="55" t="s">
        <v>1788</v>
      </c>
      <c r="D3330" s="326"/>
      <c r="E3330" s="84"/>
      <c r="F3330" s="90"/>
      <c r="G3330" s="73"/>
      <c r="H3330" s="278"/>
    </row>
    <row r="3331" spans="1:8" ht="12.75" customHeight="1">
      <c r="A3331" s="245" t="s">
        <v>46</v>
      </c>
      <c r="B3331" s="256" t="s">
        <v>579</v>
      </c>
      <c r="C3331" s="54" t="s">
        <v>4049</v>
      </c>
      <c r="D3331" s="327">
        <v>1</v>
      </c>
      <c r="E3331" s="347" t="s">
        <v>199</v>
      </c>
      <c r="F3331" s="92"/>
      <c r="G3331" s="101"/>
      <c r="H3331" s="279"/>
    </row>
    <row r="3332" spans="1:8" ht="12.75" customHeight="1">
      <c r="A3332" s="282"/>
      <c r="B3332" s="255" t="s">
        <v>1790</v>
      </c>
      <c r="C3332" s="55" t="s">
        <v>4372</v>
      </c>
      <c r="D3332" s="326"/>
      <c r="E3332" s="84"/>
      <c r="F3332" s="90"/>
      <c r="G3332" s="73"/>
      <c r="H3332" s="278"/>
    </row>
    <row r="3333" spans="1:8" ht="12.75" customHeight="1">
      <c r="A3333" s="245" t="s">
        <v>46</v>
      </c>
      <c r="B3333" s="256" t="s">
        <v>620</v>
      </c>
      <c r="C3333" s="54" t="s">
        <v>4049</v>
      </c>
      <c r="D3333" s="327">
        <v>2</v>
      </c>
      <c r="E3333" s="347" t="s">
        <v>199</v>
      </c>
      <c r="F3333" s="92"/>
      <c r="G3333" s="101"/>
      <c r="H3333" s="279"/>
    </row>
    <row r="3334" spans="1:8" ht="12.75" customHeight="1">
      <c r="A3334" s="282"/>
      <c r="B3334" s="255" t="s">
        <v>46</v>
      </c>
      <c r="C3334" s="55"/>
      <c r="D3334" s="326"/>
      <c r="E3334" s="346"/>
      <c r="F3334" s="90"/>
      <c r="G3334" s="73"/>
      <c r="H3334" s="278"/>
    </row>
    <row r="3335" spans="1:8" ht="12.75" customHeight="1">
      <c r="A3335" s="245" t="s">
        <v>46</v>
      </c>
      <c r="B3335" s="256" t="s">
        <v>46</v>
      </c>
      <c r="C3335" s="54"/>
      <c r="D3335" s="327"/>
      <c r="E3335" s="347" t="s">
        <v>46</v>
      </c>
      <c r="F3335" s="93"/>
      <c r="G3335" s="101"/>
      <c r="H3335" s="279"/>
    </row>
    <row r="3336" spans="1:8" ht="12.75" customHeight="1">
      <c r="A3336" s="282"/>
      <c r="B3336" s="255" t="s">
        <v>46</v>
      </c>
      <c r="C3336" s="55" t="s">
        <v>4049</v>
      </c>
      <c r="D3336" s="326"/>
      <c r="E3336" s="346"/>
      <c r="F3336" s="90"/>
      <c r="G3336" s="73"/>
      <c r="H3336" s="278"/>
    </row>
    <row r="3337" spans="1:8" ht="12.75" customHeight="1">
      <c r="A3337" s="245" t="s">
        <v>46</v>
      </c>
      <c r="B3337" s="256" t="s">
        <v>46</v>
      </c>
      <c r="C3337" s="54" t="s">
        <v>4370</v>
      </c>
      <c r="D3337" s="327"/>
      <c r="E3337" s="347" t="s">
        <v>46</v>
      </c>
      <c r="F3337" s="91"/>
      <c r="G3337" s="101"/>
      <c r="H3337" s="279"/>
    </row>
    <row r="3338" spans="1:8" ht="12.75" customHeight="1">
      <c r="A3338" s="282"/>
      <c r="B3338" s="255" t="s">
        <v>1794</v>
      </c>
      <c r="C3338" s="55" t="s">
        <v>47</v>
      </c>
      <c r="D3338" s="326"/>
      <c r="E3338" s="346"/>
      <c r="F3338" s="90"/>
      <c r="G3338" s="73"/>
      <c r="H3338" s="278"/>
    </row>
    <row r="3339" spans="1:8" ht="12.75" customHeight="1">
      <c r="A3339" s="245" t="s">
        <v>46</v>
      </c>
      <c r="B3339" s="256" t="s">
        <v>1799</v>
      </c>
      <c r="C3339" s="53" t="s">
        <v>4374</v>
      </c>
      <c r="D3339" s="327">
        <v>1</v>
      </c>
      <c r="E3339" s="347" t="s">
        <v>199</v>
      </c>
      <c r="F3339" s="91"/>
      <c r="G3339" s="101"/>
      <c r="H3339" s="279"/>
    </row>
    <row r="3340" spans="1:8" ht="12.75" customHeight="1">
      <c r="A3340" s="246"/>
      <c r="B3340" s="255" t="s">
        <v>875</v>
      </c>
      <c r="C3340" s="266"/>
      <c r="D3340" s="326"/>
      <c r="E3340" s="346"/>
      <c r="F3340" s="90"/>
      <c r="G3340" s="73"/>
      <c r="H3340" s="278"/>
    </row>
    <row r="3341" spans="1:8" ht="12.75" customHeight="1">
      <c r="A3341" s="245" t="s">
        <v>46</v>
      </c>
      <c r="B3341" s="295" t="s">
        <v>1803</v>
      </c>
      <c r="C3341" s="53" t="s">
        <v>1808</v>
      </c>
      <c r="D3341" s="327">
        <v>1</v>
      </c>
      <c r="E3341" s="347" t="s">
        <v>199</v>
      </c>
      <c r="F3341" s="91"/>
      <c r="G3341" s="101"/>
      <c r="H3341" s="279"/>
    </row>
    <row r="3342" spans="1:8" ht="12.75" customHeight="1">
      <c r="A3342" s="80"/>
      <c r="B3342" s="249" t="s">
        <v>1810</v>
      </c>
      <c r="C3342" s="249" t="s">
        <v>46</v>
      </c>
      <c r="D3342" s="330"/>
      <c r="E3342" s="80"/>
      <c r="F3342" s="69"/>
      <c r="G3342" s="69"/>
      <c r="H3342" s="275"/>
    </row>
    <row r="3343" spans="1:8" ht="12.75" customHeight="1">
      <c r="A3343" s="284" t="s">
        <v>46</v>
      </c>
      <c r="B3343" s="49" t="s">
        <v>1803</v>
      </c>
      <c r="C3343" s="311" t="s">
        <v>1813</v>
      </c>
      <c r="D3343" s="331">
        <v>1</v>
      </c>
      <c r="E3343" s="81" t="s">
        <v>199</v>
      </c>
      <c r="F3343" s="70"/>
      <c r="G3343" s="70"/>
      <c r="H3343" s="374"/>
    </row>
    <row r="3344" spans="1:8" ht="12.75" customHeight="1">
      <c r="A3344" s="282"/>
      <c r="B3344" s="258" t="s">
        <v>1645</v>
      </c>
      <c r="C3344" s="52" t="s">
        <v>46</v>
      </c>
      <c r="D3344" s="326"/>
      <c r="E3344" s="346"/>
      <c r="F3344" s="90"/>
      <c r="G3344" s="69"/>
      <c r="H3344" s="372"/>
    </row>
    <row r="3345" spans="1:8" ht="12.75" customHeight="1">
      <c r="A3345" s="245" t="s">
        <v>46</v>
      </c>
      <c r="B3345" s="256" t="s">
        <v>1803</v>
      </c>
      <c r="C3345" s="53" t="s">
        <v>1816</v>
      </c>
      <c r="D3345" s="327">
        <v>1</v>
      </c>
      <c r="E3345" s="347" t="s">
        <v>199</v>
      </c>
      <c r="F3345" s="72"/>
      <c r="G3345" s="70"/>
      <c r="H3345" s="375"/>
    </row>
    <row r="3346" spans="1:8" ht="12.75" customHeight="1">
      <c r="A3346" s="282"/>
      <c r="B3346" s="255" t="s">
        <v>1554</v>
      </c>
      <c r="C3346" s="55" t="s">
        <v>46</v>
      </c>
      <c r="D3346" s="326"/>
      <c r="E3346" s="346"/>
      <c r="F3346" s="90"/>
      <c r="G3346" s="73"/>
      <c r="H3346" s="278"/>
    </row>
    <row r="3347" spans="1:8" ht="12.75" customHeight="1">
      <c r="A3347" s="245" t="s">
        <v>46</v>
      </c>
      <c r="B3347" s="256" t="s">
        <v>1693</v>
      </c>
      <c r="C3347" s="54" t="s">
        <v>1111</v>
      </c>
      <c r="D3347" s="327">
        <v>1</v>
      </c>
      <c r="E3347" s="347" t="s">
        <v>199</v>
      </c>
      <c r="F3347" s="91"/>
      <c r="G3347" s="101"/>
      <c r="H3347" s="279"/>
    </row>
    <row r="3348" spans="1:8" ht="12.75" customHeight="1">
      <c r="A3348" s="282"/>
      <c r="B3348" s="255" t="s">
        <v>46</v>
      </c>
      <c r="C3348" s="55"/>
      <c r="D3348" s="326"/>
      <c r="E3348" s="346"/>
      <c r="F3348" s="90"/>
      <c r="G3348" s="73"/>
      <c r="H3348" s="278"/>
    </row>
    <row r="3349" spans="1:8" ht="12.75" customHeight="1">
      <c r="A3349" s="245" t="s">
        <v>46</v>
      </c>
      <c r="B3349" s="256" t="s">
        <v>46</v>
      </c>
      <c r="C3349" s="54"/>
      <c r="D3349" s="327"/>
      <c r="E3349" s="347" t="s">
        <v>46</v>
      </c>
      <c r="F3349" s="91"/>
      <c r="G3349" s="101"/>
      <c r="H3349" s="279"/>
    </row>
    <row r="3350" spans="1:8" ht="12.75" customHeight="1">
      <c r="A3350" s="282"/>
      <c r="B3350" s="255" t="s">
        <v>46</v>
      </c>
      <c r="C3350" s="55" t="s">
        <v>2857</v>
      </c>
      <c r="D3350" s="326"/>
      <c r="E3350" s="346"/>
      <c r="F3350" s="90"/>
      <c r="G3350" s="73"/>
      <c r="H3350" s="278"/>
    </row>
    <row r="3351" spans="1:8" ht="12.75" customHeight="1">
      <c r="A3351" s="245" t="s">
        <v>46</v>
      </c>
      <c r="B3351" s="256" t="s">
        <v>46</v>
      </c>
      <c r="C3351" s="53" t="s">
        <v>4375</v>
      </c>
      <c r="D3351" s="327"/>
      <c r="E3351" s="347" t="s">
        <v>46</v>
      </c>
      <c r="F3351" s="91"/>
      <c r="G3351" s="101"/>
      <c r="H3351" s="279"/>
    </row>
    <row r="3352" spans="1:8" ht="12.75" customHeight="1">
      <c r="A3352" s="282"/>
      <c r="B3352" s="255" t="s">
        <v>1817</v>
      </c>
      <c r="C3352" s="55"/>
      <c r="D3352" s="326"/>
      <c r="E3352" s="84"/>
      <c r="F3352" s="90"/>
      <c r="G3352" s="73"/>
      <c r="H3352" s="278"/>
    </row>
    <row r="3353" spans="1:8" ht="12.75" customHeight="1">
      <c r="A3353" s="245" t="s">
        <v>46</v>
      </c>
      <c r="B3353" s="256" t="s">
        <v>1820</v>
      </c>
      <c r="C3353" s="54" t="s">
        <v>1823</v>
      </c>
      <c r="D3353" s="327">
        <v>1</v>
      </c>
      <c r="E3353" s="347" t="s">
        <v>199</v>
      </c>
      <c r="F3353" s="92"/>
      <c r="G3353" s="101"/>
      <c r="H3353" s="279"/>
    </row>
    <row r="3354" spans="1:8" ht="12.75" customHeight="1">
      <c r="A3354" s="282"/>
      <c r="B3354" s="255" t="s">
        <v>1824</v>
      </c>
      <c r="C3354" s="55"/>
      <c r="D3354" s="326"/>
      <c r="E3354" s="346"/>
      <c r="F3354" s="90"/>
      <c r="G3354" s="73"/>
      <c r="H3354" s="278"/>
    </row>
    <row r="3355" spans="1:8" ht="12.75" customHeight="1">
      <c r="A3355" s="245" t="s">
        <v>46</v>
      </c>
      <c r="B3355" s="256" t="s">
        <v>1820</v>
      </c>
      <c r="C3355" s="54" t="s">
        <v>909</v>
      </c>
      <c r="D3355" s="327">
        <v>2</v>
      </c>
      <c r="E3355" s="347" t="s">
        <v>199</v>
      </c>
      <c r="F3355" s="91"/>
      <c r="G3355" s="101"/>
      <c r="H3355" s="279"/>
    </row>
    <row r="3356" spans="1:8" ht="12.75" customHeight="1">
      <c r="A3356" s="246"/>
      <c r="B3356" s="255" t="s">
        <v>1826</v>
      </c>
      <c r="C3356" s="266"/>
      <c r="D3356" s="326"/>
      <c r="E3356" s="346"/>
      <c r="F3356" s="90"/>
      <c r="G3356" s="73"/>
      <c r="H3356" s="278"/>
    </row>
    <row r="3357" spans="1:8" ht="12.75" customHeight="1">
      <c r="A3357" s="245" t="s">
        <v>46</v>
      </c>
      <c r="B3357" s="295" t="s">
        <v>381</v>
      </c>
      <c r="C3357" s="53" t="s">
        <v>1829</v>
      </c>
      <c r="D3357" s="327">
        <v>1</v>
      </c>
      <c r="E3357" s="347" t="s">
        <v>199</v>
      </c>
      <c r="F3357" s="91"/>
      <c r="G3357" s="101"/>
      <c r="H3357" s="279"/>
    </row>
    <row r="3358" spans="1:8" ht="12.75" customHeight="1">
      <c r="A3358" s="282"/>
      <c r="B3358" s="253" t="s">
        <v>1463</v>
      </c>
      <c r="C3358" s="264"/>
      <c r="D3358" s="330"/>
      <c r="E3358" s="80"/>
      <c r="F3358" s="69"/>
      <c r="G3358" s="69"/>
      <c r="H3358" s="275"/>
    </row>
    <row r="3359" spans="1:8" ht="12.75" customHeight="1">
      <c r="A3359" s="287" t="s">
        <v>46</v>
      </c>
      <c r="B3359" s="254" t="s">
        <v>381</v>
      </c>
      <c r="C3359" s="265" t="s">
        <v>1830</v>
      </c>
      <c r="D3359" s="331">
        <v>2</v>
      </c>
      <c r="E3359" s="81" t="s">
        <v>199</v>
      </c>
      <c r="F3359" s="70"/>
      <c r="G3359" s="70"/>
      <c r="H3359" s="277"/>
    </row>
    <row r="3360" spans="1:8" ht="12.75" customHeight="1">
      <c r="A3360" s="282"/>
      <c r="B3360" s="258" t="s">
        <v>46</v>
      </c>
      <c r="C3360" s="52"/>
      <c r="D3360" s="326"/>
      <c r="E3360" s="346"/>
      <c r="F3360" s="90"/>
      <c r="G3360" s="69"/>
      <c r="H3360" s="372"/>
    </row>
    <row r="3361" spans="1:8" ht="12.75" customHeight="1">
      <c r="A3361" s="245" t="s">
        <v>46</v>
      </c>
      <c r="B3361" s="256" t="s">
        <v>46</v>
      </c>
      <c r="C3361" s="53"/>
      <c r="D3361" s="327"/>
      <c r="E3361" s="347" t="s">
        <v>46</v>
      </c>
      <c r="F3361" s="72"/>
      <c r="G3361" s="70"/>
      <c r="H3361" s="375"/>
    </row>
    <row r="3362" spans="1:8" ht="12.75" customHeight="1">
      <c r="A3362" s="282"/>
      <c r="B3362" s="258" t="s">
        <v>46</v>
      </c>
      <c r="C3362" s="52" t="s">
        <v>1019</v>
      </c>
      <c r="D3362" s="326"/>
      <c r="E3362" s="346"/>
      <c r="F3362" s="90"/>
      <c r="G3362" s="69"/>
      <c r="H3362" s="372"/>
    </row>
    <row r="3363" spans="1:8" ht="12.75" customHeight="1">
      <c r="A3363" s="245" t="s">
        <v>46</v>
      </c>
      <c r="B3363" s="256" t="s">
        <v>46</v>
      </c>
      <c r="C3363" s="53" t="s">
        <v>1715</v>
      </c>
      <c r="D3363" s="327"/>
      <c r="E3363" s="347" t="s">
        <v>46</v>
      </c>
      <c r="F3363" s="72"/>
      <c r="G3363" s="70"/>
      <c r="H3363" s="375"/>
    </row>
    <row r="3364" spans="1:8" ht="12.75" customHeight="1">
      <c r="A3364" s="282"/>
      <c r="B3364" s="255" t="s">
        <v>1510</v>
      </c>
      <c r="C3364" s="55"/>
      <c r="D3364" s="326"/>
      <c r="E3364" s="346"/>
      <c r="F3364" s="90"/>
      <c r="G3364" s="73"/>
      <c r="H3364" s="278"/>
    </row>
    <row r="3365" spans="1:8" ht="12.75" customHeight="1">
      <c r="A3365" s="245" t="s">
        <v>46</v>
      </c>
      <c r="B3365" s="256" t="s">
        <v>1763</v>
      </c>
      <c r="C3365" s="54" t="s">
        <v>1819</v>
      </c>
      <c r="D3365" s="327">
        <v>1</v>
      </c>
      <c r="E3365" s="347" t="s">
        <v>199</v>
      </c>
      <c r="F3365" s="91"/>
      <c r="G3365" s="101"/>
      <c r="H3365" s="375"/>
    </row>
    <row r="3366" spans="1:8" ht="12.75" customHeight="1">
      <c r="A3366" s="282"/>
      <c r="B3366" s="255" t="s">
        <v>686</v>
      </c>
      <c r="C3366" s="55" t="s">
        <v>46</v>
      </c>
      <c r="D3366" s="326"/>
      <c r="E3366" s="346"/>
      <c r="F3366" s="90"/>
      <c r="G3366" s="73"/>
      <c r="H3366" s="278"/>
    </row>
    <row r="3367" spans="1:8" ht="12.75" customHeight="1">
      <c r="A3367" s="245" t="s">
        <v>46</v>
      </c>
      <c r="B3367" s="256" t="s">
        <v>1763</v>
      </c>
      <c r="C3367" s="54" t="s">
        <v>1833</v>
      </c>
      <c r="D3367" s="327">
        <v>1</v>
      </c>
      <c r="E3367" s="347" t="s">
        <v>199</v>
      </c>
      <c r="F3367" s="91"/>
      <c r="G3367" s="101"/>
      <c r="H3367" s="279"/>
    </row>
    <row r="3368" spans="1:8" ht="12.75" customHeight="1">
      <c r="A3368" s="282"/>
      <c r="B3368" s="255" t="s">
        <v>46</v>
      </c>
      <c r="C3368" s="55"/>
      <c r="D3368" s="326"/>
      <c r="E3368" s="346"/>
      <c r="F3368" s="90"/>
      <c r="G3368" s="73"/>
      <c r="H3368" s="278"/>
    </row>
    <row r="3369" spans="1:8" ht="12.75" customHeight="1">
      <c r="A3369" s="245" t="s">
        <v>46</v>
      </c>
      <c r="B3369" s="256" t="s">
        <v>46</v>
      </c>
      <c r="C3369" s="53"/>
      <c r="D3369" s="327"/>
      <c r="E3369" s="347" t="s">
        <v>46</v>
      </c>
      <c r="F3369" s="91"/>
      <c r="G3369" s="101"/>
      <c r="H3369" s="279"/>
    </row>
    <row r="3370" spans="1:8" ht="12.75" customHeight="1">
      <c r="A3370" s="282"/>
      <c r="B3370" s="258" t="s">
        <v>46</v>
      </c>
      <c r="C3370" s="52" t="s">
        <v>4146</v>
      </c>
      <c r="D3370" s="326"/>
      <c r="E3370" s="346"/>
      <c r="F3370" s="90"/>
      <c r="G3370" s="69"/>
      <c r="H3370" s="372"/>
    </row>
    <row r="3371" spans="1:8" ht="12.75" customHeight="1">
      <c r="A3371" s="245" t="s">
        <v>46</v>
      </c>
      <c r="B3371" s="256" t="s">
        <v>46</v>
      </c>
      <c r="C3371" s="53" t="s">
        <v>4376</v>
      </c>
      <c r="D3371" s="327"/>
      <c r="E3371" s="347" t="s">
        <v>46</v>
      </c>
      <c r="F3371" s="72"/>
      <c r="G3371" s="70"/>
      <c r="H3371" s="375"/>
    </row>
    <row r="3372" spans="1:8" ht="12.75" customHeight="1">
      <c r="A3372" s="282"/>
      <c r="B3372" s="255" t="s">
        <v>1836</v>
      </c>
      <c r="C3372" s="55"/>
      <c r="D3372" s="326"/>
      <c r="E3372" s="84"/>
      <c r="F3372" s="90"/>
      <c r="G3372" s="73"/>
      <c r="H3372" s="278"/>
    </row>
    <row r="3373" spans="1:8" ht="12.75" customHeight="1">
      <c r="A3373" s="245" t="s">
        <v>46</v>
      </c>
      <c r="B3373" s="256" t="s">
        <v>1667</v>
      </c>
      <c r="C3373" s="54" t="s">
        <v>1838</v>
      </c>
      <c r="D3373" s="327">
        <v>1</v>
      </c>
      <c r="E3373" s="347" t="s">
        <v>199</v>
      </c>
      <c r="F3373" s="92"/>
      <c r="G3373" s="101"/>
      <c r="H3373" s="279"/>
    </row>
    <row r="3374" spans="1:8" ht="12.75" customHeight="1">
      <c r="A3374" s="282"/>
      <c r="B3374" s="255" t="s">
        <v>1452</v>
      </c>
      <c r="C3374" s="55"/>
      <c r="D3374" s="326"/>
      <c r="E3374" s="346"/>
      <c r="F3374" s="90"/>
      <c r="G3374" s="73"/>
      <c r="H3374" s="278"/>
    </row>
    <row r="3375" spans="1:8" ht="12.75" customHeight="1">
      <c r="A3375" s="245" t="s">
        <v>46</v>
      </c>
      <c r="B3375" s="256" t="s">
        <v>1667</v>
      </c>
      <c r="C3375" s="54" t="s">
        <v>1542</v>
      </c>
      <c r="D3375" s="327">
        <v>1</v>
      </c>
      <c r="E3375" s="347" t="s">
        <v>199</v>
      </c>
      <c r="F3375" s="91"/>
      <c r="G3375" s="101"/>
      <c r="H3375" s="279"/>
    </row>
    <row r="3376" spans="1:8" ht="12.75" customHeight="1">
      <c r="A3376" s="246"/>
      <c r="B3376" s="255" t="s">
        <v>807</v>
      </c>
      <c r="C3376" s="266"/>
      <c r="D3376" s="326"/>
      <c r="E3376" s="346"/>
      <c r="F3376" s="90"/>
      <c r="G3376" s="73"/>
      <c r="H3376" s="278"/>
    </row>
    <row r="3377" spans="1:8" ht="12.75" customHeight="1">
      <c r="A3377" s="245" t="s">
        <v>46</v>
      </c>
      <c r="B3377" s="295" t="s">
        <v>1667</v>
      </c>
      <c r="C3377" s="53" t="s">
        <v>1362</v>
      </c>
      <c r="D3377" s="327">
        <v>1</v>
      </c>
      <c r="E3377" s="347" t="s">
        <v>199</v>
      </c>
      <c r="F3377" s="91"/>
      <c r="G3377" s="101"/>
      <c r="H3377" s="279"/>
    </row>
    <row r="3378" spans="1:8" ht="12.75" customHeight="1">
      <c r="A3378" s="282"/>
      <c r="B3378" s="253" t="s">
        <v>1326</v>
      </c>
      <c r="C3378" s="264"/>
      <c r="D3378" s="330"/>
      <c r="E3378" s="80"/>
      <c r="F3378" s="69"/>
      <c r="G3378" s="69"/>
      <c r="H3378" s="275"/>
    </row>
    <row r="3379" spans="1:8" ht="12.75" customHeight="1">
      <c r="A3379" s="287" t="s">
        <v>46</v>
      </c>
      <c r="B3379" s="254" t="s">
        <v>1667</v>
      </c>
      <c r="C3379" s="265" t="s">
        <v>1839</v>
      </c>
      <c r="D3379" s="331">
        <v>1</v>
      </c>
      <c r="E3379" s="81" t="s">
        <v>199</v>
      </c>
      <c r="F3379" s="70"/>
      <c r="G3379" s="70"/>
      <c r="H3379" s="277"/>
    </row>
    <row r="3380" spans="1:8" ht="12.75" customHeight="1">
      <c r="A3380" s="282"/>
      <c r="B3380" s="255" t="s">
        <v>46</v>
      </c>
      <c r="C3380" s="52"/>
      <c r="D3380" s="326"/>
      <c r="E3380" s="346"/>
      <c r="F3380" s="90"/>
      <c r="G3380" s="69"/>
      <c r="H3380" s="278"/>
    </row>
    <row r="3381" spans="1:8" ht="12.75" customHeight="1">
      <c r="A3381" s="245" t="s">
        <v>46</v>
      </c>
      <c r="B3381" s="256" t="s">
        <v>46</v>
      </c>
      <c r="C3381" s="54"/>
      <c r="D3381" s="327"/>
      <c r="E3381" s="347" t="s">
        <v>46</v>
      </c>
      <c r="F3381" s="91"/>
      <c r="G3381" s="70"/>
      <c r="H3381" s="277"/>
    </row>
    <row r="3382" spans="1:8" ht="12.75" customHeight="1">
      <c r="A3382" s="282"/>
      <c r="B3382" s="258" t="s">
        <v>46</v>
      </c>
      <c r="C3382" s="52" t="s">
        <v>1737</v>
      </c>
      <c r="D3382" s="326"/>
      <c r="E3382" s="346"/>
      <c r="F3382" s="90"/>
      <c r="G3382" s="69"/>
      <c r="H3382" s="372"/>
    </row>
    <row r="3383" spans="1:8" ht="12.75" customHeight="1">
      <c r="A3383" s="245" t="s">
        <v>46</v>
      </c>
      <c r="B3383" s="256" t="s">
        <v>46</v>
      </c>
      <c r="C3383" s="53" t="s">
        <v>1739</v>
      </c>
      <c r="D3383" s="327"/>
      <c r="E3383" s="347" t="s">
        <v>46</v>
      </c>
      <c r="F3383" s="72"/>
      <c r="G3383" s="70"/>
      <c r="H3383" s="375"/>
    </row>
    <row r="3384" spans="1:8" ht="12.75" customHeight="1">
      <c r="A3384" s="282"/>
      <c r="B3384" s="255" t="s">
        <v>1840</v>
      </c>
      <c r="C3384" s="55"/>
      <c r="D3384" s="326"/>
      <c r="E3384" s="346"/>
      <c r="F3384" s="90"/>
      <c r="G3384" s="73"/>
      <c r="H3384" s="278"/>
    </row>
    <row r="3385" spans="1:8" ht="12.75" customHeight="1">
      <c r="A3385" s="245" t="s">
        <v>46</v>
      </c>
      <c r="B3385" s="256" t="s">
        <v>1478</v>
      </c>
      <c r="C3385" s="54" t="s">
        <v>135</v>
      </c>
      <c r="D3385" s="327">
        <v>1</v>
      </c>
      <c r="E3385" s="347" t="s">
        <v>199</v>
      </c>
      <c r="F3385" s="91"/>
      <c r="G3385" s="101"/>
      <c r="H3385" s="375"/>
    </row>
    <row r="3386" spans="1:8" ht="12.75" customHeight="1">
      <c r="A3386" s="282"/>
      <c r="B3386" s="255" t="s">
        <v>768</v>
      </c>
      <c r="C3386" s="55" t="s">
        <v>46</v>
      </c>
      <c r="D3386" s="326"/>
      <c r="E3386" s="346"/>
      <c r="F3386" s="90"/>
      <c r="G3386" s="73"/>
      <c r="H3386" s="278"/>
    </row>
    <row r="3387" spans="1:8" ht="12.75" customHeight="1">
      <c r="A3387" s="245" t="s">
        <v>46</v>
      </c>
      <c r="B3387" s="256" t="s">
        <v>1478</v>
      </c>
      <c r="C3387" s="54" t="s">
        <v>1139</v>
      </c>
      <c r="D3387" s="327">
        <v>1</v>
      </c>
      <c r="E3387" s="347" t="s">
        <v>199</v>
      </c>
      <c r="F3387" s="91"/>
      <c r="G3387" s="101"/>
      <c r="H3387" s="279"/>
    </row>
    <row r="3388" spans="1:8" ht="12.75" customHeight="1">
      <c r="A3388" s="282"/>
      <c r="B3388" s="255" t="s">
        <v>1841</v>
      </c>
      <c r="C3388" s="55" t="s">
        <v>46</v>
      </c>
      <c r="D3388" s="326"/>
      <c r="E3388" s="84"/>
      <c r="F3388" s="90"/>
      <c r="G3388" s="73"/>
      <c r="H3388" s="278"/>
    </row>
    <row r="3389" spans="1:8" ht="12.75" customHeight="1">
      <c r="A3389" s="245" t="s">
        <v>46</v>
      </c>
      <c r="B3389" s="256" t="s">
        <v>1478</v>
      </c>
      <c r="C3389" s="54" t="s">
        <v>1373</v>
      </c>
      <c r="D3389" s="327">
        <v>1</v>
      </c>
      <c r="E3389" s="347" t="s">
        <v>199</v>
      </c>
      <c r="F3389" s="92"/>
      <c r="G3389" s="101"/>
      <c r="H3389" s="279"/>
    </row>
    <row r="3390" spans="1:8" ht="12.75" customHeight="1">
      <c r="A3390" s="282"/>
      <c r="B3390" s="255" t="s">
        <v>868</v>
      </c>
      <c r="C3390" s="55" t="s">
        <v>46</v>
      </c>
      <c r="D3390" s="326"/>
      <c r="E3390" s="84"/>
      <c r="F3390" s="90"/>
      <c r="G3390" s="73"/>
      <c r="H3390" s="278"/>
    </row>
    <row r="3391" spans="1:8" ht="12.75" customHeight="1">
      <c r="A3391" s="245" t="s">
        <v>46</v>
      </c>
      <c r="B3391" s="256" t="s">
        <v>1478</v>
      </c>
      <c r="C3391" s="54" t="s">
        <v>1842</v>
      </c>
      <c r="D3391" s="327">
        <v>1</v>
      </c>
      <c r="E3391" s="347" t="s">
        <v>199</v>
      </c>
      <c r="F3391" s="92"/>
      <c r="G3391" s="101"/>
      <c r="H3391" s="279"/>
    </row>
    <row r="3392" spans="1:8" ht="12.75" customHeight="1">
      <c r="A3392" s="282"/>
      <c r="B3392" s="258" t="s">
        <v>46</v>
      </c>
      <c r="C3392" s="52"/>
      <c r="D3392" s="326"/>
      <c r="E3392" s="346"/>
      <c r="F3392" s="90"/>
      <c r="G3392" s="69"/>
      <c r="H3392" s="372"/>
    </row>
    <row r="3393" spans="1:8" ht="12.75" customHeight="1">
      <c r="A3393" s="245" t="s">
        <v>46</v>
      </c>
      <c r="B3393" s="256" t="s">
        <v>46</v>
      </c>
      <c r="C3393" s="53"/>
      <c r="D3393" s="327"/>
      <c r="E3393" s="347" t="s">
        <v>46</v>
      </c>
      <c r="F3393" s="72"/>
      <c r="G3393" s="70"/>
      <c r="H3393" s="375"/>
    </row>
    <row r="3394" spans="1:8" ht="12.75" customHeight="1">
      <c r="A3394" s="282"/>
      <c r="B3394" s="255" t="s">
        <v>1845</v>
      </c>
      <c r="C3394" s="55" t="s">
        <v>4377</v>
      </c>
      <c r="D3394" s="326"/>
      <c r="E3394" s="346"/>
      <c r="F3394" s="90"/>
      <c r="G3394" s="73"/>
      <c r="H3394" s="278"/>
    </row>
    <row r="3395" spans="1:8" ht="12.75" customHeight="1">
      <c r="A3395" s="245" t="s">
        <v>46</v>
      </c>
      <c r="B3395" s="256" t="s">
        <v>1846</v>
      </c>
      <c r="C3395" s="54" t="s">
        <v>4049</v>
      </c>
      <c r="D3395" s="327">
        <v>1</v>
      </c>
      <c r="E3395" s="347" t="s">
        <v>199</v>
      </c>
      <c r="F3395" s="91"/>
      <c r="G3395" s="101"/>
      <c r="H3395" s="279"/>
    </row>
    <row r="3396" spans="1:8" ht="12.75" customHeight="1">
      <c r="A3396" s="285"/>
      <c r="B3396" s="293" t="s">
        <v>1848</v>
      </c>
      <c r="C3396" s="52" t="s">
        <v>74</v>
      </c>
      <c r="D3396" s="328"/>
      <c r="E3396" s="348"/>
      <c r="F3396" s="355"/>
      <c r="G3396" s="371"/>
      <c r="H3396" s="372"/>
    </row>
    <row r="3397" spans="1:8" ht="12.75" customHeight="1">
      <c r="A3397" s="286" t="s">
        <v>46</v>
      </c>
      <c r="B3397" s="294" t="s">
        <v>1851</v>
      </c>
      <c r="C3397" s="53" t="s">
        <v>4378</v>
      </c>
      <c r="D3397" s="329">
        <v>1</v>
      </c>
      <c r="E3397" s="349" t="s">
        <v>199</v>
      </c>
      <c r="F3397" s="356"/>
      <c r="G3397" s="94"/>
      <c r="H3397" s="373"/>
    </row>
    <row r="3398" spans="1:8" ht="12.75" customHeight="1">
      <c r="A3398" s="246"/>
      <c r="B3398" s="255" t="s">
        <v>46</v>
      </c>
      <c r="C3398" s="266"/>
      <c r="D3398" s="326"/>
      <c r="E3398" s="346"/>
      <c r="F3398" s="90"/>
      <c r="G3398" s="73"/>
      <c r="H3398" s="278"/>
    </row>
    <row r="3399" spans="1:8" ht="12.75" customHeight="1">
      <c r="A3399" s="245" t="s">
        <v>46</v>
      </c>
      <c r="B3399" s="257" t="s">
        <v>46</v>
      </c>
      <c r="C3399" s="53"/>
      <c r="D3399" s="327"/>
      <c r="E3399" s="347" t="s">
        <v>46</v>
      </c>
      <c r="F3399" s="91"/>
      <c r="G3399" s="101"/>
      <c r="H3399" s="279"/>
    </row>
    <row r="3400" spans="1:8" ht="12.75" customHeight="1">
      <c r="A3400" s="288"/>
      <c r="B3400" s="261" t="s">
        <v>1852</v>
      </c>
      <c r="C3400" s="55" t="s">
        <v>3857</v>
      </c>
      <c r="D3400" s="333"/>
      <c r="E3400" s="350"/>
      <c r="F3400" s="73"/>
      <c r="G3400" s="73"/>
      <c r="H3400" s="278"/>
    </row>
    <row r="3401" spans="1:8" ht="12.75" customHeight="1">
      <c r="A3401" s="283" t="s">
        <v>46</v>
      </c>
      <c r="B3401" s="296" t="s">
        <v>1238</v>
      </c>
      <c r="C3401" s="53" t="s">
        <v>4381</v>
      </c>
      <c r="D3401" s="334">
        <v>1</v>
      </c>
      <c r="E3401" s="351" t="s">
        <v>199</v>
      </c>
      <c r="F3401" s="94"/>
      <c r="G3401" s="102"/>
      <c r="H3401" s="281"/>
    </row>
    <row r="3402" spans="1:8" ht="12.75" customHeight="1">
      <c r="A3402" s="80"/>
      <c r="B3402" s="249" t="s">
        <v>46</v>
      </c>
      <c r="C3402" s="249"/>
      <c r="D3402" s="330"/>
      <c r="E3402" s="80"/>
      <c r="F3402" s="69"/>
      <c r="G3402" s="69"/>
      <c r="H3402" s="275"/>
    </row>
    <row r="3403" spans="1:8" ht="12.75" customHeight="1">
      <c r="A3403" s="284" t="s">
        <v>46</v>
      </c>
      <c r="B3403" s="49" t="s">
        <v>46</v>
      </c>
      <c r="C3403" s="311"/>
      <c r="D3403" s="331"/>
      <c r="E3403" s="81" t="s">
        <v>46</v>
      </c>
      <c r="F3403" s="70"/>
      <c r="G3403" s="70"/>
      <c r="H3403" s="374"/>
    </row>
    <row r="3404" spans="1:8" ht="12.75" customHeight="1">
      <c r="A3404" s="282"/>
      <c r="B3404" s="260" t="s">
        <v>46</v>
      </c>
      <c r="C3404" s="52" t="s">
        <v>1531</v>
      </c>
      <c r="D3404" s="326"/>
      <c r="E3404" s="346"/>
      <c r="F3404" s="71"/>
      <c r="G3404" s="73"/>
      <c r="H3404" s="278"/>
    </row>
    <row r="3405" spans="1:8" ht="12.75" customHeight="1">
      <c r="A3405" s="245" t="s">
        <v>46</v>
      </c>
      <c r="B3405" s="292" t="s">
        <v>46</v>
      </c>
      <c r="C3405" s="54" t="s">
        <v>4142</v>
      </c>
      <c r="D3405" s="327"/>
      <c r="E3405" s="347" t="s">
        <v>46</v>
      </c>
      <c r="F3405" s="72"/>
      <c r="G3405" s="101"/>
      <c r="H3405" s="279"/>
    </row>
    <row r="3406" spans="1:8" ht="12.75" customHeight="1">
      <c r="A3406" s="282"/>
      <c r="B3406" s="258" t="s">
        <v>1348</v>
      </c>
      <c r="C3406" s="52"/>
      <c r="D3406" s="326"/>
      <c r="E3406" s="346"/>
      <c r="F3406" s="90"/>
      <c r="G3406" s="69"/>
      <c r="H3406" s="372"/>
    </row>
    <row r="3407" spans="1:8" ht="12.75" customHeight="1">
      <c r="A3407" s="245" t="s">
        <v>46</v>
      </c>
      <c r="B3407" s="256" t="s">
        <v>1410</v>
      </c>
      <c r="C3407" s="53" t="s">
        <v>1856</v>
      </c>
      <c r="D3407" s="327">
        <v>1</v>
      </c>
      <c r="E3407" s="347" t="s">
        <v>199</v>
      </c>
      <c r="F3407" s="72"/>
      <c r="G3407" s="70"/>
      <c r="H3407" s="375"/>
    </row>
    <row r="3408" spans="1:8" ht="12.75" customHeight="1">
      <c r="A3408" s="282"/>
      <c r="B3408" s="255" t="s">
        <v>1860</v>
      </c>
      <c r="C3408" s="55"/>
      <c r="D3408" s="326"/>
      <c r="E3408" s="346"/>
      <c r="F3408" s="90"/>
      <c r="G3408" s="73"/>
      <c r="H3408" s="278"/>
    </row>
    <row r="3409" spans="1:8" ht="12.75" customHeight="1">
      <c r="A3409" s="245" t="s">
        <v>46</v>
      </c>
      <c r="B3409" s="256" t="s">
        <v>1863</v>
      </c>
      <c r="C3409" s="54" t="s">
        <v>1847</v>
      </c>
      <c r="D3409" s="327">
        <v>9</v>
      </c>
      <c r="E3409" s="347" t="s">
        <v>199</v>
      </c>
      <c r="F3409" s="91"/>
      <c r="G3409" s="101"/>
      <c r="H3409" s="279"/>
    </row>
    <row r="3410" spans="1:8" ht="12.75" customHeight="1">
      <c r="A3410" s="282"/>
      <c r="B3410" s="255" t="s">
        <v>46</v>
      </c>
      <c r="C3410" s="55"/>
      <c r="D3410" s="326"/>
      <c r="E3410" s="346"/>
      <c r="F3410" s="90"/>
      <c r="G3410" s="73"/>
      <c r="H3410" s="278"/>
    </row>
    <row r="3411" spans="1:8" ht="12.75" customHeight="1">
      <c r="A3411" s="245" t="s">
        <v>46</v>
      </c>
      <c r="B3411" s="256" t="s">
        <v>46</v>
      </c>
      <c r="C3411" s="54"/>
      <c r="D3411" s="327"/>
      <c r="E3411" s="347" t="s">
        <v>46</v>
      </c>
      <c r="F3411" s="91"/>
      <c r="G3411" s="101"/>
      <c r="H3411" s="279"/>
    </row>
    <row r="3412" spans="1:8" ht="12.75" customHeight="1">
      <c r="A3412" s="282"/>
      <c r="B3412" s="255" t="s">
        <v>1604</v>
      </c>
      <c r="C3412" s="55" t="s">
        <v>1385</v>
      </c>
      <c r="D3412" s="326"/>
      <c r="E3412" s="84"/>
      <c r="F3412" s="90"/>
      <c r="G3412" s="73"/>
      <c r="H3412" s="278"/>
    </row>
    <row r="3413" spans="1:8" ht="12.75" customHeight="1">
      <c r="A3413" s="245" t="s">
        <v>46</v>
      </c>
      <c r="B3413" s="256" t="s">
        <v>1864</v>
      </c>
      <c r="C3413" s="54" t="s">
        <v>4146</v>
      </c>
      <c r="D3413" s="327">
        <v>1</v>
      </c>
      <c r="E3413" s="347" t="s">
        <v>199</v>
      </c>
      <c r="F3413" s="92"/>
      <c r="G3413" s="101"/>
      <c r="H3413" s="279"/>
    </row>
    <row r="3414" spans="1:8" ht="12.75" customHeight="1">
      <c r="A3414" s="282"/>
      <c r="B3414" s="255" t="s">
        <v>46</v>
      </c>
      <c r="C3414" s="55" t="s">
        <v>1531</v>
      </c>
      <c r="D3414" s="326"/>
      <c r="E3414" s="346"/>
      <c r="F3414" s="90"/>
      <c r="G3414" s="73"/>
      <c r="H3414" s="278"/>
    </row>
    <row r="3415" spans="1:8" ht="12.75" customHeight="1">
      <c r="A3415" s="245" t="s">
        <v>46</v>
      </c>
      <c r="B3415" s="256" t="s">
        <v>46</v>
      </c>
      <c r="C3415" s="54" t="s">
        <v>4049</v>
      </c>
      <c r="D3415" s="327"/>
      <c r="E3415" s="347" t="s">
        <v>46</v>
      </c>
      <c r="F3415" s="93"/>
      <c r="G3415" s="101"/>
      <c r="H3415" s="279"/>
    </row>
    <row r="3416" spans="1:8" ht="12.75" customHeight="1">
      <c r="A3416" s="282"/>
      <c r="B3416" s="255" t="s">
        <v>1867</v>
      </c>
      <c r="C3416" s="55" t="s">
        <v>1868</v>
      </c>
      <c r="D3416" s="326"/>
      <c r="E3416" s="346"/>
      <c r="F3416" s="90"/>
      <c r="G3416" s="73"/>
      <c r="H3416" s="278"/>
    </row>
    <row r="3417" spans="1:8" ht="12.75" customHeight="1">
      <c r="A3417" s="245" t="s">
        <v>46</v>
      </c>
      <c r="B3417" s="256" t="s">
        <v>1317</v>
      </c>
      <c r="C3417" s="54" t="s">
        <v>4142</v>
      </c>
      <c r="D3417" s="327">
        <v>1</v>
      </c>
      <c r="E3417" s="347" t="s">
        <v>199</v>
      </c>
      <c r="F3417" s="91"/>
      <c r="G3417" s="101"/>
      <c r="H3417" s="279"/>
    </row>
    <row r="3418" spans="1:8" ht="12.75" customHeight="1">
      <c r="A3418" s="282"/>
      <c r="B3418" s="255" t="s">
        <v>1544</v>
      </c>
      <c r="C3418" s="55" t="s">
        <v>4370</v>
      </c>
      <c r="D3418" s="326"/>
      <c r="E3418" s="346"/>
      <c r="F3418" s="90"/>
      <c r="G3418" s="73"/>
      <c r="H3418" s="278"/>
    </row>
    <row r="3419" spans="1:8" ht="12.75" customHeight="1">
      <c r="A3419" s="245" t="s">
        <v>46</v>
      </c>
      <c r="B3419" s="256" t="s">
        <v>46</v>
      </c>
      <c r="C3419" s="53"/>
      <c r="D3419" s="327"/>
      <c r="E3419" s="347" t="s">
        <v>46</v>
      </c>
      <c r="F3419" s="91"/>
      <c r="G3419" s="101"/>
      <c r="H3419" s="279"/>
    </row>
    <row r="3420" spans="1:8" ht="12.75" customHeight="1">
      <c r="A3420" s="285"/>
      <c r="B3420" s="293" t="s">
        <v>451</v>
      </c>
      <c r="C3420" s="52" t="s">
        <v>168</v>
      </c>
      <c r="D3420" s="328"/>
      <c r="E3420" s="348"/>
      <c r="F3420" s="355"/>
      <c r="G3420" s="371"/>
      <c r="H3420" s="372"/>
    </row>
    <row r="3421" spans="1:8" ht="12.75" customHeight="1">
      <c r="A3421" s="286" t="s">
        <v>46</v>
      </c>
      <c r="B3421" s="294" t="s">
        <v>1872</v>
      </c>
      <c r="C3421" s="53" t="s">
        <v>4370</v>
      </c>
      <c r="D3421" s="329">
        <v>1</v>
      </c>
      <c r="E3421" s="349" t="s">
        <v>199</v>
      </c>
      <c r="F3421" s="356"/>
      <c r="G3421" s="94"/>
      <c r="H3421" s="373"/>
    </row>
    <row r="3422" spans="1:8" ht="12.75" customHeight="1">
      <c r="A3422" s="288"/>
      <c r="B3422" s="261" t="s">
        <v>1426</v>
      </c>
      <c r="C3422" s="55" t="s">
        <v>3342</v>
      </c>
      <c r="D3422" s="333"/>
      <c r="E3422" s="350"/>
      <c r="F3422" s="73"/>
      <c r="G3422" s="73"/>
      <c r="H3422" s="278"/>
    </row>
    <row r="3423" spans="1:8" ht="12.75" customHeight="1">
      <c r="A3423" s="283" t="s">
        <v>46</v>
      </c>
      <c r="B3423" s="296" t="s">
        <v>1544</v>
      </c>
      <c r="C3423" s="53" t="s">
        <v>4382</v>
      </c>
      <c r="D3423" s="334">
        <v>1</v>
      </c>
      <c r="E3423" s="351" t="s">
        <v>199</v>
      </c>
      <c r="F3423" s="94"/>
      <c r="G3423" s="102"/>
      <c r="H3423" s="281"/>
    </row>
    <row r="3424" spans="1:8" ht="12.75" customHeight="1">
      <c r="A3424" s="282"/>
      <c r="B3424" s="258" t="s">
        <v>1300</v>
      </c>
      <c r="C3424" s="52" t="s">
        <v>4383</v>
      </c>
      <c r="D3424" s="326"/>
      <c r="E3424" s="346"/>
      <c r="F3424" s="90"/>
      <c r="G3424" s="69"/>
      <c r="H3424" s="372"/>
    </row>
    <row r="3425" spans="1:8" ht="12.75" customHeight="1">
      <c r="A3425" s="245" t="s">
        <v>46</v>
      </c>
      <c r="B3425" s="256" t="s">
        <v>1677</v>
      </c>
      <c r="C3425" s="53" t="s">
        <v>4139</v>
      </c>
      <c r="D3425" s="327">
        <v>2</v>
      </c>
      <c r="E3425" s="347" t="s">
        <v>199</v>
      </c>
      <c r="F3425" s="72"/>
      <c r="G3425" s="70"/>
      <c r="H3425" s="375"/>
    </row>
    <row r="3426" spans="1:8" ht="12.75" customHeight="1">
      <c r="A3426" s="282"/>
      <c r="B3426" s="255" t="s">
        <v>211</v>
      </c>
      <c r="C3426" s="55" t="s">
        <v>1643</v>
      </c>
      <c r="D3426" s="326"/>
      <c r="E3426" s="346"/>
      <c r="F3426" s="90"/>
      <c r="G3426" s="73"/>
      <c r="H3426" s="278"/>
    </row>
    <row r="3427" spans="1:8" ht="12.75" customHeight="1">
      <c r="A3427" s="245" t="s">
        <v>46</v>
      </c>
      <c r="B3427" s="256" t="s">
        <v>406</v>
      </c>
      <c r="C3427" s="54" t="s">
        <v>4146</v>
      </c>
      <c r="D3427" s="327">
        <v>1</v>
      </c>
      <c r="E3427" s="347" t="s">
        <v>199</v>
      </c>
      <c r="F3427" s="91"/>
      <c r="G3427" s="101"/>
      <c r="H3427" s="279"/>
    </row>
    <row r="3428" spans="1:8" ht="12.75" customHeight="1">
      <c r="A3428" s="282"/>
      <c r="B3428" s="255" t="s">
        <v>46</v>
      </c>
      <c r="C3428" s="55" t="s">
        <v>1531</v>
      </c>
      <c r="D3428" s="326"/>
      <c r="E3428" s="346"/>
      <c r="F3428" s="90"/>
      <c r="G3428" s="73"/>
      <c r="H3428" s="278"/>
    </row>
    <row r="3429" spans="1:8" ht="12.75" customHeight="1">
      <c r="A3429" s="245" t="s">
        <v>46</v>
      </c>
      <c r="B3429" s="256" t="s">
        <v>46</v>
      </c>
      <c r="C3429" s="54" t="s">
        <v>4049</v>
      </c>
      <c r="D3429" s="327"/>
      <c r="E3429" s="347" t="s">
        <v>46</v>
      </c>
      <c r="F3429" s="91"/>
      <c r="G3429" s="101"/>
      <c r="H3429" s="279"/>
    </row>
    <row r="3430" spans="1:8" ht="12.75" customHeight="1">
      <c r="A3430" s="282"/>
      <c r="B3430" s="255" t="s">
        <v>1873</v>
      </c>
      <c r="C3430" s="55" t="s">
        <v>1875</v>
      </c>
      <c r="D3430" s="326"/>
      <c r="E3430" s="346"/>
      <c r="F3430" s="90"/>
      <c r="G3430" s="73"/>
      <c r="H3430" s="278"/>
    </row>
    <row r="3431" spans="1:8" ht="12.75" customHeight="1">
      <c r="A3431" s="245" t="s">
        <v>46</v>
      </c>
      <c r="B3431" s="256" t="s">
        <v>32</v>
      </c>
      <c r="C3431" s="54" t="s">
        <v>1772</v>
      </c>
      <c r="D3431" s="327">
        <v>1</v>
      </c>
      <c r="E3431" s="347" t="s">
        <v>199</v>
      </c>
      <c r="F3431" s="93"/>
      <c r="G3431" s="101"/>
      <c r="H3431" s="279"/>
    </row>
    <row r="3432" spans="1:8" ht="12.75" customHeight="1">
      <c r="A3432" s="282"/>
      <c r="B3432" s="255" t="s">
        <v>46</v>
      </c>
      <c r="C3432" s="55" t="s">
        <v>4049</v>
      </c>
      <c r="D3432" s="326"/>
      <c r="E3432" s="84"/>
      <c r="F3432" s="90"/>
      <c r="G3432" s="73"/>
      <c r="H3432" s="278"/>
    </row>
    <row r="3433" spans="1:8" ht="12.75" customHeight="1">
      <c r="A3433" s="245" t="s">
        <v>46</v>
      </c>
      <c r="B3433" s="256" t="s">
        <v>46</v>
      </c>
      <c r="C3433" s="54" t="s">
        <v>4370</v>
      </c>
      <c r="D3433" s="327"/>
      <c r="E3433" s="347" t="s">
        <v>46</v>
      </c>
      <c r="F3433" s="92"/>
      <c r="G3433" s="101"/>
      <c r="H3433" s="279"/>
    </row>
    <row r="3434" spans="1:8" ht="12.75" customHeight="1">
      <c r="A3434" s="282"/>
      <c r="B3434" s="255" t="s">
        <v>1881</v>
      </c>
      <c r="C3434" s="55" t="s">
        <v>699</v>
      </c>
      <c r="D3434" s="326"/>
      <c r="E3434" s="346"/>
      <c r="F3434" s="90"/>
      <c r="G3434" s="73"/>
      <c r="H3434" s="278"/>
    </row>
    <row r="3435" spans="1:8" ht="12.75" customHeight="1">
      <c r="A3435" s="245" t="s">
        <v>46</v>
      </c>
      <c r="B3435" s="256" t="s">
        <v>1544</v>
      </c>
      <c r="C3435" s="53" t="s">
        <v>4049</v>
      </c>
      <c r="D3435" s="327">
        <v>1</v>
      </c>
      <c r="E3435" s="347" t="s">
        <v>199</v>
      </c>
      <c r="F3435" s="91"/>
      <c r="G3435" s="101"/>
      <c r="H3435" s="279"/>
    </row>
    <row r="3436" spans="1:8" ht="12.75" customHeight="1">
      <c r="A3436" s="285"/>
      <c r="B3436" s="293" t="s">
        <v>1857</v>
      </c>
      <c r="C3436" s="52" t="s">
        <v>1310</v>
      </c>
      <c r="D3436" s="328"/>
      <c r="E3436" s="348"/>
      <c r="F3436" s="355"/>
      <c r="G3436" s="371"/>
      <c r="H3436" s="372"/>
    </row>
    <row r="3437" spans="1:8" ht="12.75" customHeight="1">
      <c r="A3437" s="286" t="s">
        <v>46</v>
      </c>
      <c r="B3437" s="294" t="s">
        <v>1846</v>
      </c>
      <c r="C3437" s="53" t="s">
        <v>4146</v>
      </c>
      <c r="D3437" s="329">
        <v>1</v>
      </c>
      <c r="E3437" s="349" t="s">
        <v>199</v>
      </c>
      <c r="F3437" s="356"/>
      <c r="G3437" s="94"/>
      <c r="H3437" s="373"/>
    </row>
    <row r="3438" spans="1:8" ht="12.75" customHeight="1">
      <c r="A3438" s="246"/>
      <c r="B3438" s="255" t="s">
        <v>46</v>
      </c>
      <c r="C3438" s="266" t="s">
        <v>1531</v>
      </c>
      <c r="D3438" s="326"/>
      <c r="E3438" s="346"/>
      <c r="F3438" s="90"/>
      <c r="G3438" s="73"/>
      <c r="H3438" s="278"/>
    </row>
    <row r="3439" spans="1:8" ht="12.75" customHeight="1">
      <c r="A3439" s="245" t="s">
        <v>46</v>
      </c>
      <c r="B3439" s="257" t="s">
        <v>46</v>
      </c>
      <c r="C3439" s="53" t="s">
        <v>4049</v>
      </c>
      <c r="D3439" s="327"/>
      <c r="E3439" s="347" t="s">
        <v>46</v>
      </c>
      <c r="F3439" s="91"/>
      <c r="G3439" s="101"/>
      <c r="H3439" s="279"/>
    </row>
    <row r="3440" spans="1:8" ht="12.75" customHeight="1">
      <c r="A3440" s="80"/>
      <c r="B3440" s="249" t="s">
        <v>1425</v>
      </c>
      <c r="C3440" s="249" t="s">
        <v>4384</v>
      </c>
      <c r="D3440" s="330"/>
      <c r="E3440" s="80"/>
      <c r="F3440" s="69"/>
      <c r="G3440" s="69"/>
      <c r="H3440" s="275"/>
    </row>
    <row r="3441" spans="1:8" ht="12.75" customHeight="1">
      <c r="A3441" s="284" t="s">
        <v>46</v>
      </c>
      <c r="B3441" s="49" t="s">
        <v>1766</v>
      </c>
      <c r="C3441" s="311" t="s">
        <v>3639</v>
      </c>
      <c r="D3441" s="331">
        <v>1</v>
      </c>
      <c r="E3441" s="81" t="s">
        <v>199</v>
      </c>
      <c r="F3441" s="70"/>
      <c r="G3441" s="70"/>
      <c r="H3441" s="374"/>
    </row>
    <row r="3442" spans="1:8" ht="12.75" customHeight="1">
      <c r="A3442" s="282"/>
      <c r="B3442" s="258" t="s">
        <v>1070</v>
      </c>
      <c r="C3442" s="52" t="s">
        <v>3732</v>
      </c>
      <c r="D3442" s="326"/>
      <c r="E3442" s="346"/>
      <c r="F3442" s="90"/>
      <c r="G3442" s="69"/>
      <c r="H3442" s="372"/>
    </row>
    <row r="3443" spans="1:8" ht="12.75" customHeight="1">
      <c r="A3443" s="245" t="s">
        <v>46</v>
      </c>
      <c r="B3443" s="256" t="s">
        <v>1846</v>
      </c>
      <c r="C3443" s="53" t="s">
        <v>4049</v>
      </c>
      <c r="D3443" s="327">
        <v>1</v>
      </c>
      <c r="E3443" s="347" t="s">
        <v>199</v>
      </c>
      <c r="F3443" s="72"/>
      <c r="G3443" s="70"/>
      <c r="H3443" s="375"/>
    </row>
    <row r="3444" spans="1:8" ht="12.75" customHeight="1">
      <c r="A3444" s="282"/>
      <c r="B3444" s="255" t="s">
        <v>431</v>
      </c>
      <c r="C3444" s="55" t="s">
        <v>4385</v>
      </c>
      <c r="D3444" s="326"/>
      <c r="E3444" s="346"/>
      <c r="F3444" s="90"/>
      <c r="G3444" s="73"/>
      <c r="H3444" s="278"/>
    </row>
    <row r="3445" spans="1:8" ht="12.75" customHeight="1">
      <c r="A3445" s="245" t="s">
        <v>46</v>
      </c>
      <c r="B3445" s="256" t="s">
        <v>1851</v>
      </c>
      <c r="C3445" s="54" t="s">
        <v>4049</v>
      </c>
      <c r="D3445" s="327">
        <v>1</v>
      </c>
      <c r="E3445" s="347" t="s">
        <v>199</v>
      </c>
      <c r="F3445" s="91"/>
      <c r="G3445" s="101"/>
      <c r="H3445" s="279"/>
    </row>
    <row r="3446" spans="1:8" ht="12.75" customHeight="1">
      <c r="A3446" s="282"/>
      <c r="B3446" s="255" t="s">
        <v>1882</v>
      </c>
      <c r="C3446" s="55" t="s">
        <v>4386</v>
      </c>
      <c r="D3446" s="326"/>
      <c r="E3446" s="346"/>
      <c r="F3446" s="90"/>
      <c r="G3446" s="73"/>
      <c r="H3446" s="278"/>
    </row>
    <row r="3447" spans="1:8" ht="12.75" customHeight="1">
      <c r="A3447" s="245" t="s">
        <v>46</v>
      </c>
      <c r="B3447" s="256" t="s">
        <v>468</v>
      </c>
      <c r="C3447" s="54" t="s">
        <v>4049</v>
      </c>
      <c r="D3447" s="327">
        <v>1</v>
      </c>
      <c r="E3447" s="347" t="s">
        <v>199</v>
      </c>
      <c r="F3447" s="93"/>
      <c r="G3447" s="101"/>
      <c r="H3447" s="279"/>
    </row>
    <row r="3448" spans="1:8" ht="12.75" customHeight="1">
      <c r="A3448" s="282"/>
      <c r="B3448" s="255" t="s">
        <v>589</v>
      </c>
      <c r="C3448" s="55" t="s">
        <v>4387</v>
      </c>
      <c r="D3448" s="326"/>
      <c r="E3448" s="346"/>
      <c r="F3448" s="90"/>
      <c r="G3448" s="73"/>
      <c r="H3448" s="278"/>
    </row>
    <row r="3449" spans="1:8" ht="12.75" customHeight="1">
      <c r="A3449" s="245" t="s">
        <v>46</v>
      </c>
      <c r="B3449" s="256" t="s">
        <v>1698</v>
      </c>
      <c r="C3449" s="54" t="s">
        <v>4388</v>
      </c>
      <c r="D3449" s="327">
        <v>6</v>
      </c>
      <c r="E3449" s="347" t="s">
        <v>199</v>
      </c>
      <c r="F3449" s="91"/>
      <c r="G3449" s="101"/>
      <c r="H3449" s="279"/>
    </row>
    <row r="3450" spans="1:8" ht="12.75" customHeight="1">
      <c r="A3450" s="285"/>
      <c r="B3450" s="293" t="s">
        <v>1647</v>
      </c>
      <c r="C3450" s="52" t="s">
        <v>1736</v>
      </c>
      <c r="D3450" s="328"/>
      <c r="E3450" s="348"/>
      <c r="F3450" s="355"/>
      <c r="G3450" s="371"/>
      <c r="H3450" s="372"/>
    </row>
    <row r="3451" spans="1:8" ht="12.75" customHeight="1">
      <c r="A3451" s="286" t="s">
        <v>46</v>
      </c>
      <c r="B3451" s="294" t="s">
        <v>1815</v>
      </c>
      <c r="C3451" s="53" t="s">
        <v>3639</v>
      </c>
      <c r="D3451" s="329">
        <v>1</v>
      </c>
      <c r="E3451" s="349" t="s">
        <v>199</v>
      </c>
      <c r="F3451" s="356"/>
      <c r="G3451" s="94"/>
      <c r="H3451" s="373"/>
    </row>
    <row r="3452" spans="1:8" ht="12.75" customHeight="1">
      <c r="A3452" s="80"/>
      <c r="B3452" s="249" t="s">
        <v>518</v>
      </c>
      <c r="C3452" s="249" t="s">
        <v>4389</v>
      </c>
      <c r="D3452" s="330"/>
      <c r="E3452" s="80"/>
      <c r="F3452" s="69"/>
      <c r="G3452" s="69"/>
      <c r="H3452" s="275"/>
    </row>
    <row r="3453" spans="1:8" ht="12.75" customHeight="1">
      <c r="A3453" s="284" t="s">
        <v>46</v>
      </c>
      <c r="B3453" s="49" t="s">
        <v>1884</v>
      </c>
      <c r="C3453" s="311" t="s">
        <v>4049</v>
      </c>
      <c r="D3453" s="331">
        <v>1</v>
      </c>
      <c r="E3453" s="81" t="s">
        <v>199</v>
      </c>
      <c r="F3453" s="70"/>
      <c r="G3453" s="70"/>
      <c r="H3453" s="374"/>
    </row>
    <row r="3454" spans="1:8" ht="12.75" customHeight="1">
      <c r="A3454" s="282"/>
      <c r="B3454" s="258" t="s">
        <v>1887</v>
      </c>
      <c r="C3454" s="52" t="s">
        <v>2517</v>
      </c>
      <c r="D3454" s="326"/>
      <c r="E3454" s="346"/>
      <c r="F3454" s="90"/>
      <c r="G3454" s="69"/>
      <c r="H3454" s="372"/>
    </row>
    <row r="3455" spans="1:8" ht="12.75" customHeight="1">
      <c r="A3455" s="245" t="s">
        <v>46</v>
      </c>
      <c r="B3455" s="256" t="s">
        <v>1846</v>
      </c>
      <c r="C3455" s="53" t="s">
        <v>4049</v>
      </c>
      <c r="D3455" s="327">
        <v>1</v>
      </c>
      <c r="E3455" s="347" t="s">
        <v>199</v>
      </c>
      <c r="F3455" s="72"/>
      <c r="G3455" s="70"/>
      <c r="H3455" s="375"/>
    </row>
    <row r="3456" spans="1:8" ht="12.75" customHeight="1">
      <c r="A3456" s="282"/>
      <c r="B3456" s="255" t="s">
        <v>1890</v>
      </c>
      <c r="C3456" s="55" t="s">
        <v>1529</v>
      </c>
      <c r="D3456" s="326"/>
      <c r="E3456" s="346"/>
      <c r="F3456" s="90"/>
      <c r="G3456" s="73"/>
      <c r="H3456" s="278"/>
    </row>
    <row r="3457" spans="1:8" ht="12.75" customHeight="1">
      <c r="A3457" s="245" t="s">
        <v>46</v>
      </c>
      <c r="B3457" s="256" t="s">
        <v>600</v>
      </c>
      <c r="C3457" s="54" t="s">
        <v>46</v>
      </c>
      <c r="D3457" s="327">
        <v>1</v>
      </c>
      <c r="E3457" s="347" t="s">
        <v>199</v>
      </c>
      <c r="F3457" s="91"/>
      <c r="G3457" s="101"/>
      <c r="H3457" s="279"/>
    </row>
    <row r="3458" spans="1:8" ht="12.75" customHeight="1">
      <c r="A3458" s="282"/>
      <c r="B3458" s="255" t="s">
        <v>1891</v>
      </c>
      <c r="C3458" s="55" t="s">
        <v>4390</v>
      </c>
      <c r="D3458" s="326"/>
      <c r="E3458" s="346"/>
      <c r="F3458" s="90"/>
      <c r="G3458" s="73"/>
      <c r="H3458" s="278"/>
    </row>
    <row r="3459" spans="1:8" ht="12.75" customHeight="1">
      <c r="A3459" s="245" t="s">
        <v>46</v>
      </c>
      <c r="B3459" s="256" t="s">
        <v>1894</v>
      </c>
      <c r="C3459" s="54" t="s">
        <v>4391</v>
      </c>
      <c r="D3459" s="327">
        <v>1</v>
      </c>
      <c r="E3459" s="347" t="s">
        <v>199</v>
      </c>
      <c r="F3459" s="91"/>
      <c r="G3459" s="101"/>
      <c r="H3459" s="279"/>
    </row>
    <row r="3460" spans="1:8" ht="12.75" customHeight="1">
      <c r="A3460" s="282"/>
      <c r="B3460" s="255" t="s">
        <v>1704</v>
      </c>
      <c r="C3460" s="55" t="s">
        <v>4392</v>
      </c>
      <c r="D3460" s="326"/>
      <c r="E3460" s="346"/>
      <c r="F3460" s="90"/>
      <c r="G3460" s="73"/>
      <c r="H3460" s="278"/>
    </row>
    <row r="3461" spans="1:8" ht="12.75" customHeight="1">
      <c r="A3461" s="245" t="s">
        <v>46</v>
      </c>
      <c r="B3461" s="256" t="s">
        <v>1896</v>
      </c>
      <c r="C3461" s="54" t="s">
        <v>4391</v>
      </c>
      <c r="D3461" s="327">
        <v>8</v>
      </c>
      <c r="E3461" s="347" t="s">
        <v>199</v>
      </c>
      <c r="F3461" s="93"/>
      <c r="G3461" s="101"/>
      <c r="H3461" s="279"/>
    </row>
    <row r="3462" spans="1:8" ht="12.75" customHeight="1">
      <c r="A3462" s="282"/>
      <c r="B3462" s="255" t="s">
        <v>1075</v>
      </c>
      <c r="C3462" s="55" t="s">
        <v>4393</v>
      </c>
      <c r="D3462" s="326"/>
      <c r="E3462" s="346"/>
      <c r="F3462" s="90"/>
      <c r="G3462" s="73"/>
      <c r="H3462" s="278"/>
    </row>
    <row r="3463" spans="1:8" ht="12.75" customHeight="1">
      <c r="A3463" s="245" t="s">
        <v>46</v>
      </c>
      <c r="B3463" s="256" t="s">
        <v>401</v>
      </c>
      <c r="C3463" s="54" t="s">
        <v>4391</v>
      </c>
      <c r="D3463" s="327">
        <v>1</v>
      </c>
      <c r="E3463" s="347" t="s">
        <v>199</v>
      </c>
      <c r="F3463" s="91"/>
      <c r="G3463" s="101"/>
      <c r="H3463" s="279"/>
    </row>
    <row r="3464" spans="1:8" ht="12.75" customHeight="1">
      <c r="A3464" s="285"/>
      <c r="B3464" s="293" t="s">
        <v>1294</v>
      </c>
      <c r="C3464" s="52" t="s">
        <v>4228</v>
      </c>
      <c r="D3464" s="328"/>
      <c r="E3464" s="348"/>
      <c r="F3464" s="355"/>
      <c r="G3464" s="371"/>
      <c r="H3464" s="372"/>
    </row>
    <row r="3465" spans="1:8" ht="12.75" customHeight="1">
      <c r="A3465" s="286" t="s">
        <v>46</v>
      </c>
      <c r="B3465" s="294" t="s">
        <v>1207</v>
      </c>
      <c r="C3465" s="53" t="s">
        <v>4049</v>
      </c>
      <c r="D3465" s="329">
        <v>1</v>
      </c>
      <c r="E3465" s="349" t="s">
        <v>199</v>
      </c>
      <c r="F3465" s="356"/>
      <c r="G3465" s="94"/>
      <c r="H3465" s="373"/>
    </row>
    <row r="3466" spans="1:8" ht="12.75" customHeight="1">
      <c r="A3466" s="288"/>
      <c r="B3466" s="261" t="s">
        <v>1724</v>
      </c>
      <c r="C3466" s="55" t="s">
        <v>4394</v>
      </c>
      <c r="D3466" s="333"/>
      <c r="E3466" s="350"/>
      <c r="F3466" s="73"/>
      <c r="G3466" s="73"/>
      <c r="H3466" s="278"/>
    </row>
    <row r="3467" spans="1:8" ht="12.75" customHeight="1">
      <c r="A3467" s="283" t="s">
        <v>46</v>
      </c>
      <c r="B3467" s="296" t="s">
        <v>1544</v>
      </c>
      <c r="C3467" s="53" t="s">
        <v>4369</v>
      </c>
      <c r="D3467" s="334">
        <v>1</v>
      </c>
      <c r="E3467" s="351" t="s">
        <v>199</v>
      </c>
      <c r="F3467" s="94"/>
      <c r="G3467" s="102"/>
      <c r="H3467" s="281"/>
    </row>
    <row r="3468" spans="1:8" ht="12.75" customHeight="1">
      <c r="A3468" s="282"/>
      <c r="B3468" s="255" t="s">
        <v>1899</v>
      </c>
      <c r="C3468" s="52" t="s">
        <v>4395</v>
      </c>
      <c r="D3468" s="326"/>
      <c r="E3468" s="346"/>
      <c r="F3468" s="90"/>
      <c r="G3468" s="69"/>
      <c r="H3468" s="278"/>
    </row>
    <row r="3469" spans="1:8" ht="12.75" customHeight="1">
      <c r="A3469" s="245" t="s">
        <v>46</v>
      </c>
      <c r="B3469" s="256" t="s">
        <v>1846</v>
      </c>
      <c r="C3469" s="54" t="s">
        <v>4049</v>
      </c>
      <c r="D3469" s="327">
        <v>1</v>
      </c>
      <c r="E3469" s="347" t="s">
        <v>199</v>
      </c>
      <c r="F3469" s="91"/>
      <c r="G3469" s="70"/>
      <c r="H3469" s="277"/>
    </row>
    <row r="3470" spans="1:8" ht="12.75" customHeight="1">
      <c r="A3470" s="282"/>
      <c r="B3470" s="255" t="s">
        <v>1902</v>
      </c>
      <c r="C3470" s="55" t="s">
        <v>151</v>
      </c>
      <c r="D3470" s="326"/>
      <c r="E3470" s="346"/>
      <c r="F3470" s="90"/>
      <c r="G3470" s="73"/>
      <c r="H3470" s="278"/>
    </row>
    <row r="3471" spans="1:8" ht="12.75" customHeight="1">
      <c r="A3471" s="245" t="s">
        <v>46</v>
      </c>
      <c r="B3471" s="256" t="s">
        <v>1176</v>
      </c>
      <c r="C3471" s="54" t="s">
        <v>4396</v>
      </c>
      <c r="D3471" s="327">
        <v>25</v>
      </c>
      <c r="E3471" s="347" t="s">
        <v>199</v>
      </c>
      <c r="F3471" s="91"/>
      <c r="G3471" s="101"/>
      <c r="H3471" s="375"/>
    </row>
    <row r="3472" spans="1:8" ht="12.75" customHeight="1">
      <c r="A3472" s="282"/>
      <c r="B3472" s="255" t="s">
        <v>1678</v>
      </c>
      <c r="C3472" s="55" t="s">
        <v>217</v>
      </c>
      <c r="D3472" s="326"/>
      <c r="E3472" s="346"/>
      <c r="F3472" s="90"/>
      <c r="G3472" s="73"/>
      <c r="H3472" s="278"/>
    </row>
    <row r="3473" spans="1:8" ht="12.75" customHeight="1">
      <c r="A3473" s="245" t="s">
        <v>46</v>
      </c>
      <c r="B3473" s="256" t="s">
        <v>947</v>
      </c>
      <c r="C3473" s="54" t="s">
        <v>4397</v>
      </c>
      <c r="D3473" s="327">
        <v>1</v>
      </c>
      <c r="E3473" s="347" t="s">
        <v>199</v>
      </c>
      <c r="F3473" s="91"/>
      <c r="G3473" s="101"/>
      <c r="H3473" s="279"/>
    </row>
    <row r="3474" spans="1:8" ht="12.75" customHeight="1">
      <c r="A3474" s="282"/>
      <c r="B3474" s="255" t="s">
        <v>662</v>
      </c>
      <c r="C3474" s="55" t="s">
        <v>2485</v>
      </c>
      <c r="D3474" s="326"/>
      <c r="E3474" s="84"/>
      <c r="F3474" s="90"/>
      <c r="G3474" s="73"/>
      <c r="H3474" s="278"/>
    </row>
    <row r="3475" spans="1:8" ht="12.75" customHeight="1">
      <c r="A3475" s="245" t="s">
        <v>46</v>
      </c>
      <c r="B3475" s="256" t="s">
        <v>1181</v>
      </c>
      <c r="C3475" s="54" t="s">
        <v>4049</v>
      </c>
      <c r="D3475" s="327">
        <v>1</v>
      </c>
      <c r="E3475" s="347" t="s">
        <v>199</v>
      </c>
      <c r="F3475" s="92"/>
      <c r="G3475" s="101"/>
      <c r="H3475" s="279"/>
    </row>
    <row r="3476" spans="1:8" ht="12.75" customHeight="1">
      <c r="A3476" s="285"/>
      <c r="B3476" s="293"/>
      <c r="C3476" s="52"/>
      <c r="D3476" s="328"/>
      <c r="E3476" s="348"/>
      <c r="F3476" s="355"/>
      <c r="G3476" s="371"/>
      <c r="H3476" s="372"/>
    </row>
    <row r="3477" spans="1:8" ht="12.75" customHeight="1">
      <c r="A3477" s="286"/>
      <c r="B3477" s="294"/>
      <c r="C3477" s="53"/>
      <c r="D3477" s="329"/>
      <c r="E3477" s="349"/>
      <c r="F3477" s="356"/>
      <c r="G3477" s="94"/>
      <c r="H3477" s="373"/>
    </row>
    <row r="3478" spans="1:8" ht="12.75" customHeight="1">
      <c r="A3478" s="282"/>
      <c r="B3478" s="255"/>
      <c r="C3478" s="55"/>
      <c r="D3478" s="326"/>
      <c r="E3478" s="346"/>
      <c r="F3478" s="90"/>
      <c r="G3478" s="73"/>
      <c r="H3478" s="278"/>
    </row>
    <row r="3479" spans="1:8" ht="12.75" customHeight="1">
      <c r="A3479" s="245" t="s">
        <v>46</v>
      </c>
      <c r="B3479" s="256"/>
      <c r="C3479" s="54"/>
      <c r="D3479" s="327"/>
      <c r="E3479" s="347"/>
      <c r="F3479" s="93"/>
      <c r="G3479" s="101"/>
      <c r="H3479" s="279"/>
    </row>
    <row r="3480" spans="1:8" ht="12.75" customHeight="1">
      <c r="A3480" s="282"/>
      <c r="B3480" s="255"/>
      <c r="C3480" s="55"/>
      <c r="D3480" s="326"/>
      <c r="E3480" s="346"/>
      <c r="F3480" s="90"/>
      <c r="G3480" s="73"/>
      <c r="H3480" s="278"/>
    </row>
    <row r="3481" spans="1:8" ht="12.75" customHeight="1">
      <c r="A3481" s="245" t="s">
        <v>46</v>
      </c>
      <c r="B3481" s="256"/>
      <c r="C3481" s="54"/>
      <c r="D3481" s="327"/>
      <c r="E3481" s="347"/>
      <c r="F3481" s="93"/>
      <c r="G3481" s="101"/>
      <c r="H3481" s="279"/>
    </row>
    <row r="3482" spans="1:8" ht="12.75" customHeight="1">
      <c r="A3482" s="282"/>
      <c r="B3482" s="255" t="s">
        <v>46</v>
      </c>
      <c r="C3482" s="55"/>
      <c r="D3482" s="326"/>
      <c r="E3482" s="346"/>
      <c r="F3482" s="90"/>
      <c r="G3482" s="73"/>
      <c r="H3482" s="278"/>
    </row>
    <row r="3483" spans="1:8" ht="12.75" customHeight="1">
      <c r="A3483" s="245" t="s">
        <v>46</v>
      </c>
      <c r="B3483" s="256" t="s">
        <v>46</v>
      </c>
      <c r="C3483" s="54"/>
      <c r="D3483" s="327"/>
      <c r="E3483" s="347" t="s">
        <v>46</v>
      </c>
      <c r="F3483" s="93"/>
      <c r="G3483" s="101"/>
      <c r="H3483" s="279"/>
    </row>
    <row r="3484" spans="1:8" ht="12.75" customHeight="1">
      <c r="A3484" s="285"/>
      <c r="B3484" s="293"/>
      <c r="C3484" s="52"/>
      <c r="D3484" s="328"/>
      <c r="E3484" s="348"/>
      <c r="F3484" s="355"/>
      <c r="G3484" s="371"/>
      <c r="H3484" s="372"/>
    </row>
    <row r="3485" spans="1:8" ht="12.75" customHeight="1">
      <c r="A3485" s="286"/>
      <c r="B3485" s="294" t="s">
        <v>4686</v>
      </c>
      <c r="C3485" s="53" t="s">
        <v>2656</v>
      </c>
      <c r="D3485" s="329"/>
      <c r="E3485" s="349"/>
      <c r="F3485" s="356"/>
      <c r="G3485" s="94"/>
      <c r="H3485" s="373"/>
    </row>
    <row r="3486" spans="1:8" ht="12.75" customHeight="1">
      <c r="A3486" s="285"/>
      <c r="B3486" s="293"/>
      <c r="C3486" s="52"/>
      <c r="D3486" s="328"/>
      <c r="E3486" s="348"/>
      <c r="F3486" s="355"/>
      <c r="G3486" s="371"/>
      <c r="H3486" s="372"/>
    </row>
    <row r="3487" spans="1:8" ht="12.75" customHeight="1">
      <c r="A3487" s="286"/>
      <c r="B3487" s="294" t="s">
        <v>4201</v>
      </c>
      <c r="C3487" s="53"/>
      <c r="D3487" s="329"/>
      <c r="E3487" s="349"/>
      <c r="F3487" s="356"/>
      <c r="G3487" s="94"/>
      <c r="H3487" s="373"/>
    </row>
    <row r="3488" spans="1:8" ht="12.75" customHeight="1">
      <c r="A3488" s="282"/>
      <c r="B3488" s="255" t="s">
        <v>4092</v>
      </c>
      <c r="C3488" s="55" t="s">
        <v>3305</v>
      </c>
      <c r="D3488" s="326"/>
      <c r="E3488" s="84"/>
      <c r="F3488" s="90"/>
      <c r="G3488" s="73"/>
      <c r="H3488" s="278"/>
    </row>
    <row r="3489" spans="1:8" ht="12.75" customHeight="1">
      <c r="A3489" s="245"/>
      <c r="B3489" s="256" t="s">
        <v>4617</v>
      </c>
      <c r="C3489" s="54" t="s">
        <v>4748</v>
      </c>
      <c r="D3489" s="327">
        <v>12</v>
      </c>
      <c r="E3489" s="347" t="s">
        <v>2980</v>
      </c>
      <c r="F3489" s="92"/>
      <c r="G3489" s="101"/>
      <c r="H3489" s="279"/>
    </row>
    <row r="3490" spans="1:8" ht="12.75" customHeight="1">
      <c r="A3490" s="282"/>
      <c r="B3490" s="255" t="s">
        <v>4092</v>
      </c>
      <c r="C3490" s="55" t="s">
        <v>4749</v>
      </c>
      <c r="D3490" s="326"/>
      <c r="E3490" s="346"/>
      <c r="F3490" s="90"/>
      <c r="G3490" s="73"/>
      <c r="H3490" s="278"/>
    </row>
    <row r="3491" spans="1:8" ht="12.75" customHeight="1">
      <c r="A3491" s="245" t="s">
        <v>46</v>
      </c>
      <c r="B3491" s="256" t="s">
        <v>4750</v>
      </c>
      <c r="C3491" s="54" t="s">
        <v>4748</v>
      </c>
      <c r="D3491" s="327">
        <v>12</v>
      </c>
      <c r="E3491" s="347" t="s">
        <v>2980</v>
      </c>
      <c r="F3491" s="91"/>
      <c r="G3491" s="101"/>
      <c r="H3491" s="279"/>
    </row>
    <row r="3492" spans="1:8" ht="12.75" customHeight="1">
      <c r="A3492" s="282"/>
      <c r="B3492" s="255" t="s">
        <v>4092</v>
      </c>
      <c r="C3492" s="55" t="s">
        <v>4752</v>
      </c>
      <c r="D3492" s="326"/>
      <c r="E3492" s="346"/>
      <c r="F3492" s="90"/>
      <c r="G3492" s="73"/>
      <c r="H3492" s="278"/>
    </row>
    <row r="3493" spans="1:8" ht="12.75" customHeight="1">
      <c r="A3493" s="245" t="s">
        <v>46</v>
      </c>
      <c r="B3493" s="256" t="s">
        <v>2668</v>
      </c>
      <c r="C3493" s="53" t="s">
        <v>4753</v>
      </c>
      <c r="D3493" s="327">
        <v>12</v>
      </c>
      <c r="E3493" s="347" t="s">
        <v>2980</v>
      </c>
      <c r="F3493" s="91"/>
      <c r="G3493" s="101"/>
      <c r="H3493" s="279"/>
    </row>
    <row r="3494" spans="1:8" ht="12.75" customHeight="1">
      <c r="A3494" s="282"/>
      <c r="B3494" s="255"/>
      <c r="C3494" s="55"/>
      <c r="D3494" s="326"/>
      <c r="E3494" s="84"/>
      <c r="F3494" s="90"/>
      <c r="G3494" s="73"/>
      <c r="H3494" s="278"/>
    </row>
    <row r="3495" spans="1:8" ht="12.75" customHeight="1">
      <c r="A3495" s="245" t="s">
        <v>46</v>
      </c>
      <c r="B3495" s="256" t="s">
        <v>4437</v>
      </c>
      <c r="C3495" s="54"/>
      <c r="D3495" s="327"/>
      <c r="E3495" s="347"/>
      <c r="F3495" s="92"/>
      <c r="G3495" s="101"/>
      <c r="H3495" s="279"/>
    </row>
    <row r="3496" spans="1:8" ht="12.75" customHeight="1">
      <c r="A3496" s="282"/>
      <c r="B3496" s="255" t="s">
        <v>4092</v>
      </c>
      <c r="C3496" s="55" t="s">
        <v>4646</v>
      </c>
      <c r="D3496" s="326"/>
      <c r="E3496" s="346"/>
      <c r="F3496" s="90"/>
      <c r="G3496" s="73"/>
      <c r="H3496" s="278"/>
    </row>
    <row r="3497" spans="1:8" ht="12.75" customHeight="1">
      <c r="A3497" s="245"/>
      <c r="B3497" s="256" t="s">
        <v>1244</v>
      </c>
      <c r="C3497" s="54" t="s">
        <v>4755</v>
      </c>
      <c r="D3497" s="327">
        <v>4</v>
      </c>
      <c r="E3497" s="347" t="s">
        <v>2980</v>
      </c>
      <c r="F3497" s="93"/>
      <c r="G3497" s="101"/>
      <c r="H3497" s="279"/>
    </row>
    <row r="3498" spans="1:8" ht="12.75" customHeight="1">
      <c r="A3498" s="285"/>
      <c r="B3498" s="293" t="s">
        <v>4092</v>
      </c>
      <c r="C3498" s="52" t="s">
        <v>4752</v>
      </c>
      <c r="D3498" s="328"/>
      <c r="E3498" s="348"/>
      <c r="F3498" s="355"/>
      <c r="G3498" s="371"/>
      <c r="H3498" s="372"/>
    </row>
    <row r="3499" spans="1:8" ht="12.75" customHeight="1">
      <c r="A3499" s="286"/>
      <c r="B3499" s="294" t="s">
        <v>2668</v>
      </c>
      <c r="C3499" s="53" t="s">
        <v>4753</v>
      </c>
      <c r="D3499" s="329">
        <v>4</v>
      </c>
      <c r="E3499" s="349" t="s">
        <v>2980</v>
      </c>
      <c r="F3499" s="356"/>
      <c r="G3499" s="94"/>
      <c r="H3499" s="373"/>
    </row>
    <row r="3500" spans="1:8" ht="12.75" customHeight="1">
      <c r="A3500" s="285"/>
      <c r="B3500" s="293"/>
      <c r="C3500" s="52"/>
      <c r="D3500" s="328"/>
      <c r="E3500" s="348"/>
      <c r="F3500" s="355"/>
      <c r="G3500" s="371"/>
      <c r="H3500" s="372"/>
    </row>
    <row r="3501" spans="1:8" ht="12.75" customHeight="1">
      <c r="A3501" s="286"/>
      <c r="B3501" s="294" t="s">
        <v>4756</v>
      </c>
      <c r="C3501" s="53"/>
      <c r="D3501" s="329"/>
      <c r="E3501" s="349"/>
      <c r="F3501" s="356"/>
      <c r="G3501" s="94"/>
      <c r="H3501" s="373"/>
    </row>
    <row r="3502" spans="1:8" ht="12.75" customHeight="1">
      <c r="A3502" s="285"/>
      <c r="B3502" s="293" t="s">
        <v>4092</v>
      </c>
      <c r="C3502" s="52" t="s">
        <v>4163</v>
      </c>
      <c r="D3502" s="328"/>
      <c r="E3502" s="348"/>
      <c r="F3502" s="355"/>
      <c r="G3502" s="371"/>
      <c r="H3502" s="372"/>
    </row>
    <row r="3503" spans="1:8" ht="12.75" customHeight="1">
      <c r="A3503" s="286"/>
      <c r="B3503" s="294" t="s">
        <v>1190</v>
      </c>
      <c r="C3503" s="53" t="s">
        <v>4755</v>
      </c>
      <c r="D3503" s="329">
        <v>4</v>
      </c>
      <c r="E3503" s="349" t="s">
        <v>2980</v>
      </c>
      <c r="F3503" s="356"/>
      <c r="G3503" s="94"/>
      <c r="H3503" s="373"/>
    </row>
    <row r="3504" spans="1:8" ht="12.75" customHeight="1">
      <c r="A3504" s="282"/>
      <c r="B3504" s="255" t="s">
        <v>4092</v>
      </c>
      <c r="C3504" s="55" t="s">
        <v>4752</v>
      </c>
      <c r="D3504" s="326"/>
      <c r="E3504" s="84"/>
      <c r="F3504" s="90"/>
      <c r="G3504" s="73"/>
      <c r="H3504" s="278"/>
    </row>
    <row r="3505" spans="1:8" ht="12.75" customHeight="1">
      <c r="A3505" s="245"/>
      <c r="B3505" s="256" t="s">
        <v>2668</v>
      </c>
      <c r="C3505" s="54" t="s">
        <v>4753</v>
      </c>
      <c r="D3505" s="327">
        <v>4</v>
      </c>
      <c r="E3505" s="347" t="s">
        <v>2980</v>
      </c>
      <c r="F3505" s="92"/>
      <c r="G3505" s="101"/>
      <c r="H3505" s="279"/>
    </row>
    <row r="3506" spans="1:8" ht="12.75" customHeight="1">
      <c r="A3506" s="285"/>
      <c r="B3506" s="293"/>
      <c r="C3506" s="52"/>
      <c r="D3506" s="328"/>
      <c r="E3506" s="348"/>
      <c r="F3506" s="355"/>
      <c r="G3506" s="371"/>
      <c r="H3506" s="372"/>
    </row>
    <row r="3507" spans="1:8" ht="12.75" customHeight="1">
      <c r="A3507" s="286"/>
      <c r="B3507" s="294"/>
      <c r="C3507" s="53"/>
      <c r="D3507" s="329"/>
      <c r="E3507" s="349"/>
      <c r="F3507" s="356"/>
      <c r="G3507" s="94"/>
      <c r="H3507" s="373"/>
    </row>
    <row r="3508" spans="1:8" ht="12.75" customHeight="1">
      <c r="A3508" s="285"/>
      <c r="B3508" s="293" t="s">
        <v>2382</v>
      </c>
      <c r="C3508" s="52" t="s">
        <v>4682</v>
      </c>
      <c r="D3508" s="328"/>
      <c r="E3508" s="348"/>
      <c r="F3508" s="355"/>
      <c r="G3508" s="371"/>
      <c r="H3508" s="372"/>
    </row>
    <row r="3509" spans="1:8" ht="12.75" customHeight="1">
      <c r="A3509" s="286"/>
      <c r="B3509" s="294" t="s">
        <v>4758</v>
      </c>
      <c r="C3509" s="53" t="s">
        <v>3715</v>
      </c>
      <c r="D3509" s="329">
        <v>1</v>
      </c>
      <c r="E3509" s="349" t="s">
        <v>2980</v>
      </c>
      <c r="F3509" s="356"/>
      <c r="G3509" s="94"/>
      <c r="H3509" s="373"/>
    </row>
    <row r="3510" spans="1:8" ht="12.75" customHeight="1">
      <c r="A3510" s="282"/>
      <c r="B3510" s="255" t="s">
        <v>4250</v>
      </c>
      <c r="C3510" s="55" t="s">
        <v>4759</v>
      </c>
      <c r="D3510" s="326"/>
      <c r="E3510" s="346"/>
      <c r="F3510" s="90"/>
      <c r="G3510" s="73"/>
      <c r="H3510" s="278"/>
    </row>
    <row r="3511" spans="1:8" ht="12.75" customHeight="1">
      <c r="A3511" s="245" t="s">
        <v>46</v>
      </c>
      <c r="B3511" s="256" t="s">
        <v>4760</v>
      </c>
      <c r="C3511" s="54" t="s">
        <v>4761</v>
      </c>
      <c r="D3511" s="327">
        <v>2</v>
      </c>
      <c r="E3511" s="347" t="s">
        <v>2980</v>
      </c>
      <c r="F3511" s="91"/>
      <c r="G3511" s="101"/>
      <c r="H3511" s="279"/>
    </row>
    <row r="3512" spans="1:8" ht="12.75" customHeight="1">
      <c r="A3512" s="282"/>
      <c r="B3512" s="255" t="s">
        <v>759</v>
      </c>
      <c r="C3512" s="55" t="s">
        <v>4762</v>
      </c>
      <c r="D3512" s="326"/>
      <c r="E3512" s="346"/>
      <c r="F3512" s="90"/>
      <c r="G3512" s="73"/>
      <c r="H3512" s="278"/>
    </row>
    <row r="3513" spans="1:8" ht="12.75" customHeight="1">
      <c r="A3513" s="245"/>
      <c r="B3513" s="256" t="s">
        <v>1506</v>
      </c>
      <c r="C3513" s="54" t="s">
        <v>3715</v>
      </c>
      <c r="D3513" s="327">
        <v>1</v>
      </c>
      <c r="E3513" s="347" t="s">
        <v>2980</v>
      </c>
      <c r="F3513" s="93"/>
      <c r="G3513" s="101"/>
      <c r="H3513" s="279"/>
    </row>
    <row r="3514" spans="1:8" ht="12.75" customHeight="1">
      <c r="A3514" s="285"/>
      <c r="B3514" s="293" t="s">
        <v>4770</v>
      </c>
      <c r="C3514" s="52" t="s">
        <v>694</v>
      </c>
      <c r="D3514" s="328"/>
      <c r="E3514" s="348"/>
      <c r="F3514" s="355"/>
      <c r="G3514" s="371"/>
      <c r="H3514" s="372"/>
    </row>
    <row r="3515" spans="1:8" ht="12.75" customHeight="1">
      <c r="A3515" s="286"/>
      <c r="B3515" s="294" t="s">
        <v>2543</v>
      </c>
      <c r="C3515" s="53" t="s">
        <v>3715</v>
      </c>
      <c r="D3515" s="329">
        <v>2</v>
      </c>
      <c r="E3515" s="349" t="s">
        <v>2980</v>
      </c>
      <c r="F3515" s="356"/>
      <c r="G3515" s="94"/>
      <c r="H3515" s="373"/>
    </row>
    <row r="3516" spans="1:8" ht="12.75" customHeight="1">
      <c r="A3516" s="282"/>
      <c r="B3516" s="255" t="s">
        <v>4771</v>
      </c>
      <c r="C3516" s="55" t="s">
        <v>4763</v>
      </c>
      <c r="D3516" s="326"/>
      <c r="E3516" s="84"/>
      <c r="F3516" s="90"/>
      <c r="G3516" s="73"/>
      <c r="H3516" s="278"/>
    </row>
    <row r="3517" spans="1:8" ht="12.75" customHeight="1">
      <c r="A3517" s="245"/>
      <c r="B3517" s="256" t="s">
        <v>590</v>
      </c>
      <c r="C3517" s="54" t="s">
        <v>4764</v>
      </c>
      <c r="D3517" s="327">
        <v>14</v>
      </c>
      <c r="E3517" s="347" t="s">
        <v>2980</v>
      </c>
      <c r="F3517" s="92"/>
      <c r="G3517" s="101"/>
      <c r="H3517" s="279"/>
    </row>
    <row r="3518" spans="1:8" ht="12.75" customHeight="1">
      <c r="A3518" s="282"/>
      <c r="B3518" s="255" t="s">
        <v>4441</v>
      </c>
      <c r="C3518" s="55" t="s">
        <v>4765</v>
      </c>
      <c r="D3518" s="326"/>
      <c r="E3518" s="84"/>
      <c r="F3518" s="90"/>
      <c r="G3518" s="73"/>
      <c r="H3518" s="278"/>
    </row>
    <row r="3519" spans="1:8" ht="12.75" customHeight="1">
      <c r="A3519" s="245" t="s">
        <v>46</v>
      </c>
      <c r="B3519" s="256" t="s">
        <v>4766</v>
      </c>
      <c r="C3519" s="54" t="s">
        <v>4534</v>
      </c>
      <c r="D3519" s="327">
        <v>1</v>
      </c>
      <c r="E3519" s="347" t="s">
        <v>2980</v>
      </c>
      <c r="F3519" s="92"/>
      <c r="G3519" s="101"/>
      <c r="H3519" s="279"/>
    </row>
    <row r="3520" spans="1:8" ht="12.75" customHeight="1">
      <c r="A3520" s="282"/>
      <c r="B3520" s="255" t="s">
        <v>2178</v>
      </c>
      <c r="C3520" s="55" t="s">
        <v>4768</v>
      </c>
      <c r="D3520" s="326"/>
      <c r="E3520" s="84"/>
      <c r="F3520" s="90"/>
      <c r="G3520" s="73"/>
      <c r="H3520" s="278"/>
    </row>
    <row r="3521" spans="1:8" ht="12.75" customHeight="1">
      <c r="A3521" s="245" t="s">
        <v>46</v>
      </c>
      <c r="B3521" s="256" t="s">
        <v>4538</v>
      </c>
      <c r="C3521" s="54" t="s">
        <v>4769</v>
      </c>
      <c r="D3521" s="327">
        <v>1</v>
      </c>
      <c r="E3521" s="347" t="s">
        <v>2980</v>
      </c>
      <c r="F3521" s="92"/>
      <c r="G3521" s="101"/>
      <c r="H3521" s="279"/>
    </row>
    <row r="3522" spans="1:8" ht="12.75" customHeight="1">
      <c r="A3522" s="282"/>
      <c r="B3522" s="255" t="s">
        <v>46</v>
      </c>
      <c r="C3522" s="55"/>
      <c r="D3522" s="326"/>
      <c r="E3522" s="84"/>
      <c r="F3522" s="90"/>
      <c r="G3522" s="73"/>
      <c r="H3522" s="278"/>
    </row>
    <row r="3523" spans="1:8" ht="12.75" customHeight="1">
      <c r="A3523" s="245" t="s">
        <v>46</v>
      </c>
      <c r="B3523" s="256" t="s">
        <v>46</v>
      </c>
      <c r="C3523" s="54"/>
      <c r="D3523" s="327"/>
      <c r="E3523" s="347" t="s">
        <v>46</v>
      </c>
      <c r="F3523" s="92"/>
      <c r="G3523" s="101"/>
      <c r="H3523" s="279"/>
    </row>
    <row r="3524" spans="1:8" ht="12.75" customHeight="1">
      <c r="A3524" s="282"/>
      <c r="B3524" s="255" t="s">
        <v>46</v>
      </c>
      <c r="C3524" s="55" t="s">
        <v>46</v>
      </c>
      <c r="D3524" s="326"/>
      <c r="E3524" s="346"/>
      <c r="F3524" s="90"/>
      <c r="G3524" s="73"/>
      <c r="H3524" s="278"/>
    </row>
    <row r="3525" spans="1:8" ht="12.75" customHeight="1">
      <c r="A3525" s="245" t="s">
        <v>46</v>
      </c>
      <c r="B3525" s="256" t="s">
        <v>1903</v>
      </c>
      <c r="C3525" s="54" t="s">
        <v>46</v>
      </c>
      <c r="D3525" s="327"/>
      <c r="E3525" s="347" t="s">
        <v>46</v>
      </c>
      <c r="F3525" s="91"/>
      <c r="G3525" s="101"/>
      <c r="H3525" s="279"/>
    </row>
    <row r="3526" spans="1:8" ht="12.75" customHeight="1">
      <c r="A3526" s="282"/>
      <c r="B3526" s="255" t="s">
        <v>1905</v>
      </c>
      <c r="C3526" s="55" t="s">
        <v>4213</v>
      </c>
      <c r="D3526" s="326"/>
      <c r="E3526" s="346"/>
      <c r="F3526" s="90"/>
      <c r="G3526" s="73"/>
      <c r="H3526" s="278"/>
    </row>
    <row r="3527" spans="1:8" ht="12.75" customHeight="1">
      <c r="A3527" s="245" t="s">
        <v>46</v>
      </c>
      <c r="B3527" s="256" t="s">
        <v>1908</v>
      </c>
      <c r="C3527" s="53" t="s">
        <v>4214</v>
      </c>
      <c r="D3527" s="327">
        <v>20</v>
      </c>
      <c r="E3527" s="347" t="s">
        <v>199</v>
      </c>
      <c r="F3527" s="91"/>
      <c r="G3527" s="101"/>
      <c r="H3527" s="279"/>
    </row>
    <row r="3528" spans="1:8" ht="12.75" customHeight="1">
      <c r="A3528" s="246"/>
      <c r="B3528" s="255" t="s">
        <v>11</v>
      </c>
      <c r="C3528" s="266" t="s">
        <v>4213</v>
      </c>
      <c r="D3528" s="326"/>
      <c r="E3528" s="346"/>
      <c r="F3528" s="90"/>
      <c r="G3528" s="73"/>
      <c r="H3528" s="278"/>
    </row>
    <row r="3529" spans="1:8" ht="12.75" customHeight="1">
      <c r="A3529" s="245" t="s">
        <v>46</v>
      </c>
      <c r="B3529" s="295" t="s">
        <v>1642</v>
      </c>
      <c r="C3529" s="53" t="s">
        <v>4215</v>
      </c>
      <c r="D3529" s="327">
        <v>4</v>
      </c>
      <c r="E3529" s="347" t="s">
        <v>199</v>
      </c>
      <c r="F3529" s="91"/>
      <c r="G3529" s="101"/>
      <c r="H3529" s="279"/>
    </row>
    <row r="3530" spans="1:8" ht="12.75" customHeight="1">
      <c r="A3530" s="80"/>
      <c r="B3530" s="249" t="s">
        <v>1734</v>
      </c>
      <c r="C3530" s="249" t="s">
        <v>235</v>
      </c>
      <c r="D3530" s="330"/>
      <c r="E3530" s="80"/>
      <c r="F3530" s="69"/>
      <c r="G3530" s="69"/>
      <c r="H3530" s="275"/>
    </row>
    <row r="3531" spans="1:8" ht="12.75" customHeight="1">
      <c r="A3531" s="284" t="s">
        <v>46</v>
      </c>
      <c r="B3531" s="49" t="s">
        <v>1909</v>
      </c>
      <c r="C3531" s="311" t="s">
        <v>517</v>
      </c>
      <c r="D3531" s="331">
        <v>1</v>
      </c>
      <c r="E3531" s="81" t="s">
        <v>199</v>
      </c>
      <c r="F3531" s="70"/>
      <c r="G3531" s="70"/>
      <c r="H3531" s="374"/>
    </row>
    <row r="3532" spans="1:8" ht="12.75" customHeight="1">
      <c r="A3532" s="282"/>
      <c r="B3532" s="258" t="s">
        <v>1734</v>
      </c>
      <c r="C3532" s="52" t="s">
        <v>235</v>
      </c>
      <c r="D3532" s="326"/>
      <c r="E3532" s="346"/>
      <c r="F3532" s="90"/>
      <c r="G3532" s="69"/>
      <c r="H3532" s="372"/>
    </row>
    <row r="3533" spans="1:8" ht="12.75" customHeight="1">
      <c r="A3533" s="245" t="s">
        <v>46</v>
      </c>
      <c r="B3533" s="256" t="s">
        <v>1909</v>
      </c>
      <c r="C3533" s="53" t="s">
        <v>1343</v>
      </c>
      <c r="D3533" s="327">
        <v>3</v>
      </c>
      <c r="E3533" s="347" t="s">
        <v>199</v>
      </c>
      <c r="F3533" s="72"/>
      <c r="G3533" s="70"/>
      <c r="H3533" s="375"/>
    </row>
    <row r="3534" spans="1:8" ht="12.75" customHeight="1">
      <c r="A3534" s="282"/>
      <c r="B3534" s="255" t="s">
        <v>1911</v>
      </c>
      <c r="C3534" s="55" t="s">
        <v>1527</v>
      </c>
      <c r="D3534" s="326"/>
      <c r="E3534" s="346"/>
      <c r="F3534" s="90"/>
      <c r="G3534" s="73"/>
      <c r="H3534" s="278"/>
    </row>
    <row r="3535" spans="1:8" ht="12.75" customHeight="1">
      <c r="A3535" s="245" t="s">
        <v>46</v>
      </c>
      <c r="B3535" s="256" t="s">
        <v>1913</v>
      </c>
      <c r="C3535" s="54" t="s">
        <v>697</v>
      </c>
      <c r="D3535" s="327">
        <v>1</v>
      </c>
      <c r="E3535" s="347" t="s">
        <v>199</v>
      </c>
      <c r="F3535" s="91"/>
      <c r="G3535" s="101"/>
      <c r="H3535" s="279"/>
    </row>
    <row r="3536" spans="1:8" ht="12.75" customHeight="1">
      <c r="A3536" s="282"/>
      <c r="B3536" s="255" t="s">
        <v>1911</v>
      </c>
      <c r="C3536" s="55" t="s">
        <v>384</v>
      </c>
      <c r="D3536" s="326"/>
      <c r="E3536" s="346"/>
      <c r="F3536" s="90"/>
      <c r="G3536" s="73"/>
      <c r="H3536" s="278"/>
    </row>
    <row r="3537" spans="1:8" ht="12.75" customHeight="1">
      <c r="A3537" s="245" t="s">
        <v>46</v>
      </c>
      <c r="B3537" s="256" t="s">
        <v>1913</v>
      </c>
      <c r="C3537" s="53" t="s">
        <v>697</v>
      </c>
      <c r="D3537" s="327">
        <v>1</v>
      </c>
      <c r="E3537" s="347" t="s">
        <v>199</v>
      </c>
      <c r="F3537" s="91"/>
      <c r="G3537" s="101"/>
      <c r="H3537" s="279"/>
    </row>
    <row r="3538" spans="1:8" ht="12.75" customHeight="1">
      <c r="A3538" s="282"/>
      <c r="B3538" s="255" t="s">
        <v>1911</v>
      </c>
      <c r="C3538" s="55" t="s">
        <v>385</v>
      </c>
      <c r="D3538" s="326"/>
      <c r="E3538" s="346"/>
      <c r="F3538" s="90"/>
      <c r="G3538" s="73"/>
      <c r="H3538" s="278"/>
    </row>
    <row r="3539" spans="1:8" ht="12.75" customHeight="1">
      <c r="A3539" s="245" t="s">
        <v>46</v>
      </c>
      <c r="B3539" s="256" t="s">
        <v>1913</v>
      </c>
      <c r="C3539" s="54" t="s">
        <v>697</v>
      </c>
      <c r="D3539" s="327">
        <v>1</v>
      </c>
      <c r="E3539" s="347" t="s">
        <v>199</v>
      </c>
      <c r="F3539" s="93"/>
      <c r="G3539" s="101"/>
      <c r="H3539" s="279"/>
    </row>
    <row r="3540" spans="1:8" ht="12.75" customHeight="1">
      <c r="A3540" s="282"/>
      <c r="B3540" s="255" t="s">
        <v>1911</v>
      </c>
      <c r="C3540" s="55" t="s">
        <v>152</v>
      </c>
      <c r="D3540" s="326"/>
      <c r="E3540" s="346"/>
      <c r="F3540" s="90"/>
      <c r="G3540" s="73"/>
      <c r="H3540" s="278"/>
    </row>
    <row r="3541" spans="1:8" ht="12.75" customHeight="1">
      <c r="A3541" s="245" t="s">
        <v>46</v>
      </c>
      <c r="B3541" s="256" t="s">
        <v>1913</v>
      </c>
      <c r="C3541" s="54" t="s">
        <v>881</v>
      </c>
      <c r="D3541" s="327">
        <v>2</v>
      </c>
      <c r="E3541" s="347" t="s">
        <v>199</v>
      </c>
      <c r="F3541" s="93"/>
      <c r="G3541" s="101"/>
      <c r="H3541" s="279"/>
    </row>
    <row r="3542" spans="1:8" ht="12.75" customHeight="1">
      <c r="A3542" s="282"/>
      <c r="B3542" s="255" t="s">
        <v>1911</v>
      </c>
      <c r="C3542" s="55" t="s">
        <v>152</v>
      </c>
      <c r="D3542" s="326"/>
      <c r="E3542" s="346"/>
      <c r="F3542" s="90"/>
      <c r="G3542" s="73"/>
      <c r="H3542" s="278"/>
    </row>
    <row r="3543" spans="1:8" ht="12.75" customHeight="1">
      <c r="A3543" s="245" t="s">
        <v>46</v>
      </c>
      <c r="B3543" s="256" t="s">
        <v>1913</v>
      </c>
      <c r="C3543" s="53" t="s">
        <v>697</v>
      </c>
      <c r="D3543" s="327">
        <v>4</v>
      </c>
      <c r="E3543" s="347" t="s">
        <v>199</v>
      </c>
      <c r="F3543" s="91"/>
      <c r="G3543" s="101"/>
      <c r="H3543" s="279"/>
    </row>
    <row r="3544" spans="1:8" ht="12.75" customHeight="1">
      <c r="A3544" s="282"/>
      <c r="B3544" s="255" t="s">
        <v>46</v>
      </c>
      <c r="C3544" s="52" t="s">
        <v>46</v>
      </c>
      <c r="D3544" s="326"/>
      <c r="E3544" s="346"/>
      <c r="F3544" s="90"/>
      <c r="G3544" s="73"/>
      <c r="H3544" s="278"/>
    </row>
    <row r="3545" spans="1:8" ht="12.75" customHeight="1">
      <c r="A3545" s="246" t="s">
        <v>46</v>
      </c>
      <c r="B3545" s="255" t="s">
        <v>46</v>
      </c>
      <c r="C3545" s="266" t="s">
        <v>46</v>
      </c>
      <c r="D3545" s="326"/>
      <c r="E3545" s="346" t="s">
        <v>46</v>
      </c>
      <c r="F3545" s="90"/>
      <c r="G3545" s="73"/>
      <c r="H3545" s="278"/>
    </row>
    <row r="3546" spans="1:8" ht="12.75" customHeight="1">
      <c r="A3546" s="80"/>
      <c r="B3546" s="249" t="s">
        <v>46</v>
      </c>
      <c r="C3546" s="249" t="s">
        <v>46</v>
      </c>
      <c r="D3546" s="330"/>
      <c r="E3546" s="80"/>
      <c r="F3546" s="69"/>
      <c r="G3546" s="69"/>
      <c r="H3546" s="275"/>
    </row>
    <row r="3547" spans="1:8" ht="12.75" customHeight="1">
      <c r="A3547" s="284" t="s">
        <v>46</v>
      </c>
      <c r="B3547" s="49" t="s">
        <v>2090</v>
      </c>
      <c r="C3547" s="311" t="s">
        <v>46</v>
      </c>
      <c r="D3547" s="331"/>
      <c r="E3547" s="81" t="s">
        <v>46</v>
      </c>
      <c r="F3547" s="70"/>
      <c r="G3547" s="70"/>
      <c r="H3547" s="374"/>
    </row>
    <row r="3548" spans="1:8" ht="12.75" customHeight="1">
      <c r="A3548" s="282"/>
      <c r="B3548" s="253" t="s">
        <v>2107</v>
      </c>
      <c r="C3548" s="264" t="s">
        <v>991</v>
      </c>
      <c r="D3548" s="330"/>
      <c r="E3548" s="80"/>
      <c r="F3548" s="69"/>
      <c r="G3548" s="69"/>
      <c r="H3548" s="275"/>
    </row>
    <row r="3549" spans="1:8" ht="12.75" customHeight="1">
      <c r="A3549" s="287" t="s">
        <v>46</v>
      </c>
      <c r="B3549" s="254" t="s">
        <v>2114</v>
      </c>
      <c r="C3549" s="265" t="s">
        <v>3520</v>
      </c>
      <c r="D3549" s="331">
        <v>7</v>
      </c>
      <c r="E3549" s="81" t="s">
        <v>199</v>
      </c>
      <c r="F3549" s="70"/>
      <c r="G3549" s="70"/>
      <c r="H3549" s="277"/>
    </row>
    <row r="3550" spans="1:8" ht="12.75" customHeight="1">
      <c r="A3550" s="282"/>
      <c r="B3550" s="258" t="s">
        <v>1802</v>
      </c>
      <c r="C3550" s="52" t="s">
        <v>3521</v>
      </c>
      <c r="D3550" s="326"/>
      <c r="E3550" s="346"/>
      <c r="F3550" s="90"/>
      <c r="G3550" s="69"/>
      <c r="H3550" s="372"/>
    </row>
    <row r="3551" spans="1:8" ht="12.75" customHeight="1">
      <c r="A3551" s="245" t="s">
        <v>46</v>
      </c>
      <c r="B3551" s="256" t="s">
        <v>1217</v>
      </c>
      <c r="C3551" s="53" t="s">
        <v>3523</v>
      </c>
      <c r="D3551" s="327">
        <v>1</v>
      </c>
      <c r="E3551" s="347" t="s">
        <v>199</v>
      </c>
      <c r="F3551" s="72"/>
      <c r="G3551" s="70"/>
      <c r="H3551" s="375"/>
    </row>
    <row r="3552" spans="1:8" ht="12.75" customHeight="1">
      <c r="A3552" s="282"/>
      <c r="B3552" s="255" t="s">
        <v>2120</v>
      </c>
      <c r="C3552" s="55" t="s">
        <v>2123</v>
      </c>
      <c r="D3552" s="326"/>
      <c r="E3552" s="346"/>
      <c r="F3552" s="90"/>
      <c r="G3552" s="73"/>
      <c r="H3552" s="278"/>
    </row>
    <row r="3553" spans="1:8" ht="12.75" customHeight="1">
      <c r="A3553" s="245" t="s">
        <v>46</v>
      </c>
      <c r="B3553" s="256" t="s">
        <v>554</v>
      </c>
      <c r="C3553" s="54" t="s">
        <v>2129</v>
      </c>
      <c r="D3553" s="327">
        <v>14</v>
      </c>
      <c r="E3553" s="347" t="s">
        <v>199</v>
      </c>
      <c r="F3553" s="91"/>
      <c r="G3553" s="101"/>
      <c r="H3553" s="279"/>
    </row>
    <row r="3554" spans="1:8" ht="12.75" customHeight="1">
      <c r="A3554" s="282"/>
      <c r="B3554" s="255" t="s">
        <v>2131</v>
      </c>
      <c r="C3554" s="55" t="s">
        <v>2237</v>
      </c>
      <c r="D3554" s="326"/>
      <c r="E3554" s="84"/>
      <c r="F3554" s="90"/>
      <c r="G3554" s="73"/>
      <c r="H3554" s="278"/>
    </row>
    <row r="3555" spans="1:8" ht="12.75" customHeight="1">
      <c r="A3555" s="245" t="s">
        <v>46</v>
      </c>
      <c r="B3555" s="256" t="s">
        <v>2132</v>
      </c>
      <c r="C3555" s="54" t="s">
        <v>3524</v>
      </c>
      <c r="D3555" s="327">
        <v>17</v>
      </c>
      <c r="E3555" s="347" t="s">
        <v>199</v>
      </c>
      <c r="F3555" s="92"/>
      <c r="G3555" s="101"/>
      <c r="H3555" s="279"/>
    </row>
    <row r="3556" spans="1:8" ht="12.75" customHeight="1">
      <c r="A3556" s="282"/>
      <c r="B3556" s="255" t="s">
        <v>680</v>
      </c>
      <c r="C3556" s="55" t="s">
        <v>2237</v>
      </c>
      <c r="D3556" s="326"/>
      <c r="E3556" s="346"/>
      <c r="F3556" s="90"/>
      <c r="G3556" s="73"/>
      <c r="H3556" s="278"/>
    </row>
    <row r="3557" spans="1:8" ht="12.75" customHeight="1">
      <c r="A3557" s="245" t="s">
        <v>46</v>
      </c>
      <c r="B3557" s="256" t="s">
        <v>2132</v>
      </c>
      <c r="C3557" s="54" t="s">
        <v>3524</v>
      </c>
      <c r="D3557" s="327">
        <v>38</v>
      </c>
      <c r="E3557" s="347" t="s">
        <v>199</v>
      </c>
      <c r="F3557" s="93"/>
      <c r="G3557" s="101"/>
      <c r="H3557" s="279"/>
    </row>
    <row r="3558" spans="1:8" ht="12.75" customHeight="1">
      <c r="A3558" s="282"/>
      <c r="B3558" s="255" t="s">
        <v>2135</v>
      </c>
      <c r="C3558" s="52" t="s">
        <v>1659</v>
      </c>
      <c r="D3558" s="326"/>
      <c r="E3558" s="346"/>
      <c r="F3558" s="90"/>
      <c r="G3558" s="73"/>
      <c r="H3558" s="278"/>
    </row>
    <row r="3559" spans="1:8" ht="12.75" customHeight="1">
      <c r="A3559" s="246" t="s">
        <v>46</v>
      </c>
      <c r="B3559" s="255" t="s">
        <v>428</v>
      </c>
      <c r="C3559" s="266" t="s">
        <v>3526</v>
      </c>
      <c r="D3559" s="326">
        <v>12</v>
      </c>
      <c r="E3559" s="346" t="s">
        <v>199</v>
      </c>
      <c r="F3559" s="90"/>
      <c r="G3559" s="73"/>
      <c r="H3559" s="278"/>
    </row>
    <row r="3560" spans="1:8" ht="12.75" customHeight="1">
      <c r="A3560" s="285"/>
      <c r="B3560" s="308" t="s">
        <v>1042</v>
      </c>
      <c r="C3560" s="52" t="s">
        <v>2531</v>
      </c>
      <c r="D3560" s="328"/>
      <c r="E3560" s="348"/>
      <c r="F3560" s="362"/>
      <c r="G3560" s="371"/>
      <c r="H3560" s="372"/>
    </row>
    <row r="3561" spans="1:8" ht="12.75" customHeight="1">
      <c r="A3561" s="286" t="s">
        <v>46</v>
      </c>
      <c r="B3561" s="309" t="s">
        <v>428</v>
      </c>
      <c r="C3561" s="53" t="s">
        <v>2136</v>
      </c>
      <c r="D3561" s="329">
        <v>4</v>
      </c>
      <c r="E3561" s="349" t="s">
        <v>199</v>
      </c>
      <c r="F3561" s="74"/>
      <c r="G3561" s="94"/>
      <c r="H3561" s="373"/>
    </row>
    <row r="3562" spans="1:8" ht="12.75" customHeight="1">
      <c r="A3562" s="282"/>
      <c r="B3562" s="253" t="s">
        <v>2139</v>
      </c>
      <c r="C3562" s="264" t="s">
        <v>1708</v>
      </c>
      <c r="D3562" s="330"/>
      <c r="E3562" s="80"/>
      <c r="F3562" s="69"/>
      <c r="G3562" s="69"/>
      <c r="H3562" s="275"/>
    </row>
    <row r="3563" spans="1:8" ht="12.75" customHeight="1">
      <c r="A3563" s="287" t="s">
        <v>46</v>
      </c>
      <c r="B3563" s="254" t="s">
        <v>2140</v>
      </c>
      <c r="C3563" s="265" t="s">
        <v>3528</v>
      </c>
      <c r="D3563" s="331">
        <v>6</v>
      </c>
      <c r="E3563" s="81" t="s">
        <v>199</v>
      </c>
      <c r="F3563" s="70"/>
      <c r="G3563" s="70"/>
      <c r="H3563" s="277"/>
    </row>
    <row r="3564" spans="1:8" ht="12.75" customHeight="1">
      <c r="A3564" s="282"/>
      <c r="B3564" s="258" t="s">
        <v>755</v>
      </c>
      <c r="C3564" s="52" t="s">
        <v>1711</v>
      </c>
      <c r="D3564" s="326"/>
      <c r="E3564" s="346"/>
      <c r="F3564" s="90"/>
      <c r="G3564" s="69"/>
      <c r="H3564" s="372"/>
    </row>
    <row r="3565" spans="1:8" ht="12.75" customHeight="1">
      <c r="A3565" s="245" t="s">
        <v>46</v>
      </c>
      <c r="B3565" s="256" t="s">
        <v>2141</v>
      </c>
      <c r="C3565" s="53" t="s">
        <v>2129</v>
      </c>
      <c r="D3565" s="327">
        <v>60</v>
      </c>
      <c r="E3565" s="347" t="s">
        <v>199</v>
      </c>
      <c r="F3565" s="72"/>
      <c r="G3565" s="70"/>
      <c r="H3565" s="375"/>
    </row>
    <row r="3566" spans="1:8" ht="12.75" customHeight="1">
      <c r="A3566" s="282"/>
      <c r="B3566" s="255" t="s">
        <v>2142</v>
      </c>
      <c r="C3566" s="55" t="s">
        <v>3529</v>
      </c>
      <c r="D3566" s="326"/>
      <c r="E3566" s="346"/>
      <c r="F3566" s="90"/>
      <c r="G3566" s="73"/>
      <c r="H3566" s="278"/>
    </row>
    <row r="3567" spans="1:8" ht="12.75" customHeight="1">
      <c r="A3567" s="245" t="s">
        <v>46</v>
      </c>
      <c r="B3567" s="256" t="s">
        <v>2143</v>
      </c>
      <c r="C3567" s="54" t="s">
        <v>3531</v>
      </c>
      <c r="D3567" s="327">
        <v>10</v>
      </c>
      <c r="E3567" s="347" t="s">
        <v>199</v>
      </c>
      <c r="F3567" s="91"/>
      <c r="G3567" s="101"/>
      <c r="H3567" s="279"/>
    </row>
    <row r="3568" spans="1:8" ht="12.75" customHeight="1">
      <c r="A3568" s="282"/>
      <c r="B3568" s="255" t="s">
        <v>2144</v>
      </c>
      <c r="C3568" s="55" t="s">
        <v>153</v>
      </c>
      <c r="D3568" s="326"/>
      <c r="E3568" s="84"/>
      <c r="F3568" s="90"/>
      <c r="G3568" s="73"/>
      <c r="H3568" s="278"/>
    </row>
    <row r="3569" spans="1:8" ht="12.75" customHeight="1">
      <c r="A3569" s="245" t="s">
        <v>46</v>
      </c>
      <c r="B3569" s="256" t="s">
        <v>2147</v>
      </c>
      <c r="C3569" s="54" t="s">
        <v>3534</v>
      </c>
      <c r="D3569" s="327">
        <v>1</v>
      </c>
      <c r="E3569" s="347" t="s">
        <v>199</v>
      </c>
      <c r="F3569" s="92"/>
      <c r="G3569" s="101"/>
      <c r="H3569" s="279"/>
    </row>
    <row r="3570" spans="1:8" ht="12.75" customHeight="1">
      <c r="A3570" s="282"/>
      <c r="B3570" s="255" t="s">
        <v>46</v>
      </c>
      <c r="C3570" s="55" t="s">
        <v>1628</v>
      </c>
      <c r="D3570" s="326"/>
      <c r="E3570" s="346"/>
      <c r="F3570" s="90"/>
      <c r="G3570" s="73"/>
      <c r="H3570" s="278"/>
    </row>
    <row r="3571" spans="1:8" ht="12.75" customHeight="1">
      <c r="A3571" s="245" t="s">
        <v>46</v>
      </c>
      <c r="B3571" s="256" t="s">
        <v>46</v>
      </c>
      <c r="C3571" s="54"/>
      <c r="D3571" s="327"/>
      <c r="E3571" s="347" t="s">
        <v>46</v>
      </c>
      <c r="F3571" s="93"/>
      <c r="G3571" s="101"/>
      <c r="H3571" s="279"/>
    </row>
    <row r="3572" spans="1:8" ht="12.75" customHeight="1">
      <c r="A3572" s="282"/>
      <c r="B3572" s="255" t="s">
        <v>17</v>
      </c>
      <c r="C3572" s="55" t="s">
        <v>1730</v>
      </c>
      <c r="D3572" s="326"/>
      <c r="E3572" s="346"/>
      <c r="F3572" s="90"/>
      <c r="G3572" s="73"/>
      <c r="H3572" s="278"/>
    </row>
    <row r="3573" spans="1:8" ht="12.75" customHeight="1">
      <c r="A3573" s="245" t="s">
        <v>46</v>
      </c>
      <c r="B3573" s="256" t="s">
        <v>2150</v>
      </c>
      <c r="C3573" s="54" t="s">
        <v>4206</v>
      </c>
      <c r="D3573" s="327">
        <v>16</v>
      </c>
      <c r="E3573" s="347" t="s">
        <v>199</v>
      </c>
      <c r="F3573" s="91"/>
      <c r="G3573" s="101"/>
      <c r="H3573" s="279"/>
    </row>
    <row r="3574" spans="1:8" ht="12.75" customHeight="1">
      <c r="A3574" s="285"/>
      <c r="B3574" s="293" t="s">
        <v>2154</v>
      </c>
      <c r="C3574" s="52" t="s">
        <v>3262</v>
      </c>
      <c r="D3574" s="328"/>
      <c r="E3574" s="348"/>
      <c r="F3574" s="355"/>
      <c r="G3574" s="371"/>
      <c r="H3574" s="372"/>
    </row>
    <row r="3575" spans="1:8" ht="12.75" customHeight="1">
      <c r="A3575" s="286" t="s">
        <v>46</v>
      </c>
      <c r="B3575" s="294" t="s">
        <v>155</v>
      </c>
      <c r="C3575" s="53" t="s">
        <v>4207</v>
      </c>
      <c r="D3575" s="329">
        <v>12</v>
      </c>
      <c r="E3575" s="349" t="s">
        <v>199</v>
      </c>
      <c r="F3575" s="356"/>
      <c r="G3575" s="94"/>
      <c r="H3575" s="373"/>
    </row>
    <row r="3576" spans="1:8" ht="12.75" customHeight="1">
      <c r="A3576" s="288"/>
      <c r="B3576" s="302" t="s">
        <v>2156</v>
      </c>
      <c r="C3576" s="55" t="s">
        <v>3262</v>
      </c>
      <c r="D3576" s="333"/>
      <c r="E3576" s="350"/>
      <c r="F3576" s="73"/>
      <c r="G3576" s="73"/>
      <c r="H3576" s="278"/>
    </row>
    <row r="3577" spans="1:8" ht="12.75" customHeight="1">
      <c r="A3577" s="283" t="s">
        <v>46</v>
      </c>
      <c r="B3577" s="296" t="s">
        <v>155</v>
      </c>
      <c r="C3577" s="53" t="s">
        <v>4207</v>
      </c>
      <c r="D3577" s="334">
        <v>6</v>
      </c>
      <c r="E3577" s="351" t="s">
        <v>199</v>
      </c>
      <c r="F3577" s="94"/>
      <c r="G3577" s="102"/>
      <c r="H3577" s="281"/>
    </row>
    <row r="3578" spans="1:8" ht="12.75" customHeight="1">
      <c r="A3578" s="282"/>
      <c r="B3578" s="255" t="s">
        <v>2157</v>
      </c>
      <c r="C3578" s="52" t="s">
        <v>2264</v>
      </c>
      <c r="D3578" s="326"/>
      <c r="E3578" s="346"/>
      <c r="F3578" s="90"/>
      <c r="G3578" s="69"/>
      <c r="H3578" s="278"/>
    </row>
    <row r="3579" spans="1:8" ht="12.75" customHeight="1">
      <c r="A3579" s="245" t="s">
        <v>46</v>
      </c>
      <c r="B3579" s="256" t="s">
        <v>167</v>
      </c>
      <c r="C3579" s="54" t="s">
        <v>2129</v>
      </c>
      <c r="D3579" s="327">
        <v>57.2</v>
      </c>
      <c r="E3579" s="347" t="s">
        <v>161</v>
      </c>
      <c r="F3579" s="91"/>
      <c r="G3579" s="70"/>
      <c r="H3579" s="277"/>
    </row>
    <row r="3580" spans="1:8" ht="12.75" customHeight="1">
      <c r="A3580" s="282"/>
      <c r="B3580" s="258" t="s">
        <v>2160</v>
      </c>
      <c r="C3580" s="52" t="s">
        <v>2163</v>
      </c>
      <c r="D3580" s="326"/>
      <c r="E3580" s="346"/>
      <c r="F3580" s="90"/>
      <c r="G3580" s="69"/>
      <c r="H3580" s="372"/>
    </row>
    <row r="3581" spans="1:8" ht="12.75" customHeight="1">
      <c r="A3581" s="245" t="s">
        <v>46</v>
      </c>
      <c r="B3581" s="256" t="s">
        <v>2161</v>
      </c>
      <c r="C3581" s="53" t="s">
        <v>4208</v>
      </c>
      <c r="D3581" s="327">
        <v>16</v>
      </c>
      <c r="E3581" s="347" t="s">
        <v>199</v>
      </c>
      <c r="F3581" s="72"/>
      <c r="G3581" s="70"/>
      <c r="H3581" s="375"/>
    </row>
    <row r="3582" spans="1:8" ht="12.75" customHeight="1">
      <c r="A3582" s="282"/>
      <c r="B3582" s="255" t="s">
        <v>1356</v>
      </c>
      <c r="C3582" s="55" t="s">
        <v>195</v>
      </c>
      <c r="D3582" s="326"/>
      <c r="E3582" s="346"/>
      <c r="F3582" s="90"/>
      <c r="G3582" s="73"/>
      <c r="H3582" s="278"/>
    </row>
    <row r="3583" spans="1:8" ht="12.75" customHeight="1">
      <c r="A3583" s="245" t="s">
        <v>46</v>
      </c>
      <c r="B3583" s="256" t="s">
        <v>2166</v>
      </c>
      <c r="C3583" s="54" t="s">
        <v>4209</v>
      </c>
      <c r="D3583" s="327">
        <v>10</v>
      </c>
      <c r="E3583" s="347" t="s">
        <v>199</v>
      </c>
      <c r="F3583" s="91"/>
      <c r="G3583" s="101"/>
      <c r="H3583" s="279"/>
    </row>
    <row r="3584" spans="1:8" ht="12.75" customHeight="1">
      <c r="A3584" s="282"/>
      <c r="B3584" s="255" t="s">
        <v>689</v>
      </c>
      <c r="C3584" s="55" t="s">
        <v>1886</v>
      </c>
      <c r="D3584" s="326"/>
      <c r="E3584" s="346"/>
      <c r="F3584" s="90"/>
      <c r="G3584" s="73"/>
      <c r="H3584" s="278"/>
    </row>
    <row r="3585" spans="1:8" ht="12.75" customHeight="1">
      <c r="A3585" s="245" t="s">
        <v>46</v>
      </c>
      <c r="B3585" s="256" t="s">
        <v>512</v>
      </c>
      <c r="C3585" s="53" t="s">
        <v>2129</v>
      </c>
      <c r="D3585" s="327">
        <v>1</v>
      </c>
      <c r="E3585" s="347" t="s">
        <v>199</v>
      </c>
      <c r="F3585" s="91"/>
      <c r="G3585" s="101"/>
      <c r="H3585" s="279"/>
    </row>
    <row r="3586" spans="1:8" ht="12.75" customHeight="1">
      <c r="A3586" s="282"/>
      <c r="B3586" s="255"/>
      <c r="C3586" s="55"/>
      <c r="D3586" s="326"/>
      <c r="E3586" s="346"/>
      <c r="F3586" s="90"/>
      <c r="G3586" s="73"/>
      <c r="H3586" s="278"/>
    </row>
    <row r="3587" spans="1:8" ht="12.75" customHeight="1">
      <c r="A3587" s="245" t="s">
        <v>46</v>
      </c>
      <c r="B3587" s="256"/>
      <c r="C3587" s="54"/>
      <c r="D3587" s="327"/>
      <c r="E3587" s="347"/>
      <c r="F3587" s="93"/>
      <c r="G3587" s="101"/>
      <c r="H3587" s="279"/>
    </row>
    <row r="3588" spans="1:8" ht="12.75" customHeight="1">
      <c r="A3588" s="282"/>
      <c r="B3588" s="255"/>
      <c r="C3588" s="55"/>
      <c r="D3588" s="326"/>
      <c r="E3588" s="346"/>
      <c r="F3588" s="90"/>
      <c r="G3588" s="73"/>
      <c r="H3588" s="278"/>
    </row>
    <row r="3589" spans="1:8" ht="12.75" customHeight="1">
      <c r="A3589" s="245" t="s">
        <v>46</v>
      </c>
      <c r="B3589" s="256"/>
      <c r="C3589" s="54"/>
      <c r="D3589" s="327"/>
      <c r="E3589" s="347"/>
      <c r="F3589" s="93"/>
      <c r="G3589" s="101"/>
      <c r="H3589" s="279"/>
    </row>
    <row r="3590" spans="1:8" ht="12.75" customHeight="1">
      <c r="A3590" s="282"/>
      <c r="B3590" s="255" t="s">
        <v>46</v>
      </c>
      <c r="C3590" s="55"/>
      <c r="D3590" s="326"/>
      <c r="E3590" s="346"/>
      <c r="F3590" s="90"/>
      <c r="G3590" s="73"/>
      <c r="H3590" s="278"/>
    </row>
    <row r="3591" spans="1:8" ht="12.75" customHeight="1">
      <c r="A3591" s="245" t="s">
        <v>46</v>
      </c>
      <c r="B3591" s="256" t="s">
        <v>46</v>
      </c>
      <c r="C3591" s="54"/>
      <c r="D3591" s="327"/>
      <c r="E3591" s="347" t="s">
        <v>46</v>
      </c>
      <c r="F3591" s="91"/>
      <c r="G3591" s="101"/>
      <c r="H3591" s="279"/>
    </row>
    <row r="3592" spans="1:8" ht="12.75" customHeight="1">
      <c r="A3592" s="282"/>
      <c r="B3592" s="255" t="s">
        <v>46</v>
      </c>
      <c r="C3592" s="55"/>
      <c r="D3592" s="326"/>
      <c r="E3592" s="346"/>
      <c r="F3592" s="90"/>
      <c r="G3592" s="73"/>
      <c r="H3592" s="278"/>
    </row>
    <row r="3593" spans="1:8" ht="12.75" customHeight="1">
      <c r="A3593" s="245" t="s">
        <v>46</v>
      </c>
      <c r="B3593" s="256" t="s">
        <v>46</v>
      </c>
      <c r="C3593" s="53"/>
      <c r="D3593" s="327"/>
      <c r="E3593" s="347" t="s">
        <v>46</v>
      </c>
      <c r="F3593" s="91"/>
      <c r="G3593" s="101"/>
      <c r="H3593" s="279"/>
    </row>
    <row r="3594" spans="1:8" ht="12.75" customHeight="1">
      <c r="A3594" s="282"/>
      <c r="B3594" s="255" t="s">
        <v>46</v>
      </c>
      <c r="C3594" s="55" t="s">
        <v>46</v>
      </c>
      <c r="D3594" s="326"/>
      <c r="E3594" s="84"/>
      <c r="F3594" s="90"/>
      <c r="G3594" s="73"/>
      <c r="H3594" s="278"/>
    </row>
    <row r="3595" spans="1:8" ht="12.75" customHeight="1">
      <c r="A3595" s="245" t="s">
        <v>46</v>
      </c>
      <c r="B3595" s="256" t="s">
        <v>46</v>
      </c>
      <c r="C3595" s="54" t="s">
        <v>46</v>
      </c>
      <c r="D3595" s="327"/>
      <c r="E3595" s="347" t="s">
        <v>46</v>
      </c>
      <c r="F3595" s="92"/>
      <c r="G3595" s="101"/>
      <c r="H3595" s="279"/>
    </row>
    <row r="3596" spans="1:8" ht="12.75" customHeight="1">
      <c r="A3596" s="282"/>
      <c r="B3596" s="255"/>
      <c r="C3596" s="55"/>
      <c r="D3596" s="326"/>
      <c r="E3596" s="346"/>
      <c r="F3596" s="90"/>
      <c r="G3596" s="73"/>
      <c r="H3596" s="278"/>
    </row>
    <row r="3597" spans="1:8" ht="12.75" customHeight="1">
      <c r="A3597" s="245"/>
      <c r="B3597" s="256"/>
      <c r="C3597" s="54"/>
      <c r="D3597" s="327"/>
      <c r="E3597" s="347"/>
      <c r="F3597" s="93"/>
      <c r="G3597" s="101"/>
      <c r="H3597" s="279"/>
    </row>
    <row r="3598" spans="1:8" ht="12.75" customHeight="1">
      <c r="A3598" s="285"/>
      <c r="B3598" s="293"/>
      <c r="C3598" s="52"/>
      <c r="D3598" s="328"/>
      <c r="E3598" s="348"/>
      <c r="F3598" s="355"/>
      <c r="G3598" s="371"/>
      <c r="H3598" s="372"/>
    </row>
    <row r="3599" spans="1:8" ht="12.75" customHeight="1">
      <c r="A3599" s="286"/>
      <c r="B3599" s="294"/>
      <c r="C3599" s="53"/>
      <c r="D3599" s="329"/>
      <c r="E3599" s="349"/>
      <c r="F3599" s="356"/>
      <c r="G3599" s="94"/>
      <c r="H3599" s="373"/>
    </row>
    <row r="3600" spans="1:8" ht="12.75" customHeight="1">
      <c r="A3600" s="282"/>
      <c r="B3600" s="255" t="s">
        <v>46</v>
      </c>
      <c r="C3600" s="55" t="s">
        <v>46</v>
      </c>
      <c r="D3600" s="326"/>
      <c r="E3600" s="82"/>
      <c r="F3600" s="90"/>
      <c r="G3600" s="73"/>
      <c r="H3600" s="278"/>
    </row>
    <row r="3601" spans="1:8" ht="12.75" customHeight="1">
      <c r="A3601" s="245" t="s">
        <v>46</v>
      </c>
      <c r="B3601" s="40" t="s">
        <v>165</v>
      </c>
      <c r="C3601" s="54" t="s">
        <v>46</v>
      </c>
      <c r="D3601" s="327"/>
      <c r="E3601" s="83" t="s">
        <v>46</v>
      </c>
      <c r="F3601" s="93"/>
      <c r="G3601" s="101"/>
      <c r="H3601" s="279"/>
    </row>
    <row r="3602" spans="1:8" ht="12.75" customHeight="1">
      <c r="A3602" s="285"/>
      <c r="B3602" s="293"/>
      <c r="C3602" s="52"/>
      <c r="D3602" s="328"/>
      <c r="E3602" s="348"/>
      <c r="F3602" s="355"/>
      <c r="G3602" s="371"/>
      <c r="H3602" s="372"/>
    </row>
    <row r="3603" spans="1:8" ht="12.75" customHeight="1">
      <c r="A3603" s="286" t="s">
        <v>1801</v>
      </c>
      <c r="B3603" s="294" t="s">
        <v>3517</v>
      </c>
      <c r="C3603" s="53"/>
      <c r="D3603" s="329"/>
      <c r="E3603" s="349"/>
      <c r="F3603" s="356"/>
      <c r="G3603" s="94"/>
      <c r="H3603" s="373"/>
    </row>
    <row r="3604" spans="1:8" ht="12.75" customHeight="1">
      <c r="A3604" s="246"/>
      <c r="B3604" s="255" t="s">
        <v>46</v>
      </c>
      <c r="C3604" s="266" t="s">
        <v>46</v>
      </c>
      <c r="D3604" s="326"/>
      <c r="E3604" s="346"/>
      <c r="F3604" s="90"/>
      <c r="G3604" s="73"/>
      <c r="H3604" s="278"/>
    </row>
    <row r="3605" spans="1:8" ht="12.75" customHeight="1">
      <c r="A3605" s="245" t="s">
        <v>46</v>
      </c>
      <c r="B3605" s="257"/>
      <c r="C3605" s="53" t="s">
        <v>46</v>
      </c>
      <c r="D3605" s="327"/>
      <c r="E3605" s="347" t="s">
        <v>46</v>
      </c>
      <c r="F3605" s="91"/>
      <c r="G3605" s="101"/>
      <c r="H3605" s="279"/>
    </row>
    <row r="3606" spans="1:8" ht="12.75" customHeight="1">
      <c r="A3606" s="282"/>
      <c r="B3606" s="260" t="s">
        <v>46</v>
      </c>
      <c r="C3606" s="52" t="s">
        <v>46</v>
      </c>
      <c r="D3606" s="326"/>
      <c r="E3606" s="346"/>
      <c r="F3606" s="71"/>
      <c r="G3606" s="73"/>
      <c r="H3606" s="278"/>
    </row>
    <row r="3607" spans="1:8" ht="12.75" customHeight="1">
      <c r="A3607" s="245" t="s">
        <v>46</v>
      </c>
      <c r="B3607" s="292" t="s">
        <v>208</v>
      </c>
      <c r="C3607" s="54" t="s">
        <v>46</v>
      </c>
      <c r="D3607" s="327"/>
      <c r="E3607" s="347" t="s">
        <v>46</v>
      </c>
      <c r="F3607" s="72"/>
      <c r="G3607" s="101"/>
      <c r="H3607" s="279"/>
    </row>
    <row r="3608" spans="1:8" ht="12.75" customHeight="1">
      <c r="A3608" s="288"/>
      <c r="B3608" s="261" t="s">
        <v>1914</v>
      </c>
      <c r="C3608" s="55" t="s">
        <v>46</v>
      </c>
      <c r="D3608" s="333"/>
      <c r="E3608" s="350"/>
      <c r="F3608" s="73"/>
      <c r="G3608" s="73"/>
      <c r="H3608" s="278"/>
    </row>
    <row r="3609" spans="1:8" ht="12.75" customHeight="1">
      <c r="A3609" s="283"/>
      <c r="B3609" s="296" t="s">
        <v>1921</v>
      </c>
      <c r="C3609" s="53" t="s">
        <v>1922</v>
      </c>
      <c r="D3609" s="334">
        <v>1</v>
      </c>
      <c r="E3609" s="351" t="s">
        <v>199</v>
      </c>
      <c r="F3609" s="94"/>
      <c r="G3609" s="102"/>
      <c r="H3609" s="281"/>
    </row>
    <row r="3610" spans="1:8" ht="12.75" customHeight="1">
      <c r="A3610" s="80"/>
      <c r="B3610" s="249" t="s">
        <v>1924</v>
      </c>
      <c r="C3610" s="249" t="s">
        <v>46</v>
      </c>
      <c r="D3610" s="330"/>
      <c r="E3610" s="80"/>
      <c r="F3610" s="69"/>
      <c r="G3610" s="69"/>
      <c r="H3610" s="275"/>
    </row>
    <row r="3611" spans="1:8" ht="12.75" customHeight="1">
      <c r="A3611" s="284"/>
      <c r="B3611" s="49" t="s">
        <v>1571</v>
      </c>
      <c r="C3611" s="311" t="s">
        <v>1926</v>
      </c>
      <c r="D3611" s="331">
        <v>1</v>
      </c>
      <c r="E3611" s="81" t="s">
        <v>199</v>
      </c>
      <c r="F3611" s="70"/>
      <c r="G3611" s="70"/>
      <c r="H3611" s="374"/>
    </row>
    <row r="3612" spans="1:8" ht="12.75" customHeight="1">
      <c r="A3612" s="282"/>
      <c r="B3612" s="253" t="s">
        <v>1929</v>
      </c>
      <c r="C3612" s="264" t="s">
        <v>46</v>
      </c>
      <c r="D3612" s="330"/>
      <c r="E3612" s="80"/>
      <c r="F3612" s="69"/>
      <c r="G3612" s="69"/>
      <c r="H3612" s="275"/>
    </row>
    <row r="3613" spans="1:8" ht="12.75" customHeight="1">
      <c r="A3613" s="287"/>
      <c r="B3613" s="254" t="s">
        <v>1934</v>
      </c>
      <c r="C3613" s="265" t="s">
        <v>1209</v>
      </c>
      <c r="D3613" s="331">
        <v>1</v>
      </c>
      <c r="E3613" s="81" t="s">
        <v>199</v>
      </c>
      <c r="F3613" s="70"/>
      <c r="G3613" s="70"/>
      <c r="H3613" s="277"/>
    </row>
    <row r="3614" spans="1:8" ht="12.75" customHeight="1">
      <c r="A3614" s="282"/>
      <c r="B3614" s="255" t="s">
        <v>1601</v>
      </c>
      <c r="C3614" s="52" t="s">
        <v>46</v>
      </c>
      <c r="D3614" s="326"/>
      <c r="E3614" s="346"/>
      <c r="F3614" s="90"/>
      <c r="G3614" s="69"/>
      <c r="H3614" s="278"/>
    </row>
    <row r="3615" spans="1:8" ht="12.75" customHeight="1">
      <c r="A3615" s="245"/>
      <c r="B3615" s="256" t="s">
        <v>498</v>
      </c>
      <c r="C3615" s="54" t="s">
        <v>1935</v>
      </c>
      <c r="D3615" s="327">
        <v>1</v>
      </c>
      <c r="E3615" s="347" t="s">
        <v>199</v>
      </c>
      <c r="F3615" s="91"/>
      <c r="G3615" s="70"/>
      <c r="H3615" s="277"/>
    </row>
    <row r="3616" spans="1:8" ht="12.75" customHeight="1">
      <c r="A3616" s="282"/>
      <c r="B3616" s="258" t="s">
        <v>1795</v>
      </c>
      <c r="C3616" s="52" t="s">
        <v>46</v>
      </c>
      <c r="D3616" s="326"/>
      <c r="E3616" s="346"/>
      <c r="F3616" s="90"/>
      <c r="G3616" s="69"/>
      <c r="H3616" s="372"/>
    </row>
    <row r="3617" spans="1:8" ht="12.75" customHeight="1">
      <c r="A3617" s="245"/>
      <c r="B3617" s="256" t="s">
        <v>1738</v>
      </c>
      <c r="C3617" s="53" t="s">
        <v>1938</v>
      </c>
      <c r="D3617" s="327">
        <v>1</v>
      </c>
      <c r="E3617" s="347" t="s">
        <v>199</v>
      </c>
      <c r="F3617" s="72"/>
      <c r="G3617" s="70"/>
      <c r="H3617" s="375"/>
    </row>
    <row r="3618" spans="1:8" ht="12.75" customHeight="1">
      <c r="A3618" s="282"/>
      <c r="B3618" s="258" t="s">
        <v>1284</v>
      </c>
      <c r="C3618" s="52" t="s">
        <v>46</v>
      </c>
      <c r="D3618" s="326"/>
      <c r="E3618" s="346"/>
      <c r="F3618" s="90"/>
      <c r="G3618" s="69"/>
      <c r="H3618" s="372"/>
    </row>
    <row r="3619" spans="1:8" ht="12.75" customHeight="1">
      <c r="A3619" s="245"/>
      <c r="B3619" s="256" t="s">
        <v>1237</v>
      </c>
      <c r="C3619" s="53" t="s">
        <v>1918</v>
      </c>
      <c r="D3619" s="327">
        <v>1</v>
      </c>
      <c r="E3619" s="347" t="s">
        <v>199</v>
      </c>
      <c r="F3619" s="72"/>
      <c r="G3619" s="70"/>
      <c r="H3619" s="375"/>
    </row>
    <row r="3620" spans="1:8" ht="12.75" customHeight="1">
      <c r="A3620" s="282"/>
      <c r="B3620" s="255" t="s">
        <v>1940</v>
      </c>
      <c r="C3620" s="55" t="s">
        <v>46</v>
      </c>
      <c r="D3620" s="326"/>
      <c r="E3620" s="346"/>
      <c r="F3620" s="90"/>
      <c r="G3620" s="73"/>
      <c r="H3620" s="278"/>
    </row>
    <row r="3621" spans="1:8" ht="12.75" customHeight="1">
      <c r="A3621" s="245"/>
      <c r="B3621" s="256" t="s">
        <v>1934</v>
      </c>
      <c r="C3621" s="54" t="s">
        <v>1945</v>
      </c>
      <c r="D3621" s="327">
        <v>1</v>
      </c>
      <c r="E3621" s="347" t="s">
        <v>199</v>
      </c>
      <c r="F3621" s="91"/>
      <c r="G3621" s="101"/>
      <c r="H3621" s="375"/>
    </row>
    <row r="3622" spans="1:8" ht="12.75" customHeight="1">
      <c r="A3622" s="282"/>
      <c r="B3622" s="255" t="s">
        <v>634</v>
      </c>
      <c r="C3622" s="55" t="s">
        <v>46</v>
      </c>
      <c r="D3622" s="326"/>
      <c r="E3622" s="346"/>
      <c r="F3622" s="90"/>
      <c r="G3622" s="73"/>
      <c r="H3622" s="278"/>
    </row>
    <row r="3623" spans="1:8" ht="12.75" customHeight="1">
      <c r="A3623" s="245"/>
      <c r="B3623" s="256" t="s">
        <v>1166</v>
      </c>
      <c r="C3623" s="54" t="s">
        <v>741</v>
      </c>
      <c r="D3623" s="327">
        <v>2</v>
      </c>
      <c r="E3623" s="347" t="s">
        <v>199</v>
      </c>
      <c r="F3623" s="91"/>
      <c r="G3623" s="101"/>
      <c r="H3623" s="279"/>
    </row>
    <row r="3624" spans="1:8" ht="12.75" customHeight="1">
      <c r="A3624" s="282"/>
      <c r="B3624" s="255" t="s">
        <v>1946</v>
      </c>
      <c r="C3624" s="55" t="s">
        <v>46</v>
      </c>
      <c r="D3624" s="326"/>
      <c r="E3624" s="346"/>
      <c r="F3624" s="90"/>
      <c r="G3624" s="73"/>
      <c r="H3624" s="278"/>
    </row>
    <row r="3625" spans="1:8" ht="12.75" customHeight="1">
      <c r="A3625" s="245"/>
      <c r="B3625" s="256" t="s">
        <v>824</v>
      </c>
      <c r="C3625" s="54" t="s">
        <v>1947</v>
      </c>
      <c r="D3625" s="327">
        <v>1</v>
      </c>
      <c r="E3625" s="347" t="s">
        <v>199</v>
      </c>
      <c r="F3625" s="91"/>
      <c r="G3625" s="101"/>
      <c r="H3625" s="279"/>
    </row>
    <row r="3626" spans="1:8" ht="12.75" customHeight="1">
      <c r="A3626" s="282"/>
      <c r="B3626" s="255" t="s">
        <v>418</v>
      </c>
      <c r="C3626" s="55" t="s">
        <v>46</v>
      </c>
      <c r="D3626" s="326"/>
      <c r="E3626" s="346"/>
      <c r="F3626" s="90"/>
      <c r="G3626" s="73"/>
      <c r="H3626" s="278"/>
    </row>
    <row r="3627" spans="1:8" ht="12.75" customHeight="1">
      <c r="A3627" s="245"/>
      <c r="B3627" s="256" t="s">
        <v>1952</v>
      </c>
      <c r="C3627" s="53" t="s">
        <v>256</v>
      </c>
      <c r="D3627" s="327">
        <v>1</v>
      </c>
      <c r="E3627" s="347" t="s">
        <v>199</v>
      </c>
      <c r="F3627" s="91"/>
      <c r="G3627" s="101"/>
      <c r="H3627" s="279"/>
    </row>
    <row r="3628" spans="1:8" ht="12.75" customHeight="1">
      <c r="A3628" s="282"/>
      <c r="B3628" s="255" t="s">
        <v>1051</v>
      </c>
      <c r="C3628" s="55" t="s">
        <v>46</v>
      </c>
      <c r="D3628" s="326"/>
      <c r="E3628" s="84"/>
      <c r="F3628" s="90"/>
      <c r="G3628" s="73"/>
      <c r="H3628" s="278"/>
    </row>
    <row r="3629" spans="1:8" ht="12.75" customHeight="1">
      <c r="A3629" s="245"/>
      <c r="B3629" s="256" t="s">
        <v>241</v>
      </c>
      <c r="C3629" s="54" t="s">
        <v>1953</v>
      </c>
      <c r="D3629" s="327">
        <v>3</v>
      </c>
      <c r="E3629" s="347" t="s">
        <v>199</v>
      </c>
      <c r="F3629" s="92"/>
      <c r="G3629" s="101"/>
      <c r="H3629" s="279"/>
    </row>
    <row r="3630" spans="1:8" ht="12.75" customHeight="1">
      <c r="A3630" s="282"/>
      <c r="B3630" s="255" t="s">
        <v>670</v>
      </c>
      <c r="C3630" s="55" t="s">
        <v>46</v>
      </c>
      <c r="D3630" s="326"/>
      <c r="E3630" s="346"/>
      <c r="F3630" s="90"/>
      <c r="G3630" s="73"/>
      <c r="H3630" s="278"/>
    </row>
    <row r="3631" spans="1:8" ht="12.75" customHeight="1">
      <c r="A3631" s="245"/>
      <c r="B3631" s="256" t="s">
        <v>1954</v>
      </c>
      <c r="C3631" s="54" t="s">
        <v>1957</v>
      </c>
      <c r="D3631" s="327">
        <v>1</v>
      </c>
      <c r="E3631" s="347" t="s">
        <v>199</v>
      </c>
      <c r="F3631" s="93"/>
      <c r="G3631" s="101"/>
      <c r="H3631" s="279"/>
    </row>
    <row r="3632" spans="1:8" ht="12.75" customHeight="1">
      <c r="A3632" s="282"/>
      <c r="B3632" s="255" t="s">
        <v>166</v>
      </c>
      <c r="C3632" s="55" t="s">
        <v>46</v>
      </c>
      <c r="D3632" s="326"/>
      <c r="E3632" s="84"/>
      <c r="F3632" s="90"/>
      <c r="G3632" s="73"/>
      <c r="H3632" s="278"/>
    </row>
    <row r="3633" spans="1:8" ht="12.75" customHeight="1">
      <c r="A3633" s="245"/>
      <c r="B3633" s="256" t="s">
        <v>1104</v>
      </c>
      <c r="C3633" s="54" t="s">
        <v>1960</v>
      </c>
      <c r="D3633" s="327">
        <v>1</v>
      </c>
      <c r="E3633" s="347" t="s">
        <v>199</v>
      </c>
      <c r="F3633" s="92"/>
      <c r="G3633" s="101"/>
      <c r="H3633" s="279"/>
    </row>
    <row r="3634" spans="1:8" ht="12.75" customHeight="1">
      <c r="A3634" s="282"/>
      <c r="B3634" s="255" t="s">
        <v>1961</v>
      </c>
      <c r="C3634" s="55" t="s">
        <v>46</v>
      </c>
      <c r="D3634" s="326"/>
      <c r="E3634" s="346"/>
      <c r="F3634" s="90"/>
      <c r="G3634" s="73"/>
      <c r="H3634" s="278"/>
    </row>
    <row r="3635" spans="1:8" ht="12.75" customHeight="1">
      <c r="A3635" s="245"/>
      <c r="B3635" s="256" t="s">
        <v>1221</v>
      </c>
      <c r="C3635" s="54" t="s">
        <v>627</v>
      </c>
      <c r="D3635" s="327">
        <v>1</v>
      </c>
      <c r="E3635" s="347" t="s">
        <v>199</v>
      </c>
      <c r="F3635" s="93"/>
      <c r="G3635" s="101"/>
      <c r="H3635" s="279"/>
    </row>
    <row r="3636" spans="1:8" ht="12.75" customHeight="1">
      <c r="A3636" s="282"/>
      <c r="B3636" s="255" t="s">
        <v>1962</v>
      </c>
      <c r="C3636" s="55" t="s">
        <v>46</v>
      </c>
      <c r="D3636" s="326"/>
      <c r="E3636" s="346"/>
      <c r="F3636" s="90"/>
      <c r="G3636" s="73"/>
      <c r="H3636" s="278"/>
    </row>
    <row r="3637" spans="1:8" ht="12.75" customHeight="1">
      <c r="A3637" s="245"/>
      <c r="B3637" s="256" t="s">
        <v>1967</v>
      </c>
      <c r="C3637" s="54" t="s">
        <v>1209</v>
      </c>
      <c r="D3637" s="327">
        <v>2</v>
      </c>
      <c r="E3637" s="347" t="s">
        <v>199</v>
      </c>
      <c r="F3637" s="91"/>
      <c r="G3637" s="101"/>
      <c r="H3637" s="279"/>
    </row>
    <row r="3638" spans="1:8" ht="12.75" customHeight="1">
      <c r="A3638" s="282"/>
      <c r="B3638" s="255" t="s">
        <v>1774</v>
      </c>
      <c r="C3638" s="55" t="s">
        <v>46</v>
      </c>
      <c r="D3638" s="326"/>
      <c r="E3638" s="346"/>
      <c r="F3638" s="90"/>
      <c r="G3638" s="73"/>
      <c r="H3638" s="278"/>
    </row>
    <row r="3639" spans="1:8" ht="12.75" customHeight="1">
      <c r="A3639" s="246"/>
      <c r="B3639" s="310" t="s">
        <v>472</v>
      </c>
      <c r="C3639" s="312" t="s">
        <v>1957</v>
      </c>
      <c r="D3639" s="326">
        <v>2</v>
      </c>
      <c r="E3639" s="346" t="s">
        <v>199</v>
      </c>
      <c r="F3639" s="90"/>
      <c r="G3639" s="73"/>
      <c r="H3639" s="278"/>
    </row>
    <row r="3640" spans="1:8" ht="12.75" customHeight="1">
      <c r="A3640" s="285"/>
      <c r="B3640" s="293" t="s">
        <v>1301</v>
      </c>
      <c r="C3640" s="52" t="s">
        <v>46</v>
      </c>
      <c r="D3640" s="328"/>
      <c r="E3640" s="348"/>
      <c r="F3640" s="355"/>
      <c r="G3640" s="371"/>
      <c r="H3640" s="372"/>
    </row>
    <row r="3641" spans="1:8" ht="12.75" customHeight="1">
      <c r="A3641" s="286"/>
      <c r="B3641" s="299" t="s">
        <v>1967</v>
      </c>
      <c r="C3641" s="53" t="s">
        <v>1635</v>
      </c>
      <c r="D3641" s="329">
        <v>2</v>
      </c>
      <c r="E3641" s="349" t="s">
        <v>199</v>
      </c>
      <c r="F3641" s="356"/>
      <c r="G3641" s="94"/>
      <c r="H3641" s="373"/>
    </row>
    <row r="3642" spans="1:8" ht="12.75" customHeight="1">
      <c r="A3642" s="285"/>
      <c r="B3642" s="304" t="s">
        <v>1970</v>
      </c>
      <c r="C3642" s="52" t="s">
        <v>46</v>
      </c>
      <c r="D3642" s="328"/>
      <c r="E3642" s="348"/>
      <c r="F3642" s="355"/>
      <c r="G3642" s="371"/>
      <c r="H3642" s="372"/>
    </row>
    <row r="3643" spans="1:8" ht="12.75" customHeight="1">
      <c r="A3643" s="286"/>
      <c r="B3643" s="299" t="s">
        <v>1975</v>
      </c>
      <c r="C3643" s="53" t="s">
        <v>1408</v>
      </c>
      <c r="D3643" s="329">
        <v>2</v>
      </c>
      <c r="E3643" s="349" t="s">
        <v>199</v>
      </c>
      <c r="F3643" s="356"/>
      <c r="G3643" s="94"/>
      <c r="H3643" s="373"/>
    </row>
    <row r="3644" spans="1:8" ht="12.75" customHeight="1">
      <c r="A3644" s="246"/>
      <c r="B3644" s="303" t="s">
        <v>1978</v>
      </c>
      <c r="C3644" s="266" t="s">
        <v>46</v>
      </c>
      <c r="D3644" s="326"/>
      <c r="E3644" s="346"/>
      <c r="F3644" s="90"/>
      <c r="G3644" s="73"/>
      <c r="H3644" s="278"/>
    </row>
    <row r="3645" spans="1:8" ht="12.75" customHeight="1">
      <c r="A3645" s="245"/>
      <c r="B3645" s="295" t="s">
        <v>1097</v>
      </c>
      <c r="C3645" s="53" t="s">
        <v>780</v>
      </c>
      <c r="D3645" s="327">
        <v>1</v>
      </c>
      <c r="E3645" s="347" t="s">
        <v>199</v>
      </c>
      <c r="F3645" s="91"/>
      <c r="G3645" s="101"/>
      <c r="H3645" s="279"/>
    </row>
    <row r="3646" spans="1:8" ht="12.75" customHeight="1">
      <c r="A3646" s="282"/>
      <c r="B3646" s="300" t="s">
        <v>18</v>
      </c>
      <c r="C3646" s="52" t="s">
        <v>46</v>
      </c>
      <c r="D3646" s="326"/>
      <c r="E3646" s="346"/>
      <c r="F3646" s="71"/>
      <c r="G3646" s="73"/>
      <c r="H3646" s="278"/>
    </row>
    <row r="3647" spans="1:8" ht="12.75" customHeight="1">
      <c r="A3647" s="245"/>
      <c r="B3647" s="301" t="s">
        <v>1979</v>
      </c>
      <c r="C3647" s="54" t="s">
        <v>1980</v>
      </c>
      <c r="D3647" s="327">
        <v>2</v>
      </c>
      <c r="E3647" s="347" t="s">
        <v>199</v>
      </c>
      <c r="F3647" s="72"/>
      <c r="G3647" s="101"/>
      <c r="H3647" s="279"/>
    </row>
    <row r="3648" spans="1:8" ht="12.75" customHeight="1">
      <c r="A3648" s="288"/>
      <c r="B3648" s="302" t="s">
        <v>805</v>
      </c>
      <c r="C3648" s="55" t="s">
        <v>46</v>
      </c>
      <c r="D3648" s="333"/>
      <c r="E3648" s="350"/>
      <c r="F3648" s="73"/>
      <c r="G3648" s="73"/>
      <c r="H3648" s="278"/>
    </row>
    <row r="3649" spans="1:8" ht="12.75" customHeight="1">
      <c r="A3649" s="283"/>
      <c r="B3649" s="296" t="s">
        <v>1807</v>
      </c>
      <c r="C3649" s="53" t="s">
        <v>1487</v>
      </c>
      <c r="D3649" s="334">
        <v>1</v>
      </c>
      <c r="E3649" s="351" t="s">
        <v>199</v>
      </c>
      <c r="F3649" s="94"/>
      <c r="G3649" s="102"/>
      <c r="H3649" s="281"/>
    </row>
    <row r="3650" spans="1:8" ht="12.75" customHeight="1">
      <c r="A3650" s="80"/>
      <c r="B3650" s="249" t="s">
        <v>149</v>
      </c>
      <c r="C3650" s="249" t="s">
        <v>46</v>
      </c>
      <c r="D3650" s="330"/>
      <c r="E3650" s="80"/>
      <c r="F3650" s="69"/>
      <c r="G3650" s="69"/>
      <c r="H3650" s="275"/>
    </row>
    <row r="3651" spans="1:8" ht="12.75" customHeight="1">
      <c r="A3651" s="284"/>
      <c r="B3651" s="311" t="s">
        <v>822</v>
      </c>
      <c r="C3651" s="311" t="s">
        <v>1982</v>
      </c>
      <c r="D3651" s="331">
        <v>1</v>
      </c>
      <c r="E3651" s="81" t="s">
        <v>199</v>
      </c>
      <c r="F3651" s="70"/>
      <c r="G3651" s="70"/>
      <c r="H3651" s="374"/>
    </row>
    <row r="3652" spans="1:8" ht="12.75" customHeight="1">
      <c r="A3652" s="282"/>
      <c r="B3652" s="305" t="s">
        <v>1449</v>
      </c>
      <c r="C3652" s="264" t="s">
        <v>46</v>
      </c>
      <c r="D3652" s="330"/>
      <c r="E3652" s="80"/>
      <c r="F3652" s="69"/>
      <c r="G3652" s="69"/>
      <c r="H3652" s="275"/>
    </row>
    <row r="3653" spans="1:8" ht="12.75" customHeight="1">
      <c r="A3653" s="287"/>
      <c r="B3653" s="306" t="s">
        <v>1983</v>
      </c>
      <c r="C3653" s="265" t="s">
        <v>1985</v>
      </c>
      <c r="D3653" s="331">
        <v>1</v>
      </c>
      <c r="E3653" s="81" t="s">
        <v>199</v>
      </c>
      <c r="F3653" s="70"/>
      <c r="G3653" s="70"/>
      <c r="H3653" s="277"/>
    </row>
    <row r="3654" spans="1:8" ht="12.75" customHeight="1">
      <c r="A3654" s="282"/>
      <c r="B3654" s="303" t="s">
        <v>1986</v>
      </c>
      <c r="C3654" s="52" t="s">
        <v>46</v>
      </c>
      <c r="D3654" s="326"/>
      <c r="E3654" s="346"/>
      <c r="F3654" s="90"/>
      <c r="G3654" s="69"/>
      <c r="H3654" s="278"/>
    </row>
    <row r="3655" spans="1:8" ht="12.75" customHeight="1">
      <c r="A3655" s="245"/>
      <c r="B3655" s="295" t="s">
        <v>1952</v>
      </c>
      <c r="C3655" s="54" t="s">
        <v>1989</v>
      </c>
      <c r="D3655" s="327">
        <v>2</v>
      </c>
      <c r="E3655" s="347" t="s">
        <v>199</v>
      </c>
      <c r="F3655" s="91"/>
      <c r="G3655" s="70"/>
      <c r="H3655" s="277"/>
    </row>
    <row r="3656" spans="1:8" ht="12.75" customHeight="1">
      <c r="A3656" s="282"/>
      <c r="B3656" s="307" t="s">
        <v>1686</v>
      </c>
      <c r="C3656" s="52" t="s">
        <v>46</v>
      </c>
      <c r="D3656" s="326"/>
      <c r="E3656" s="346"/>
      <c r="F3656" s="90"/>
      <c r="G3656" s="69"/>
      <c r="H3656" s="372"/>
    </row>
    <row r="3657" spans="1:8" ht="12.75" customHeight="1">
      <c r="A3657" s="245"/>
      <c r="B3657" s="295" t="s">
        <v>824</v>
      </c>
      <c r="C3657" s="53" t="s">
        <v>879</v>
      </c>
      <c r="D3657" s="327">
        <v>1</v>
      </c>
      <c r="E3657" s="347" t="s">
        <v>199</v>
      </c>
      <c r="F3657" s="72"/>
      <c r="G3657" s="70"/>
      <c r="H3657" s="375"/>
    </row>
    <row r="3658" spans="1:8" ht="12.75" customHeight="1">
      <c r="A3658" s="282"/>
      <c r="B3658" s="307" t="s">
        <v>1379</v>
      </c>
      <c r="C3658" s="52" t="s">
        <v>46</v>
      </c>
      <c r="D3658" s="326"/>
      <c r="E3658" s="346"/>
      <c r="F3658" s="90"/>
      <c r="G3658" s="69"/>
      <c r="H3658" s="372"/>
    </row>
    <row r="3659" spans="1:8" ht="12.75" customHeight="1">
      <c r="A3659" s="245"/>
      <c r="B3659" s="295" t="s">
        <v>982</v>
      </c>
      <c r="C3659" s="53" t="s">
        <v>1812</v>
      </c>
      <c r="D3659" s="327">
        <v>1</v>
      </c>
      <c r="E3659" s="347" t="s">
        <v>199</v>
      </c>
      <c r="F3659" s="72"/>
      <c r="G3659" s="70"/>
      <c r="H3659" s="375"/>
    </row>
    <row r="3660" spans="1:8" ht="12.75" customHeight="1">
      <c r="A3660" s="282"/>
      <c r="B3660" s="303" t="s">
        <v>1991</v>
      </c>
      <c r="C3660" s="55" t="s">
        <v>46</v>
      </c>
      <c r="D3660" s="326"/>
      <c r="E3660" s="346"/>
      <c r="F3660" s="90"/>
      <c r="G3660" s="73"/>
      <c r="H3660" s="278"/>
    </row>
    <row r="3661" spans="1:8" ht="12.75" customHeight="1">
      <c r="A3661" s="245"/>
      <c r="B3661" s="295" t="s">
        <v>1166</v>
      </c>
      <c r="C3661" s="54" t="s">
        <v>1993</v>
      </c>
      <c r="D3661" s="327">
        <v>1</v>
      </c>
      <c r="E3661" s="347" t="s">
        <v>199</v>
      </c>
      <c r="F3661" s="91"/>
      <c r="G3661" s="101"/>
      <c r="H3661" s="375"/>
    </row>
    <row r="3662" spans="1:8" ht="12.75" customHeight="1">
      <c r="A3662" s="246"/>
      <c r="B3662" s="255" t="s">
        <v>46</v>
      </c>
      <c r="C3662" s="266" t="s">
        <v>46</v>
      </c>
      <c r="D3662" s="326"/>
      <c r="E3662" s="346"/>
      <c r="F3662" s="90"/>
      <c r="G3662" s="73"/>
      <c r="H3662" s="278"/>
    </row>
    <row r="3663" spans="1:8" ht="12.75" customHeight="1">
      <c r="A3663" s="245"/>
      <c r="B3663" s="257"/>
      <c r="C3663" s="53" t="s">
        <v>46</v>
      </c>
      <c r="D3663" s="327"/>
      <c r="E3663" s="347" t="s">
        <v>46</v>
      </c>
      <c r="F3663" s="91"/>
      <c r="G3663" s="101"/>
      <c r="H3663" s="279"/>
    </row>
    <row r="3664" spans="1:8" ht="12.75" customHeight="1">
      <c r="A3664" s="282"/>
      <c r="B3664" s="303" t="s">
        <v>46</v>
      </c>
      <c r="C3664" s="55" t="s">
        <v>46</v>
      </c>
      <c r="D3664" s="326"/>
      <c r="E3664" s="346"/>
      <c r="F3664" s="90"/>
      <c r="G3664" s="73"/>
      <c r="H3664" s="278"/>
    </row>
    <row r="3665" spans="1:8" ht="12.75" customHeight="1">
      <c r="A3665" s="245"/>
      <c r="B3665" s="256" t="s">
        <v>1994</v>
      </c>
      <c r="C3665" s="54" t="s">
        <v>46</v>
      </c>
      <c r="D3665" s="327"/>
      <c r="E3665" s="347" t="s">
        <v>46</v>
      </c>
      <c r="F3665" s="91"/>
      <c r="G3665" s="101"/>
      <c r="H3665" s="279"/>
    </row>
    <row r="3666" spans="1:8" ht="12.75" customHeight="1">
      <c r="A3666" s="282"/>
      <c r="B3666" s="255" t="s">
        <v>1995</v>
      </c>
      <c r="C3666" s="55" t="s">
        <v>46</v>
      </c>
      <c r="D3666" s="326"/>
      <c r="E3666" s="346"/>
      <c r="F3666" s="90"/>
      <c r="G3666" s="73"/>
      <c r="H3666" s="278"/>
    </row>
    <row r="3667" spans="1:8" ht="12.75" customHeight="1">
      <c r="A3667" s="245"/>
      <c r="B3667" s="256" t="s">
        <v>1934</v>
      </c>
      <c r="C3667" s="54" t="s">
        <v>1588</v>
      </c>
      <c r="D3667" s="327">
        <v>1</v>
      </c>
      <c r="E3667" s="347" t="s">
        <v>199</v>
      </c>
      <c r="F3667" s="91"/>
      <c r="G3667" s="101"/>
      <c r="H3667" s="279"/>
    </row>
    <row r="3668" spans="1:8" ht="12.75" customHeight="1">
      <c r="A3668" s="282"/>
      <c r="B3668" s="255" t="s">
        <v>320</v>
      </c>
      <c r="C3668" s="55" t="s">
        <v>46</v>
      </c>
      <c r="D3668" s="326"/>
      <c r="E3668" s="346"/>
      <c r="F3668" s="90"/>
      <c r="G3668" s="73"/>
      <c r="H3668" s="278"/>
    </row>
    <row r="3669" spans="1:8" ht="12.75" customHeight="1">
      <c r="A3669" s="245"/>
      <c r="B3669" s="256" t="s">
        <v>1979</v>
      </c>
      <c r="C3669" s="53" t="s">
        <v>1635</v>
      </c>
      <c r="D3669" s="327">
        <v>2</v>
      </c>
      <c r="E3669" s="347" t="s">
        <v>199</v>
      </c>
      <c r="F3669" s="91"/>
      <c r="G3669" s="101"/>
      <c r="H3669" s="279"/>
    </row>
    <row r="3670" spans="1:8" ht="12.75" customHeight="1">
      <c r="A3670" s="282"/>
      <c r="B3670" s="255" t="s">
        <v>1997</v>
      </c>
      <c r="C3670" s="55" t="s">
        <v>46</v>
      </c>
      <c r="D3670" s="326"/>
      <c r="E3670" s="84"/>
      <c r="F3670" s="90"/>
      <c r="G3670" s="73"/>
      <c r="H3670" s="278"/>
    </row>
    <row r="3671" spans="1:8" ht="12.75" customHeight="1">
      <c r="A3671" s="245"/>
      <c r="B3671" s="256" t="s">
        <v>1169</v>
      </c>
      <c r="C3671" s="54" t="s">
        <v>811</v>
      </c>
      <c r="D3671" s="327">
        <v>1</v>
      </c>
      <c r="E3671" s="347" t="s">
        <v>199</v>
      </c>
      <c r="F3671" s="92"/>
      <c r="G3671" s="101"/>
      <c r="H3671" s="279"/>
    </row>
    <row r="3672" spans="1:8" ht="12.75" customHeight="1">
      <c r="A3672" s="282"/>
      <c r="B3672" s="255" t="s">
        <v>1998</v>
      </c>
      <c r="C3672" s="55" t="s">
        <v>46</v>
      </c>
      <c r="D3672" s="326"/>
      <c r="E3672" s="346"/>
      <c r="F3672" s="90"/>
      <c r="G3672" s="73"/>
      <c r="H3672" s="278"/>
    </row>
    <row r="3673" spans="1:8" ht="12.75" customHeight="1">
      <c r="A3673" s="245"/>
      <c r="B3673" s="256" t="s">
        <v>2001</v>
      </c>
      <c r="C3673" s="54" t="s">
        <v>2003</v>
      </c>
      <c r="D3673" s="327">
        <v>1</v>
      </c>
      <c r="E3673" s="347" t="s">
        <v>199</v>
      </c>
      <c r="F3673" s="93"/>
      <c r="G3673" s="101"/>
      <c r="H3673" s="279"/>
    </row>
    <row r="3674" spans="1:8" ht="12.75" customHeight="1">
      <c r="A3674" s="282"/>
      <c r="B3674" s="255" t="s">
        <v>2005</v>
      </c>
      <c r="C3674" s="55" t="s">
        <v>46</v>
      </c>
      <c r="D3674" s="326"/>
      <c r="E3674" s="84"/>
      <c r="F3674" s="90"/>
      <c r="G3674" s="73"/>
      <c r="H3674" s="278"/>
    </row>
    <row r="3675" spans="1:8" ht="12.75" customHeight="1">
      <c r="A3675" s="245"/>
      <c r="B3675" s="256" t="s">
        <v>1069</v>
      </c>
      <c r="C3675" s="54" t="s">
        <v>2008</v>
      </c>
      <c r="D3675" s="327">
        <v>1</v>
      </c>
      <c r="E3675" s="347" t="s">
        <v>199</v>
      </c>
      <c r="F3675" s="92"/>
      <c r="G3675" s="101"/>
      <c r="H3675" s="279"/>
    </row>
    <row r="3676" spans="1:8" ht="12.75" customHeight="1">
      <c r="A3676" s="282"/>
      <c r="B3676" s="255" t="s">
        <v>2009</v>
      </c>
      <c r="C3676" s="55" t="s">
        <v>46</v>
      </c>
      <c r="D3676" s="326"/>
      <c r="E3676" s="346"/>
      <c r="F3676" s="90"/>
      <c r="G3676" s="73"/>
      <c r="H3676" s="278"/>
    </row>
    <row r="3677" spans="1:8" ht="12.75" customHeight="1">
      <c r="A3677" s="245"/>
      <c r="B3677" s="256" t="s">
        <v>2010</v>
      </c>
      <c r="C3677" s="54" t="s">
        <v>864</v>
      </c>
      <c r="D3677" s="327">
        <v>1</v>
      </c>
      <c r="E3677" s="347" t="s">
        <v>199</v>
      </c>
      <c r="F3677" s="93"/>
      <c r="G3677" s="101"/>
      <c r="H3677" s="279"/>
    </row>
    <row r="3678" spans="1:8" ht="12.75" customHeight="1">
      <c r="A3678" s="282"/>
      <c r="B3678" s="255" t="s">
        <v>941</v>
      </c>
      <c r="C3678" s="55" t="s">
        <v>46</v>
      </c>
      <c r="D3678" s="326"/>
      <c r="E3678" s="346"/>
      <c r="F3678" s="90"/>
      <c r="G3678" s="73"/>
      <c r="H3678" s="278"/>
    </row>
    <row r="3679" spans="1:8" ht="12.75" customHeight="1">
      <c r="A3679" s="245"/>
      <c r="B3679" s="256" t="s">
        <v>1967</v>
      </c>
      <c r="C3679" s="54" t="s">
        <v>374</v>
      </c>
      <c r="D3679" s="327">
        <v>2</v>
      </c>
      <c r="E3679" s="347" t="s">
        <v>199</v>
      </c>
      <c r="F3679" s="91"/>
      <c r="G3679" s="101"/>
      <c r="H3679" s="279"/>
    </row>
    <row r="3680" spans="1:8" ht="12.75" customHeight="1">
      <c r="A3680" s="282"/>
      <c r="B3680" s="255" t="s">
        <v>1640</v>
      </c>
      <c r="C3680" s="55" t="s">
        <v>46</v>
      </c>
      <c r="D3680" s="326"/>
      <c r="E3680" s="346"/>
      <c r="F3680" s="90"/>
      <c r="G3680" s="73"/>
      <c r="H3680" s="278"/>
    </row>
    <row r="3681" spans="1:8" ht="12.75" customHeight="1">
      <c r="A3681" s="245"/>
      <c r="B3681" s="256" t="s">
        <v>1221</v>
      </c>
      <c r="C3681" s="53" t="s">
        <v>627</v>
      </c>
      <c r="D3681" s="327">
        <v>1</v>
      </c>
      <c r="E3681" s="347" t="s">
        <v>199</v>
      </c>
      <c r="F3681" s="91"/>
      <c r="G3681" s="101"/>
      <c r="H3681" s="279"/>
    </row>
    <row r="3682" spans="1:8" ht="12.75" customHeight="1">
      <c r="A3682" s="282"/>
      <c r="B3682" s="255" t="s">
        <v>2014</v>
      </c>
      <c r="C3682" s="52" t="s">
        <v>46</v>
      </c>
      <c r="D3682" s="326"/>
      <c r="E3682" s="346"/>
      <c r="F3682" s="90"/>
      <c r="G3682" s="73"/>
      <c r="H3682" s="278"/>
    </row>
    <row r="3683" spans="1:8" ht="12.75" customHeight="1">
      <c r="A3683" s="246"/>
      <c r="B3683" s="255" t="s">
        <v>1237</v>
      </c>
      <c r="C3683" s="266" t="s">
        <v>1918</v>
      </c>
      <c r="D3683" s="326">
        <v>1</v>
      </c>
      <c r="E3683" s="346" t="s">
        <v>199</v>
      </c>
      <c r="F3683" s="90"/>
      <c r="G3683" s="73"/>
      <c r="H3683" s="278"/>
    </row>
    <row r="3684" spans="1:8" ht="12.75" customHeight="1">
      <c r="A3684" s="285"/>
      <c r="B3684" s="304" t="s">
        <v>1745</v>
      </c>
      <c r="C3684" s="52" t="s">
        <v>46</v>
      </c>
      <c r="D3684" s="328"/>
      <c r="E3684" s="348"/>
      <c r="F3684" s="355"/>
      <c r="G3684" s="371"/>
      <c r="H3684" s="372"/>
    </row>
    <row r="3685" spans="1:8" ht="12.75" customHeight="1">
      <c r="A3685" s="286"/>
      <c r="B3685" s="299" t="s">
        <v>2016</v>
      </c>
      <c r="C3685" s="53" t="s">
        <v>780</v>
      </c>
      <c r="D3685" s="329">
        <v>1</v>
      </c>
      <c r="E3685" s="349" t="s">
        <v>199</v>
      </c>
      <c r="F3685" s="356"/>
      <c r="G3685" s="94"/>
      <c r="H3685" s="373"/>
    </row>
    <row r="3686" spans="1:8" ht="12.75" customHeight="1">
      <c r="A3686" s="246"/>
      <c r="B3686" s="303" t="s">
        <v>346</v>
      </c>
      <c r="C3686" s="266" t="s">
        <v>46</v>
      </c>
      <c r="D3686" s="326"/>
      <c r="E3686" s="346"/>
      <c r="F3686" s="90"/>
      <c r="G3686" s="73"/>
      <c r="H3686" s="278"/>
    </row>
    <row r="3687" spans="1:8" ht="12.75" customHeight="1">
      <c r="A3687" s="245"/>
      <c r="B3687" s="295" t="s">
        <v>1821</v>
      </c>
      <c r="C3687" s="53" t="s">
        <v>2018</v>
      </c>
      <c r="D3687" s="327">
        <v>1</v>
      </c>
      <c r="E3687" s="347" t="s">
        <v>199</v>
      </c>
      <c r="F3687" s="91"/>
      <c r="G3687" s="101"/>
      <c r="H3687" s="279"/>
    </row>
    <row r="3688" spans="1:8" ht="12.75" customHeight="1">
      <c r="A3688" s="282"/>
      <c r="B3688" s="300" t="s">
        <v>397</v>
      </c>
      <c r="C3688" s="52" t="s">
        <v>46</v>
      </c>
      <c r="D3688" s="326"/>
      <c r="E3688" s="346"/>
      <c r="F3688" s="71"/>
      <c r="G3688" s="73"/>
      <c r="H3688" s="278"/>
    </row>
    <row r="3689" spans="1:8" ht="12.75" customHeight="1">
      <c r="A3689" s="245"/>
      <c r="B3689" s="301" t="s">
        <v>1954</v>
      </c>
      <c r="C3689" s="54" t="s">
        <v>1957</v>
      </c>
      <c r="D3689" s="327">
        <v>1</v>
      </c>
      <c r="E3689" s="347" t="s">
        <v>199</v>
      </c>
      <c r="F3689" s="72"/>
      <c r="G3689" s="101"/>
      <c r="H3689" s="279"/>
    </row>
    <row r="3690" spans="1:8" ht="12.75" customHeight="1">
      <c r="A3690" s="288"/>
      <c r="B3690" s="302" t="s">
        <v>1923</v>
      </c>
      <c r="C3690" s="55" t="s">
        <v>46</v>
      </c>
      <c r="D3690" s="333"/>
      <c r="E3690" s="350"/>
      <c r="F3690" s="73"/>
      <c r="G3690" s="73"/>
      <c r="H3690" s="278"/>
    </row>
    <row r="3691" spans="1:8" ht="12.75" customHeight="1">
      <c r="A3691" s="283"/>
      <c r="B3691" s="296" t="s">
        <v>241</v>
      </c>
      <c r="C3691" s="53" t="s">
        <v>1953</v>
      </c>
      <c r="D3691" s="334">
        <v>3</v>
      </c>
      <c r="E3691" s="351" t="s">
        <v>199</v>
      </c>
      <c r="F3691" s="94"/>
      <c r="G3691" s="102"/>
      <c r="H3691" s="281"/>
    </row>
    <row r="3692" spans="1:8" ht="12.75" customHeight="1">
      <c r="A3692" s="80"/>
      <c r="B3692" s="249" t="s">
        <v>2019</v>
      </c>
      <c r="C3692" s="249" t="s">
        <v>46</v>
      </c>
      <c r="D3692" s="330"/>
      <c r="E3692" s="80"/>
      <c r="F3692" s="69"/>
      <c r="G3692" s="69"/>
      <c r="H3692" s="275"/>
    </row>
    <row r="3693" spans="1:8" ht="12.75" customHeight="1">
      <c r="A3693" s="284"/>
      <c r="B3693" s="311" t="s">
        <v>1979</v>
      </c>
      <c r="C3693" s="311" t="s">
        <v>532</v>
      </c>
      <c r="D3693" s="331">
        <v>2</v>
      </c>
      <c r="E3693" s="81" t="s">
        <v>199</v>
      </c>
      <c r="F3693" s="70"/>
      <c r="G3693" s="70"/>
      <c r="H3693" s="374"/>
    </row>
    <row r="3694" spans="1:8" ht="12.75" customHeight="1">
      <c r="A3694" s="282"/>
      <c r="B3694" s="305" t="s">
        <v>2023</v>
      </c>
      <c r="C3694" s="264" t="s">
        <v>46</v>
      </c>
      <c r="D3694" s="330"/>
      <c r="E3694" s="80"/>
      <c r="F3694" s="69"/>
      <c r="G3694" s="69"/>
      <c r="H3694" s="275"/>
    </row>
    <row r="3695" spans="1:8" ht="12.75" customHeight="1">
      <c r="A3695" s="287"/>
      <c r="B3695" s="306" t="s">
        <v>2026</v>
      </c>
      <c r="C3695" s="265" t="s">
        <v>1496</v>
      </c>
      <c r="D3695" s="331">
        <v>3</v>
      </c>
      <c r="E3695" s="81" t="s">
        <v>199</v>
      </c>
      <c r="F3695" s="70"/>
      <c r="G3695" s="70"/>
      <c r="H3695" s="277"/>
    </row>
    <row r="3696" spans="1:8" ht="12.75" customHeight="1">
      <c r="A3696" s="282"/>
      <c r="B3696" s="303" t="s">
        <v>2028</v>
      </c>
      <c r="C3696" s="52" t="s">
        <v>46</v>
      </c>
      <c r="D3696" s="326"/>
      <c r="E3696" s="346"/>
      <c r="F3696" s="90"/>
      <c r="G3696" s="69"/>
      <c r="H3696" s="278"/>
    </row>
    <row r="3697" spans="1:8" ht="12.75" customHeight="1">
      <c r="A3697" s="245"/>
      <c r="B3697" s="295" t="s">
        <v>2030</v>
      </c>
      <c r="C3697" s="54" t="s">
        <v>2034</v>
      </c>
      <c r="D3697" s="327">
        <v>1</v>
      </c>
      <c r="E3697" s="347" t="s">
        <v>199</v>
      </c>
      <c r="F3697" s="91"/>
      <c r="G3697" s="70"/>
      <c r="H3697" s="277"/>
    </row>
    <row r="3698" spans="1:8" ht="12.75" customHeight="1">
      <c r="A3698" s="282"/>
      <c r="B3698" s="258" t="s">
        <v>492</v>
      </c>
      <c r="C3698" s="52" t="s">
        <v>46</v>
      </c>
      <c r="D3698" s="326"/>
      <c r="E3698" s="346"/>
      <c r="F3698" s="90"/>
      <c r="G3698" s="69"/>
      <c r="H3698" s="372"/>
    </row>
    <row r="3699" spans="1:8" ht="12.75" customHeight="1">
      <c r="A3699" s="245"/>
      <c r="B3699" s="256" t="s">
        <v>1471</v>
      </c>
      <c r="C3699" s="53" t="s">
        <v>2036</v>
      </c>
      <c r="D3699" s="327">
        <v>1</v>
      </c>
      <c r="E3699" s="347" t="s">
        <v>199</v>
      </c>
      <c r="F3699" s="72"/>
      <c r="G3699" s="70"/>
      <c r="H3699" s="375"/>
    </row>
    <row r="3700" spans="1:8" ht="12.75" customHeight="1">
      <c r="A3700" s="282"/>
      <c r="B3700" s="258" t="s">
        <v>2039</v>
      </c>
      <c r="C3700" s="52" t="s">
        <v>46</v>
      </c>
      <c r="D3700" s="326"/>
      <c r="E3700" s="346"/>
      <c r="F3700" s="90"/>
      <c r="G3700" s="69"/>
      <c r="H3700" s="372"/>
    </row>
    <row r="3701" spans="1:8" ht="12.75" customHeight="1">
      <c r="A3701" s="245"/>
      <c r="B3701" s="256" t="s">
        <v>2042</v>
      </c>
      <c r="C3701" s="53" t="s">
        <v>1583</v>
      </c>
      <c r="D3701" s="327">
        <v>4</v>
      </c>
      <c r="E3701" s="347" t="s">
        <v>199</v>
      </c>
      <c r="F3701" s="72"/>
      <c r="G3701" s="70"/>
      <c r="H3701" s="375"/>
    </row>
    <row r="3702" spans="1:8" ht="12.75" customHeight="1">
      <c r="A3702" s="282"/>
      <c r="B3702" s="255" t="s">
        <v>1476</v>
      </c>
      <c r="C3702" s="55" t="s">
        <v>46</v>
      </c>
      <c r="D3702" s="326"/>
      <c r="E3702" s="346"/>
      <c r="F3702" s="90"/>
      <c r="G3702" s="73"/>
      <c r="H3702" s="278"/>
    </row>
    <row r="3703" spans="1:8" ht="12.75" customHeight="1">
      <c r="A3703" s="245"/>
      <c r="B3703" s="256" t="s">
        <v>2045</v>
      </c>
      <c r="C3703" s="54" t="s">
        <v>1721</v>
      </c>
      <c r="D3703" s="327">
        <v>2</v>
      </c>
      <c r="E3703" s="347" t="s">
        <v>199</v>
      </c>
      <c r="F3703" s="91"/>
      <c r="G3703" s="101"/>
      <c r="H3703" s="375"/>
    </row>
    <row r="3704" spans="1:8" ht="12.75" customHeight="1">
      <c r="A3704" s="282"/>
      <c r="B3704" s="255" t="s">
        <v>2047</v>
      </c>
      <c r="C3704" s="55" t="s">
        <v>46</v>
      </c>
      <c r="D3704" s="326"/>
      <c r="E3704" s="346"/>
      <c r="F3704" s="90"/>
      <c r="G3704" s="73"/>
      <c r="H3704" s="278"/>
    </row>
    <row r="3705" spans="1:8" ht="12.75" customHeight="1">
      <c r="A3705" s="245"/>
      <c r="B3705" s="256" t="s">
        <v>101</v>
      </c>
      <c r="C3705" s="54" t="s">
        <v>2044</v>
      </c>
      <c r="D3705" s="327">
        <v>2</v>
      </c>
      <c r="E3705" s="347" t="s">
        <v>199</v>
      </c>
      <c r="F3705" s="91"/>
      <c r="G3705" s="101"/>
      <c r="H3705" s="279"/>
    </row>
    <row r="3706" spans="1:8" ht="12.75" customHeight="1">
      <c r="A3706" s="282"/>
      <c r="B3706" s="255" t="s">
        <v>1108</v>
      </c>
      <c r="C3706" s="55" t="s">
        <v>46</v>
      </c>
      <c r="D3706" s="326"/>
      <c r="E3706" s="346"/>
      <c r="F3706" s="90"/>
      <c r="G3706" s="73"/>
      <c r="H3706" s="278"/>
    </row>
    <row r="3707" spans="1:8" ht="12.75" customHeight="1">
      <c r="A3707" s="245"/>
      <c r="B3707" s="256" t="s">
        <v>2030</v>
      </c>
      <c r="C3707" s="54" t="s">
        <v>582</v>
      </c>
      <c r="D3707" s="327">
        <v>1</v>
      </c>
      <c r="E3707" s="347" t="s">
        <v>199</v>
      </c>
      <c r="F3707" s="91"/>
      <c r="G3707" s="101"/>
      <c r="H3707" s="279"/>
    </row>
    <row r="3708" spans="1:8" ht="12.75" customHeight="1">
      <c r="A3708" s="282"/>
      <c r="B3708" s="255" t="s">
        <v>2052</v>
      </c>
      <c r="C3708" s="55" t="s">
        <v>46</v>
      </c>
      <c r="D3708" s="326"/>
      <c r="E3708" s="346"/>
      <c r="F3708" s="90"/>
      <c r="G3708" s="73"/>
      <c r="H3708" s="278"/>
    </row>
    <row r="3709" spans="1:8" ht="12.75" customHeight="1">
      <c r="A3709" s="245"/>
      <c r="B3709" s="256" t="s">
        <v>1674</v>
      </c>
      <c r="C3709" s="53" t="s">
        <v>2055</v>
      </c>
      <c r="D3709" s="327">
        <v>2</v>
      </c>
      <c r="E3709" s="347" t="s">
        <v>199</v>
      </c>
      <c r="F3709" s="91"/>
      <c r="G3709" s="101"/>
      <c r="H3709" s="279"/>
    </row>
    <row r="3710" spans="1:8" ht="12.75" customHeight="1">
      <c r="A3710" s="282"/>
      <c r="B3710" s="255" t="s">
        <v>1671</v>
      </c>
      <c r="C3710" s="55" t="s">
        <v>46</v>
      </c>
      <c r="D3710" s="326"/>
      <c r="E3710" s="84"/>
      <c r="F3710" s="90"/>
      <c r="G3710" s="73"/>
      <c r="H3710" s="278"/>
    </row>
    <row r="3711" spans="1:8" ht="12.75" customHeight="1">
      <c r="A3711" s="245"/>
      <c r="B3711" s="256" t="s">
        <v>1934</v>
      </c>
      <c r="C3711" s="54" t="s">
        <v>1945</v>
      </c>
      <c r="D3711" s="327">
        <v>1</v>
      </c>
      <c r="E3711" s="347" t="s">
        <v>199</v>
      </c>
      <c r="F3711" s="92"/>
      <c r="G3711" s="101"/>
      <c r="H3711" s="279"/>
    </row>
    <row r="3712" spans="1:8" ht="12.75" customHeight="1">
      <c r="A3712" s="282"/>
      <c r="B3712" s="255" t="s">
        <v>2057</v>
      </c>
      <c r="C3712" s="55" t="s">
        <v>46</v>
      </c>
      <c r="D3712" s="326"/>
      <c r="E3712" s="346"/>
      <c r="F3712" s="90"/>
      <c r="G3712" s="73"/>
      <c r="H3712" s="278"/>
    </row>
    <row r="3713" spans="1:8" ht="12.75" customHeight="1">
      <c r="A3713" s="245"/>
      <c r="B3713" s="256" t="s">
        <v>1017</v>
      </c>
      <c r="C3713" s="54" t="s">
        <v>2059</v>
      </c>
      <c r="D3713" s="327">
        <v>1</v>
      </c>
      <c r="E3713" s="347" t="s">
        <v>199</v>
      </c>
      <c r="F3713" s="93"/>
      <c r="G3713" s="101"/>
      <c r="H3713" s="279"/>
    </row>
    <row r="3714" spans="1:8" ht="12.75" customHeight="1">
      <c r="A3714" s="282"/>
      <c r="B3714" s="255" t="s">
        <v>2066</v>
      </c>
      <c r="C3714" s="55" t="s">
        <v>46</v>
      </c>
      <c r="D3714" s="326"/>
      <c r="E3714" s="84"/>
      <c r="F3714" s="90"/>
      <c r="G3714" s="73"/>
      <c r="H3714" s="278"/>
    </row>
    <row r="3715" spans="1:8" ht="12.75" customHeight="1">
      <c r="A3715" s="245"/>
      <c r="B3715" s="256" t="s">
        <v>1967</v>
      </c>
      <c r="C3715" s="54" t="s">
        <v>256</v>
      </c>
      <c r="D3715" s="327">
        <v>1</v>
      </c>
      <c r="E3715" s="347" t="s">
        <v>199</v>
      </c>
      <c r="F3715" s="92"/>
      <c r="G3715" s="101"/>
      <c r="H3715" s="279"/>
    </row>
    <row r="3716" spans="1:8" ht="12.75" customHeight="1">
      <c r="A3716" s="282"/>
      <c r="B3716" s="255" t="s">
        <v>2067</v>
      </c>
      <c r="C3716" s="55" t="s">
        <v>46</v>
      </c>
      <c r="D3716" s="326"/>
      <c r="E3716" s="346"/>
      <c r="F3716" s="90"/>
      <c r="G3716" s="73"/>
      <c r="H3716" s="278"/>
    </row>
    <row r="3717" spans="1:8" ht="12.75" customHeight="1">
      <c r="A3717" s="245"/>
      <c r="B3717" s="256" t="s">
        <v>824</v>
      </c>
      <c r="C3717" s="54" t="s">
        <v>1119</v>
      </c>
      <c r="D3717" s="327">
        <v>1</v>
      </c>
      <c r="E3717" s="347" t="s">
        <v>199</v>
      </c>
      <c r="F3717" s="93"/>
      <c r="G3717" s="101"/>
      <c r="H3717" s="279"/>
    </row>
    <row r="3718" spans="1:8" ht="12.75" customHeight="1">
      <c r="A3718" s="282"/>
      <c r="B3718" s="255" t="s">
        <v>1461</v>
      </c>
      <c r="C3718" s="55" t="s">
        <v>46</v>
      </c>
      <c r="D3718" s="326"/>
      <c r="E3718" s="346"/>
      <c r="F3718" s="90"/>
      <c r="G3718" s="73"/>
      <c r="H3718" s="278"/>
    </row>
    <row r="3719" spans="1:8" ht="12.75" customHeight="1">
      <c r="A3719" s="245"/>
      <c r="B3719" s="256" t="s">
        <v>1547</v>
      </c>
      <c r="C3719" s="54" t="s">
        <v>1216</v>
      </c>
      <c r="D3719" s="327">
        <v>1</v>
      </c>
      <c r="E3719" s="347" t="s">
        <v>199</v>
      </c>
      <c r="F3719" s="91"/>
      <c r="G3719" s="101"/>
      <c r="H3719" s="279"/>
    </row>
    <row r="3720" spans="1:8" ht="12.75" customHeight="1">
      <c r="A3720" s="282"/>
      <c r="B3720" s="255" t="s">
        <v>1440</v>
      </c>
      <c r="C3720" s="55" t="s">
        <v>46</v>
      </c>
      <c r="D3720" s="326"/>
      <c r="E3720" s="346"/>
      <c r="F3720" s="90"/>
      <c r="G3720" s="73"/>
      <c r="H3720" s="278"/>
    </row>
    <row r="3721" spans="1:8" ht="12.75" customHeight="1">
      <c r="A3721" s="245"/>
      <c r="B3721" s="295" t="s">
        <v>2069</v>
      </c>
      <c r="C3721" s="53" t="s">
        <v>2007</v>
      </c>
      <c r="D3721" s="327">
        <v>1</v>
      </c>
      <c r="E3721" s="347" t="s">
        <v>199</v>
      </c>
      <c r="F3721" s="91"/>
      <c r="G3721" s="101"/>
      <c r="H3721" s="279"/>
    </row>
    <row r="3722" spans="1:8" ht="12.75" customHeight="1">
      <c r="A3722" s="282"/>
      <c r="B3722" s="303" t="s">
        <v>1825</v>
      </c>
      <c r="C3722" s="52" t="s">
        <v>46</v>
      </c>
      <c r="D3722" s="326"/>
      <c r="E3722" s="346"/>
      <c r="F3722" s="90"/>
      <c r="G3722" s="73"/>
      <c r="H3722" s="278"/>
    </row>
    <row r="3723" spans="1:8" ht="12.75" customHeight="1">
      <c r="A3723" s="246"/>
      <c r="B3723" s="303" t="s">
        <v>1979</v>
      </c>
      <c r="C3723" s="266" t="s">
        <v>256</v>
      </c>
      <c r="D3723" s="326">
        <v>2</v>
      </c>
      <c r="E3723" s="346" t="s">
        <v>199</v>
      </c>
      <c r="F3723" s="90"/>
      <c r="G3723" s="73"/>
      <c r="H3723" s="278"/>
    </row>
    <row r="3724" spans="1:8" ht="12.75" customHeight="1">
      <c r="A3724" s="285"/>
      <c r="B3724" s="304" t="s">
        <v>774</v>
      </c>
      <c r="C3724" s="52" t="s">
        <v>46</v>
      </c>
      <c r="D3724" s="328"/>
      <c r="E3724" s="348"/>
      <c r="F3724" s="355"/>
      <c r="G3724" s="371"/>
      <c r="H3724" s="372"/>
    </row>
    <row r="3725" spans="1:8" ht="12.75" customHeight="1">
      <c r="A3725" s="286"/>
      <c r="B3725" s="299" t="s">
        <v>1821</v>
      </c>
      <c r="C3725" s="53" t="s">
        <v>780</v>
      </c>
      <c r="D3725" s="329">
        <v>1</v>
      </c>
      <c r="E3725" s="349" t="s">
        <v>199</v>
      </c>
      <c r="F3725" s="356"/>
      <c r="G3725" s="94"/>
      <c r="H3725" s="373"/>
    </row>
    <row r="3726" spans="1:8" ht="12.75" customHeight="1">
      <c r="A3726" s="246"/>
      <c r="B3726" s="303" t="s">
        <v>1590</v>
      </c>
      <c r="C3726" s="266" t="s">
        <v>46</v>
      </c>
      <c r="D3726" s="326"/>
      <c r="E3726" s="346"/>
      <c r="F3726" s="90"/>
      <c r="G3726" s="73"/>
      <c r="H3726" s="278"/>
    </row>
    <row r="3727" spans="1:8" ht="12.75" customHeight="1">
      <c r="A3727" s="245"/>
      <c r="B3727" s="295" t="s">
        <v>2030</v>
      </c>
      <c r="C3727" s="53" t="s">
        <v>2072</v>
      </c>
      <c r="D3727" s="327">
        <v>2</v>
      </c>
      <c r="E3727" s="347" t="s">
        <v>199</v>
      </c>
      <c r="F3727" s="91"/>
      <c r="G3727" s="101"/>
      <c r="H3727" s="279"/>
    </row>
    <row r="3728" spans="1:8" ht="12.75" customHeight="1">
      <c r="A3728" s="282"/>
      <c r="B3728" s="300" t="s">
        <v>87</v>
      </c>
      <c r="C3728" s="52" t="s">
        <v>46</v>
      </c>
      <c r="D3728" s="326"/>
      <c r="E3728" s="346"/>
      <c r="F3728" s="71"/>
      <c r="G3728" s="73"/>
      <c r="H3728" s="278"/>
    </row>
    <row r="3729" spans="1:8" ht="12.75" customHeight="1">
      <c r="A3729" s="245"/>
      <c r="B3729" s="301" t="s">
        <v>1315</v>
      </c>
      <c r="C3729" s="54" t="s">
        <v>2073</v>
      </c>
      <c r="D3729" s="327">
        <v>2</v>
      </c>
      <c r="E3729" s="347" t="s">
        <v>199</v>
      </c>
      <c r="F3729" s="72"/>
      <c r="G3729" s="101"/>
      <c r="H3729" s="279"/>
    </row>
    <row r="3730" spans="1:8" ht="12.75" customHeight="1">
      <c r="A3730" s="288"/>
      <c r="B3730" s="302" t="s">
        <v>739</v>
      </c>
      <c r="C3730" s="55" t="s">
        <v>46</v>
      </c>
      <c r="D3730" s="333"/>
      <c r="E3730" s="350"/>
      <c r="F3730" s="73"/>
      <c r="G3730" s="73"/>
      <c r="H3730" s="278"/>
    </row>
    <row r="3731" spans="1:8" ht="12.75" customHeight="1">
      <c r="A3731" s="283"/>
      <c r="B3731" s="296" t="s">
        <v>1315</v>
      </c>
      <c r="C3731" s="53" t="s">
        <v>1513</v>
      </c>
      <c r="D3731" s="334">
        <v>1</v>
      </c>
      <c r="E3731" s="351" t="s">
        <v>199</v>
      </c>
      <c r="F3731" s="94"/>
      <c r="G3731" s="102"/>
      <c r="H3731" s="281"/>
    </row>
    <row r="3732" spans="1:8" ht="12.75" customHeight="1">
      <c r="A3732" s="246"/>
      <c r="B3732" s="255" t="s">
        <v>46</v>
      </c>
      <c r="C3732" s="266" t="s">
        <v>46</v>
      </c>
      <c r="D3732" s="326"/>
      <c r="E3732" s="346"/>
      <c r="F3732" s="90"/>
      <c r="G3732" s="73"/>
      <c r="H3732" s="278"/>
    </row>
    <row r="3733" spans="1:8" ht="12.75" customHeight="1">
      <c r="A3733" s="245"/>
      <c r="B3733" s="257"/>
      <c r="C3733" s="53" t="s">
        <v>46</v>
      </c>
      <c r="D3733" s="327"/>
      <c r="E3733" s="347" t="s">
        <v>46</v>
      </c>
      <c r="F3733" s="91"/>
      <c r="G3733" s="101"/>
      <c r="H3733" s="279"/>
    </row>
    <row r="3734" spans="1:8" ht="12.75" customHeight="1">
      <c r="A3734" s="80"/>
      <c r="B3734" s="249" t="s">
        <v>46</v>
      </c>
      <c r="C3734" s="249" t="s">
        <v>46</v>
      </c>
      <c r="D3734" s="330"/>
      <c r="E3734" s="80"/>
      <c r="F3734" s="69"/>
      <c r="G3734" s="69"/>
      <c r="H3734" s="275"/>
    </row>
    <row r="3735" spans="1:8" ht="12.75" customHeight="1">
      <c r="A3735" s="284"/>
      <c r="B3735" s="311" t="s">
        <v>2076</v>
      </c>
      <c r="C3735" s="311" t="s">
        <v>46</v>
      </c>
      <c r="D3735" s="331"/>
      <c r="E3735" s="81" t="s">
        <v>46</v>
      </c>
      <c r="F3735" s="70"/>
      <c r="G3735" s="70"/>
      <c r="H3735" s="374"/>
    </row>
    <row r="3736" spans="1:8" ht="12.75" customHeight="1">
      <c r="A3736" s="282"/>
      <c r="B3736" s="305" t="s">
        <v>2078</v>
      </c>
      <c r="C3736" s="264" t="s">
        <v>46</v>
      </c>
      <c r="D3736" s="330"/>
      <c r="E3736" s="80"/>
      <c r="F3736" s="69"/>
      <c r="G3736" s="69"/>
      <c r="H3736" s="275"/>
    </row>
    <row r="3737" spans="1:8" ht="12.75" customHeight="1">
      <c r="A3737" s="287"/>
      <c r="B3737" s="306" t="s">
        <v>2080</v>
      </c>
      <c r="C3737" s="265" t="s">
        <v>2085</v>
      </c>
      <c r="D3737" s="331">
        <v>1</v>
      </c>
      <c r="E3737" s="81" t="s">
        <v>199</v>
      </c>
      <c r="F3737" s="70"/>
      <c r="G3737" s="70"/>
      <c r="H3737" s="277"/>
    </row>
    <row r="3738" spans="1:8" ht="12.75" customHeight="1">
      <c r="A3738" s="282"/>
      <c r="B3738" s="303" t="s">
        <v>1414</v>
      </c>
      <c r="C3738" s="52" t="s">
        <v>46</v>
      </c>
      <c r="D3738" s="326"/>
      <c r="E3738" s="346"/>
      <c r="F3738" s="90"/>
      <c r="G3738" s="69"/>
      <c r="H3738" s="278"/>
    </row>
    <row r="3739" spans="1:8" ht="12.75" customHeight="1">
      <c r="A3739" s="245"/>
      <c r="B3739" s="295" t="s">
        <v>2087</v>
      </c>
      <c r="C3739" s="54" t="s">
        <v>46</v>
      </c>
      <c r="D3739" s="327"/>
      <c r="E3739" s="347" t="s">
        <v>46</v>
      </c>
      <c r="F3739" s="91"/>
      <c r="G3739" s="70"/>
      <c r="H3739" s="277"/>
    </row>
    <row r="3740" spans="1:8" ht="12.75" customHeight="1">
      <c r="A3740" s="282"/>
      <c r="B3740" s="258" t="s">
        <v>2089</v>
      </c>
      <c r="C3740" s="52" t="s">
        <v>46</v>
      </c>
      <c r="D3740" s="326"/>
      <c r="E3740" s="346"/>
      <c r="F3740" s="90"/>
      <c r="G3740" s="69"/>
      <c r="H3740" s="372"/>
    </row>
    <row r="3741" spans="1:8" ht="12.75" customHeight="1">
      <c r="A3741" s="245"/>
      <c r="B3741" s="256" t="s">
        <v>715</v>
      </c>
      <c r="C3741" s="53" t="s">
        <v>1444</v>
      </c>
      <c r="D3741" s="327">
        <v>2</v>
      </c>
      <c r="E3741" s="347" t="s">
        <v>199</v>
      </c>
      <c r="F3741" s="72"/>
      <c r="G3741" s="70"/>
      <c r="H3741" s="375"/>
    </row>
    <row r="3742" spans="1:8" ht="12.75" customHeight="1">
      <c r="A3742" s="246"/>
      <c r="B3742" s="255" t="s">
        <v>46</v>
      </c>
      <c r="C3742" s="266" t="s">
        <v>46</v>
      </c>
      <c r="D3742" s="326"/>
      <c r="E3742" s="346"/>
      <c r="F3742" s="90"/>
      <c r="G3742" s="73"/>
      <c r="H3742" s="278"/>
    </row>
    <row r="3743" spans="1:8" ht="12.75" customHeight="1">
      <c r="A3743" s="245"/>
      <c r="B3743" s="257"/>
      <c r="C3743" s="53" t="s">
        <v>46</v>
      </c>
      <c r="D3743" s="327"/>
      <c r="E3743" s="347" t="s">
        <v>46</v>
      </c>
      <c r="F3743" s="91"/>
      <c r="G3743" s="101"/>
      <c r="H3743" s="279"/>
    </row>
    <row r="3744" spans="1:8" ht="12.75" customHeight="1">
      <c r="A3744" s="282"/>
      <c r="B3744" s="258" t="s">
        <v>46</v>
      </c>
      <c r="C3744" s="52" t="s">
        <v>46</v>
      </c>
      <c r="D3744" s="326"/>
      <c r="E3744" s="346"/>
      <c r="F3744" s="90"/>
      <c r="G3744" s="69"/>
      <c r="H3744" s="372"/>
    </row>
    <row r="3745" spans="1:8" ht="12.75" customHeight="1">
      <c r="A3745" s="245"/>
      <c r="B3745" s="256" t="s">
        <v>250</v>
      </c>
      <c r="C3745" s="53" t="s">
        <v>46</v>
      </c>
      <c r="D3745" s="327"/>
      <c r="E3745" s="347" t="s">
        <v>46</v>
      </c>
      <c r="F3745" s="72"/>
      <c r="G3745" s="70"/>
      <c r="H3745" s="375"/>
    </row>
    <row r="3746" spans="1:8" ht="12.75" customHeight="1">
      <c r="A3746" s="282"/>
      <c r="B3746" s="255" t="s">
        <v>1853</v>
      </c>
      <c r="C3746" s="55" t="s">
        <v>46</v>
      </c>
      <c r="D3746" s="326"/>
      <c r="E3746" s="346"/>
      <c r="F3746" s="90"/>
      <c r="G3746" s="73"/>
      <c r="H3746" s="278"/>
    </row>
    <row r="3747" spans="1:8" ht="12.75" customHeight="1">
      <c r="A3747" s="245"/>
      <c r="B3747" s="256" t="s">
        <v>1979</v>
      </c>
      <c r="C3747" s="54" t="s">
        <v>445</v>
      </c>
      <c r="D3747" s="327">
        <v>1</v>
      </c>
      <c r="E3747" s="347" t="s">
        <v>199</v>
      </c>
      <c r="F3747" s="91"/>
      <c r="G3747" s="101"/>
      <c r="H3747" s="375"/>
    </row>
    <row r="3748" spans="1:8" ht="12.75" customHeight="1">
      <c r="A3748" s="282"/>
      <c r="B3748" s="255" t="s">
        <v>2092</v>
      </c>
      <c r="C3748" s="55" t="s">
        <v>46</v>
      </c>
      <c r="D3748" s="326"/>
      <c r="E3748" s="346"/>
      <c r="F3748" s="90"/>
      <c r="G3748" s="73"/>
      <c r="H3748" s="278"/>
    </row>
    <row r="3749" spans="1:8" ht="12.75" customHeight="1">
      <c r="A3749" s="245"/>
      <c r="B3749" s="256" t="s">
        <v>1954</v>
      </c>
      <c r="C3749" s="54" t="s">
        <v>2093</v>
      </c>
      <c r="D3749" s="327">
        <v>1</v>
      </c>
      <c r="E3749" s="347" t="s">
        <v>199</v>
      </c>
      <c r="F3749" s="91"/>
      <c r="G3749" s="101"/>
      <c r="H3749" s="279"/>
    </row>
    <row r="3750" spans="1:8" ht="12.75" customHeight="1">
      <c r="A3750" s="282"/>
      <c r="B3750" s="255" t="s">
        <v>1892</v>
      </c>
      <c r="C3750" s="55" t="s">
        <v>46</v>
      </c>
      <c r="D3750" s="326"/>
      <c r="E3750" s="346"/>
      <c r="F3750" s="90"/>
      <c r="G3750" s="73"/>
      <c r="H3750" s="278"/>
    </row>
    <row r="3751" spans="1:8" ht="12.75" customHeight="1">
      <c r="A3751" s="245"/>
      <c r="B3751" s="256" t="s">
        <v>1979</v>
      </c>
      <c r="C3751" s="54" t="s">
        <v>256</v>
      </c>
      <c r="D3751" s="327">
        <v>2</v>
      </c>
      <c r="E3751" s="347" t="s">
        <v>199</v>
      </c>
      <c r="F3751" s="91"/>
      <c r="G3751" s="101"/>
      <c r="H3751" s="279"/>
    </row>
    <row r="3752" spans="1:8" ht="12.75" customHeight="1">
      <c r="A3752" s="282"/>
      <c r="B3752" s="255" t="s">
        <v>1049</v>
      </c>
      <c r="C3752" s="55" t="s">
        <v>46</v>
      </c>
      <c r="D3752" s="326"/>
      <c r="E3752" s="346"/>
      <c r="F3752" s="90"/>
      <c r="G3752" s="73"/>
      <c r="H3752" s="278"/>
    </row>
    <row r="3753" spans="1:8" ht="12.75" customHeight="1">
      <c r="A3753" s="245"/>
      <c r="B3753" s="256" t="s">
        <v>1221</v>
      </c>
      <c r="C3753" s="53" t="s">
        <v>627</v>
      </c>
      <c r="D3753" s="327">
        <v>1</v>
      </c>
      <c r="E3753" s="347" t="s">
        <v>199</v>
      </c>
      <c r="F3753" s="91"/>
      <c r="G3753" s="101"/>
      <c r="H3753" s="279"/>
    </row>
    <row r="3754" spans="1:8" ht="12.75" customHeight="1">
      <c r="A3754" s="282"/>
      <c r="B3754" s="255" t="s">
        <v>902</v>
      </c>
      <c r="C3754" s="55" t="s">
        <v>46</v>
      </c>
      <c r="D3754" s="326"/>
      <c r="E3754" s="84"/>
      <c r="F3754" s="90"/>
      <c r="G3754" s="73"/>
      <c r="H3754" s="278"/>
    </row>
    <row r="3755" spans="1:8" ht="12.75" customHeight="1">
      <c r="A3755" s="245"/>
      <c r="B3755" s="256" t="s">
        <v>1979</v>
      </c>
      <c r="C3755" s="54" t="s">
        <v>532</v>
      </c>
      <c r="D3755" s="327">
        <v>2</v>
      </c>
      <c r="E3755" s="347" t="s">
        <v>199</v>
      </c>
      <c r="F3755" s="92"/>
      <c r="G3755" s="101"/>
      <c r="H3755" s="279"/>
    </row>
    <row r="3756" spans="1:8" ht="12.75" customHeight="1">
      <c r="A3756" s="282"/>
      <c r="B3756" s="255" t="s">
        <v>1347</v>
      </c>
      <c r="C3756" s="55" t="s">
        <v>46</v>
      </c>
      <c r="D3756" s="326"/>
      <c r="E3756" s="346"/>
      <c r="F3756" s="90"/>
      <c r="G3756" s="73"/>
      <c r="H3756" s="278"/>
    </row>
    <row r="3757" spans="1:8" ht="12.75" customHeight="1">
      <c r="A3757" s="245"/>
      <c r="B3757" s="256" t="s">
        <v>2094</v>
      </c>
      <c r="C3757" s="54" t="s">
        <v>532</v>
      </c>
      <c r="D3757" s="327">
        <v>4</v>
      </c>
      <c r="E3757" s="347" t="s">
        <v>199</v>
      </c>
      <c r="F3757" s="93"/>
      <c r="G3757" s="101"/>
      <c r="H3757" s="279"/>
    </row>
    <row r="3758" spans="1:8" ht="12.75" customHeight="1">
      <c r="A3758" s="282"/>
      <c r="B3758" s="255" t="s">
        <v>2096</v>
      </c>
      <c r="C3758" s="55" t="s">
        <v>46</v>
      </c>
      <c r="D3758" s="326"/>
      <c r="E3758" s="84"/>
      <c r="F3758" s="90"/>
      <c r="G3758" s="73"/>
      <c r="H3758" s="278"/>
    </row>
    <row r="3759" spans="1:8" ht="12.75" customHeight="1">
      <c r="A3759" s="245"/>
      <c r="B3759" s="256" t="s">
        <v>144</v>
      </c>
      <c r="C3759" s="54" t="s">
        <v>1320</v>
      </c>
      <c r="D3759" s="327">
        <v>1</v>
      </c>
      <c r="E3759" s="347" t="s">
        <v>199</v>
      </c>
      <c r="F3759" s="92"/>
      <c r="G3759" s="101"/>
      <c r="H3759" s="279"/>
    </row>
    <row r="3760" spans="1:8" ht="12.75" customHeight="1">
      <c r="A3760" s="282"/>
      <c r="B3760" s="255" t="s">
        <v>2097</v>
      </c>
      <c r="C3760" s="55" t="s">
        <v>46</v>
      </c>
      <c r="D3760" s="326"/>
      <c r="E3760" s="346"/>
      <c r="F3760" s="90"/>
      <c r="G3760" s="73"/>
      <c r="H3760" s="278"/>
    </row>
    <row r="3761" spans="1:8" ht="12.75" customHeight="1">
      <c r="A3761" s="245"/>
      <c r="B3761" s="256" t="s">
        <v>1967</v>
      </c>
      <c r="C3761" s="54" t="s">
        <v>2099</v>
      </c>
      <c r="D3761" s="327">
        <v>1</v>
      </c>
      <c r="E3761" s="347" t="s">
        <v>199</v>
      </c>
      <c r="F3761" s="93"/>
      <c r="G3761" s="101"/>
      <c r="H3761" s="279"/>
    </row>
    <row r="3762" spans="1:8" ht="12.75" customHeight="1">
      <c r="A3762" s="282"/>
      <c r="B3762" s="255" t="s">
        <v>2100</v>
      </c>
      <c r="C3762" s="55" t="s">
        <v>46</v>
      </c>
      <c r="D3762" s="326"/>
      <c r="E3762" s="346"/>
      <c r="F3762" s="90"/>
      <c r="G3762" s="73"/>
      <c r="H3762" s="278"/>
    </row>
    <row r="3763" spans="1:8" ht="12.75" customHeight="1">
      <c r="A3763" s="245"/>
      <c r="B3763" s="256" t="s">
        <v>2101</v>
      </c>
      <c r="C3763" s="54" t="s">
        <v>1697</v>
      </c>
      <c r="D3763" s="327">
        <v>1</v>
      </c>
      <c r="E3763" s="347" t="s">
        <v>199</v>
      </c>
      <c r="F3763" s="91"/>
      <c r="G3763" s="101"/>
      <c r="H3763" s="279"/>
    </row>
    <row r="3764" spans="1:8" ht="12.75" customHeight="1">
      <c r="A3764" s="282"/>
      <c r="B3764" s="255" t="s">
        <v>1566</v>
      </c>
      <c r="C3764" s="55" t="s">
        <v>46</v>
      </c>
      <c r="D3764" s="326"/>
      <c r="E3764" s="346"/>
      <c r="F3764" s="90"/>
      <c r="G3764" s="73"/>
      <c r="H3764" s="278"/>
    </row>
    <row r="3765" spans="1:8" ht="12.75" customHeight="1">
      <c r="A3765" s="245"/>
      <c r="B3765" s="256" t="s">
        <v>2101</v>
      </c>
      <c r="C3765" s="53" t="s">
        <v>2102</v>
      </c>
      <c r="D3765" s="327">
        <v>1</v>
      </c>
      <c r="E3765" s="347" t="s">
        <v>199</v>
      </c>
      <c r="F3765" s="91"/>
      <c r="G3765" s="101"/>
      <c r="H3765" s="279"/>
    </row>
    <row r="3766" spans="1:8" ht="12.75" customHeight="1">
      <c r="A3766" s="282"/>
      <c r="B3766" s="255" t="s">
        <v>447</v>
      </c>
      <c r="C3766" s="52" t="s">
        <v>46</v>
      </c>
      <c r="D3766" s="326"/>
      <c r="E3766" s="346"/>
      <c r="F3766" s="90"/>
      <c r="G3766" s="73"/>
      <c r="H3766" s="278"/>
    </row>
    <row r="3767" spans="1:8" ht="12.75" customHeight="1">
      <c r="A3767" s="246"/>
      <c r="B3767" s="255" t="s">
        <v>2101</v>
      </c>
      <c r="C3767" s="266" t="s">
        <v>2102</v>
      </c>
      <c r="D3767" s="326">
        <v>1</v>
      </c>
      <c r="E3767" s="346" t="s">
        <v>199</v>
      </c>
      <c r="F3767" s="90"/>
      <c r="G3767" s="73"/>
      <c r="H3767" s="278"/>
    </row>
    <row r="3768" spans="1:8" ht="12.75" customHeight="1">
      <c r="A3768" s="285"/>
      <c r="B3768" s="293" t="s">
        <v>2103</v>
      </c>
      <c r="C3768" s="52" t="s">
        <v>46</v>
      </c>
      <c r="D3768" s="328"/>
      <c r="E3768" s="348"/>
      <c r="F3768" s="355"/>
      <c r="G3768" s="371"/>
      <c r="H3768" s="372"/>
    </row>
    <row r="3769" spans="1:8" ht="12.75" customHeight="1">
      <c r="A3769" s="286"/>
      <c r="B3769" s="294" t="s">
        <v>2101</v>
      </c>
      <c r="C3769" s="53" t="s">
        <v>2105</v>
      </c>
      <c r="D3769" s="329">
        <v>1</v>
      </c>
      <c r="E3769" s="349" t="s">
        <v>199</v>
      </c>
      <c r="F3769" s="356"/>
      <c r="G3769" s="94"/>
      <c r="H3769" s="373"/>
    </row>
    <row r="3770" spans="1:8" ht="12.75" customHeight="1">
      <c r="A3770" s="246"/>
      <c r="B3770" s="255"/>
      <c r="C3770" s="266"/>
      <c r="D3770" s="326"/>
      <c r="E3770" s="346"/>
      <c r="F3770" s="90"/>
      <c r="G3770" s="73"/>
      <c r="H3770" s="278"/>
    </row>
    <row r="3771" spans="1:8" ht="12.75" customHeight="1">
      <c r="A3771" s="245"/>
      <c r="B3771" s="257"/>
      <c r="C3771" s="53"/>
      <c r="D3771" s="327"/>
      <c r="E3771" s="347"/>
      <c r="F3771" s="91"/>
      <c r="G3771" s="101"/>
      <c r="H3771" s="279"/>
    </row>
    <row r="3772" spans="1:8" ht="12.75" customHeight="1">
      <c r="A3772" s="282"/>
      <c r="B3772" s="255" t="s">
        <v>46</v>
      </c>
      <c r="C3772" s="55"/>
      <c r="D3772" s="326"/>
      <c r="E3772" s="346"/>
      <c r="F3772" s="90"/>
      <c r="G3772" s="73"/>
      <c r="H3772" s="278"/>
    </row>
    <row r="3773" spans="1:8" ht="12.75" customHeight="1">
      <c r="A3773" s="245"/>
      <c r="B3773" s="256" t="s">
        <v>46</v>
      </c>
      <c r="C3773" s="54"/>
      <c r="D3773" s="327"/>
      <c r="E3773" s="347" t="s">
        <v>46</v>
      </c>
      <c r="F3773" s="91"/>
      <c r="G3773" s="101"/>
      <c r="H3773" s="279"/>
    </row>
    <row r="3774" spans="1:8" ht="12.75" customHeight="1">
      <c r="A3774" s="282"/>
      <c r="B3774" s="255" t="s">
        <v>46</v>
      </c>
      <c r="C3774" s="55"/>
      <c r="D3774" s="326"/>
      <c r="E3774" s="346"/>
      <c r="F3774" s="90"/>
      <c r="G3774" s="73"/>
      <c r="H3774" s="278"/>
    </row>
    <row r="3775" spans="1:8" ht="12.75" customHeight="1">
      <c r="A3775" s="245"/>
      <c r="B3775" s="256" t="s">
        <v>46</v>
      </c>
      <c r="C3775" s="53"/>
      <c r="D3775" s="327"/>
      <c r="E3775" s="347" t="s">
        <v>46</v>
      </c>
      <c r="F3775" s="91"/>
      <c r="G3775" s="101"/>
      <c r="H3775" s="279"/>
    </row>
    <row r="3776" spans="1:8" ht="12.75" customHeight="1">
      <c r="A3776" s="282"/>
      <c r="B3776" s="255" t="s">
        <v>46</v>
      </c>
      <c r="C3776" s="55" t="s">
        <v>46</v>
      </c>
      <c r="D3776" s="326"/>
      <c r="E3776" s="84"/>
      <c r="F3776" s="90"/>
      <c r="G3776" s="73"/>
      <c r="H3776" s="278"/>
    </row>
    <row r="3777" spans="1:8" ht="12.75" customHeight="1">
      <c r="A3777" s="245"/>
      <c r="B3777" s="256" t="s">
        <v>46</v>
      </c>
      <c r="C3777" s="54" t="s">
        <v>46</v>
      </c>
      <c r="D3777" s="327"/>
      <c r="E3777" s="347" t="s">
        <v>46</v>
      </c>
      <c r="F3777" s="92"/>
      <c r="G3777" s="101"/>
      <c r="H3777" s="279"/>
    </row>
    <row r="3778" spans="1:8" ht="12.75" customHeight="1">
      <c r="A3778" s="282"/>
      <c r="B3778" s="255"/>
      <c r="C3778" s="55"/>
      <c r="D3778" s="326"/>
      <c r="E3778" s="346"/>
      <c r="F3778" s="90"/>
      <c r="G3778" s="73"/>
      <c r="H3778" s="278"/>
    </row>
    <row r="3779" spans="1:8" ht="12.75" customHeight="1">
      <c r="A3779" s="245"/>
      <c r="B3779" s="256"/>
      <c r="C3779" s="54"/>
      <c r="D3779" s="327"/>
      <c r="E3779" s="347"/>
      <c r="F3779" s="93"/>
      <c r="G3779" s="101"/>
      <c r="H3779" s="279"/>
    </row>
    <row r="3780" spans="1:8" ht="12.75" customHeight="1">
      <c r="A3780" s="285"/>
      <c r="B3780" s="293"/>
      <c r="C3780" s="52"/>
      <c r="D3780" s="328"/>
      <c r="E3780" s="348"/>
      <c r="F3780" s="355"/>
      <c r="G3780" s="371"/>
      <c r="H3780" s="372"/>
    </row>
    <row r="3781" spans="1:8" ht="12.75" customHeight="1">
      <c r="A3781" s="286"/>
      <c r="B3781" s="294"/>
      <c r="C3781" s="53"/>
      <c r="D3781" s="329"/>
      <c r="E3781" s="349"/>
      <c r="F3781" s="356"/>
      <c r="G3781" s="94"/>
      <c r="H3781" s="373"/>
    </row>
    <row r="3782" spans="1:8" ht="12.75" customHeight="1">
      <c r="A3782" s="285"/>
      <c r="B3782" s="293"/>
      <c r="C3782" s="52"/>
      <c r="D3782" s="328"/>
      <c r="E3782" s="348"/>
      <c r="F3782" s="355"/>
      <c r="G3782" s="371"/>
      <c r="H3782" s="372"/>
    </row>
    <row r="3783" spans="1:8" ht="12.75" customHeight="1">
      <c r="A3783" s="286"/>
      <c r="B3783" s="294"/>
      <c r="C3783" s="53"/>
      <c r="D3783" s="329"/>
      <c r="E3783" s="349"/>
      <c r="F3783" s="356"/>
      <c r="G3783" s="94"/>
      <c r="H3783" s="373"/>
    </row>
    <row r="3784" spans="1:8" ht="12.75" customHeight="1">
      <c r="A3784" s="285"/>
      <c r="B3784" s="293"/>
      <c r="C3784" s="52"/>
      <c r="D3784" s="328"/>
      <c r="E3784" s="348"/>
      <c r="F3784" s="355"/>
      <c r="G3784" s="371"/>
      <c r="H3784" s="372"/>
    </row>
    <row r="3785" spans="1:8" ht="12.75" customHeight="1">
      <c r="A3785" s="286"/>
      <c r="B3785" s="294"/>
      <c r="C3785" s="53"/>
      <c r="D3785" s="329"/>
      <c r="E3785" s="349"/>
      <c r="F3785" s="356"/>
      <c r="G3785" s="94"/>
      <c r="H3785" s="373"/>
    </row>
    <row r="3786" spans="1:8" ht="12.75" customHeight="1">
      <c r="A3786" s="285"/>
      <c r="B3786" s="293"/>
      <c r="C3786" s="52"/>
      <c r="D3786" s="328"/>
      <c r="E3786" s="348"/>
      <c r="F3786" s="355"/>
      <c r="G3786" s="371"/>
      <c r="H3786" s="372"/>
    </row>
    <row r="3787" spans="1:8" ht="12.75" customHeight="1">
      <c r="A3787" s="286"/>
      <c r="B3787" s="294"/>
      <c r="C3787" s="53"/>
      <c r="D3787" s="329"/>
      <c r="E3787" s="349"/>
      <c r="F3787" s="356"/>
      <c r="G3787" s="94"/>
      <c r="H3787" s="373"/>
    </row>
    <row r="3788" spans="1:8" ht="12.75" customHeight="1">
      <c r="A3788" s="282"/>
      <c r="B3788" s="255"/>
      <c r="C3788" s="55"/>
      <c r="D3788" s="326"/>
      <c r="E3788" s="84"/>
      <c r="F3788" s="90"/>
      <c r="G3788" s="73"/>
      <c r="H3788" s="278"/>
    </row>
    <row r="3789" spans="1:8" ht="12.75" customHeight="1">
      <c r="A3789" s="245"/>
      <c r="B3789" s="256"/>
      <c r="C3789" s="54"/>
      <c r="D3789" s="327"/>
      <c r="E3789" s="347"/>
      <c r="F3789" s="92"/>
      <c r="G3789" s="101"/>
      <c r="H3789" s="279"/>
    </row>
    <row r="3790" spans="1:8" ht="12.75" customHeight="1">
      <c r="A3790" s="282"/>
      <c r="B3790" s="255" t="s">
        <v>46</v>
      </c>
      <c r="C3790" s="55"/>
      <c r="D3790" s="326"/>
      <c r="E3790" s="346"/>
      <c r="F3790" s="90"/>
      <c r="G3790" s="73"/>
      <c r="H3790" s="278"/>
    </row>
    <row r="3791" spans="1:8" ht="12.75" customHeight="1">
      <c r="A3791" s="245"/>
      <c r="B3791" s="256" t="s">
        <v>46</v>
      </c>
      <c r="C3791" s="54"/>
      <c r="D3791" s="327"/>
      <c r="E3791" s="347" t="s">
        <v>46</v>
      </c>
      <c r="F3791" s="91"/>
      <c r="G3791" s="101"/>
      <c r="H3791" s="279"/>
    </row>
    <row r="3792" spans="1:8" ht="12.75" customHeight="1">
      <c r="A3792" s="282"/>
      <c r="B3792" s="255" t="s">
        <v>46</v>
      </c>
      <c r="C3792" s="55"/>
      <c r="D3792" s="326"/>
      <c r="E3792" s="346"/>
      <c r="F3792" s="90"/>
      <c r="G3792" s="73"/>
      <c r="H3792" s="278"/>
    </row>
    <row r="3793" spans="1:8" ht="12.75" customHeight="1">
      <c r="A3793" s="245"/>
      <c r="B3793" s="256" t="s">
        <v>46</v>
      </c>
      <c r="C3793" s="53"/>
      <c r="D3793" s="327"/>
      <c r="E3793" s="347" t="s">
        <v>46</v>
      </c>
      <c r="F3793" s="91"/>
      <c r="G3793" s="101"/>
      <c r="H3793" s="279"/>
    </row>
    <row r="3794" spans="1:8" ht="12.75" customHeight="1">
      <c r="A3794" s="282"/>
      <c r="B3794" s="255" t="s">
        <v>46</v>
      </c>
      <c r="C3794" s="55" t="s">
        <v>46</v>
      </c>
      <c r="D3794" s="326"/>
      <c r="E3794" s="84"/>
      <c r="F3794" s="90"/>
      <c r="G3794" s="73"/>
      <c r="H3794" s="278"/>
    </row>
    <row r="3795" spans="1:8" ht="12.75" customHeight="1">
      <c r="A3795" s="245"/>
      <c r="B3795" s="256" t="s">
        <v>46</v>
      </c>
      <c r="C3795" s="54" t="s">
        <v>46</v>
      </c>
      <c r="D3795" s="327"/>
      <c r="E3795" s="347" t="s">
        <v>46</v>
      </c>
      <c r="F3795" s="92"/>
      <c r="G3795" s="101"/>
      <c r="H3795" s="279"/>
    </row>
    <row r="3796" spans="1:8" ht="12.75" customHeight="1">
      <c r="A3796" s="282"/>
      <c r="B3796" s="255"/>
      <c r="C3796" s="55"/>
      <c r="D3796" s="326"/>
      <c r="E3796" s="346"/>
      <c r="F3796" s="90"/>
      <c r="G3796" s="73"/>
      <c r="H3796" s="278"/>
    </row>
    <row r="3797" spans="1:8" ht="12.75" customHeight="1">
      <c r="A3797" s="245"/>
      <c r="B3797" s="256"/>
      <c r="C3797" s="54"/>
      <c r="D3797" s="327"/>
      <c r="E3797" s="347"/>
      <c r="F3797" s="93"/>
      <c r="G3797" s="101"/>
      <c r="H3797" s="279"/>
    </row>
    <row r="3798" spans="1:8" ht="12.75" customHeight="1">
      <c r="A3798" s="285"/>
      <c r="B3798" s="293"/>
      <c r="C3798" s="52"/>
      <c r="D3798" s="328"/>
      <c r="E3798" s="348"/>
      <c r="F3798" s="355"/>
      <c r="G3798" s="371"/>
      <c r="H3798" s="372"/>
    </row>
    <row r="3799" spans="1:8" ht="12.75" customHeight="1">
      <c r="A3799" s="286"/>
      <c r="B3799" s="294"/>
      <c r="C3799" s="53"/>
      <c r="D3799" s="329"/>
      <c r="E3799" s="349"/>
      <c r="F3799" s="356"/>
      <c r="G3799" s="94"/>
      <c r="H3799" s="373"/>
    </row>
    <row r="3800" spans="1:8" ht="12.75" customHeight="1">
      <c r="A3800" s="282"/>
      <c r="B3800" s="255" t="s">
        <v>46</v>
      </c>
      <c r="C3800" s="55" t="s">
        <v>46</v>
      </c>
      <c r="D3800" s="326"/>
      <c r="E3800" s="82"/>
      <c r="F3800" s="90"/>
      <c r="G3800" s="73"/>
      <c r="H3800" s="278"/>
    </row>
    <row r="3801" spans="1:8" ht="12.75" customHeight="1">
      <c r="A3801" s="245" t="s">
        <v>46</v>
      </c>
      <c r="B3801" s="40" t="s">
        <v>165</v>
      </c>
      <c r="C3801" s="54" t="s">
        <v>46</v>
      </c>
      <c r="D3801" s="327"/>
      <c r="E3801" s="83" t="s">
        <v>46</v>
      </c>
      <c r="F3801" s="93"/>
      <c r="G3801" s="101"/>
      <c r="H3801" s="279"/>
    </row>
    <row r="3802" spans="1:8" ht="12.75" customHeight="1">
      <c r="A3802" s="282"/>
      <c r="B3802" s="255"/>
      <c r="C3802" s="55"/>
      <c r="D3802" s="326"/>
      <c r="E3802" s="346"/>
      <c r="F3802" s="90"/>
      <c r="G3802" s="73"/>
      <c r="H3802" s="278"/>
    </row>
    <row r="3803" spans="1:8" ht="12.75" customHeight="1">
      <c r="A3803" s="245" t="s">
        <v>4515</v>
      </c>
      <c r="B3803" s="256" t="s">
        <v>1522</v>
      </c>
      <c r="C3803" s="54"/>
      <c r="D3803" s="327"/>
      <c r="E3803" s="347"/>
      <c r="F3803" s="91"/>
      <c r="G3803" s="101"/>
      <c r="H3803" s="279"/>
    </row>
    <row r="3804" spans="1:8" ht="12.75" customHeight="1">
      <c r="A3804" s="282"/>
      <c r="B3804" s="255"/>
      <c r="C3804" s="55"/>
      <c r="D3804" s="326"/>
      <c r="E3804" s="346"/>
      <c r="F3804" s="90"/>
      <c r="G3804" s="73"/>
      <c r="H3804" s="278"/>
    </row>
    <row r="3805" spans="1:8" ht="12.75" customHeight="1">
      <c r="A3805" s="245"/>
      <c r="B3805" s="256"/>
      <c r="C3805" s="53"/>
      <c r="D3805" s="327"/>
      <c r="E3805" s="347"/>
      <c r="F3805" s="91"/>
      <c r="G3805" s="101"/>
      <c r="H3805" s="279"/>
    </row>
    <row r="3806" spans="1:8" ht="12.75" customHeight="1">
      <c r="A3806" s="282"/>
      <c r="B3806" s="255"/>
      <c r="C3806" s="52" t="s">
        <v>4744</v>
      </c>
      <c r="D3806" s="326"/>
      <c r="E3806" s="346"/>
      <c r="F3806" s="90"/>
      <c r="G3806" s="73"/>
      <c r="H3806" s="278"/>
    </row>
    <row r="3807" spans="1:8" ht="12.75" customHeight="1">
      <c r="A3807" s="246"/>
      <c r="B3807" s="255" t="s">
        <v>4745</v>
      </c>
      <c r="C3807" s="266" t="s">
        <v>4746</v>
      </c>
      <c r="D3807" s="326">
        <v>1</v>
      </c>
      <c r="E3807" s="346" t="s">
        <v>4520</v>
      </c>
      <c r="F3807" s="90"/>
      <c r="G3807" s="73"/>
      <c r="H3807" s="278"/>
    </row>
    <row r="3808" spans="1:8" ht="12.75" customHeight="1">
      <c r="A3808" s="285"/>
      <c r="B3808" s="293"/>
      <c r="C3808" s="52"/>
      <c r="D3808" s="328"/>
      <c r="E3808" s="348"/>
      <c r="F3808" s="355"/>
      <c r="G3808" s="371"/>
      <c r="H3808" s="372"/>
    </row>
    <row r="3809" spans="1:8" ht="12.75" customHeight="1">
      <c r="A3809" s="286"/>
      <c r="B3809" s="294"/>
      <c r="C3809" s="53"/>
      <c r="D3809" s="329"/>
      <c r="E3809" s="349"/>
      <c r="F3809" s="356"/>
      <c r="G3809" s="94"/>
      <c r="H3809" s="373"/>
    </row>
    <row r="3810" spans="1:8" ht="12.75" customHeight="1">
      <c r="A3810" s="246"/>
      <c r="B3810" s="255"/>
      <c r="C3810" s="266"/>
      <c r="D3810" s="326"/>
      <c r="E3810" s="346"/>
      <c r="F3810" s="90"/>
      <c r="G3810" s="73"/>
      <c r="H3810" s="278"/>
    </row>
    <row r="3811" spans="1:8" ht="12.75" customHeight="1">
      <c r="A3811" s="245"/>
      <c r="B3811" s="257"/>
      <c r="C3811" s="53"/>
      <c r="D3811" s="327"/>
      <c r="E3811" s="347"/>
      <c r="F3811" s="91"/>
      <c r="G3811" s="101"/>
      <c r="H3811" s="279"/>
    </row>
    <row r="3812" spans="1:8" ht="12.75" customHeight="1">
      <c r="A3812" s="282"/>
      <c r="B3812" s="255" t="s">
        <v>46</v>
      </c>
      <c r="C3812" s="55"/>
      <c r="D3812" s="326"/>
      <c r="E3812" s="346"/>
      <c r="F3812" s="90"/>
      <c r="G3812" s="73"/>
      <c r="H3812" s="278"/>
    </row>
    <row r="3813" spans="1:8" ht="12.75" customHeight="1">
      <c r="A3813" s="245" t="s">
        <v>46</v>
      </c>
      <c r="B3813" s="256" t="s">
        <v>46</v>
      </c>
      <c r="C3813" s="54"/>
      <c r="D3813" s="327"/>
      <c r="E3813" s="347" t="s">
        <v>46</v>
      </c>
      <c r="F3813" s="91"/>
      <c r="G3813" s="101"/>
      <c r="H3813" s="279"/>
    </row>
    <row r="3814" spans="1:8" ht="12.75" customHeight="1">
      <c r="A3814" s="282"/>
      <c r="B3814" s="255" t="s">
        <v>46</v>
      </c>
      <c r="C3814" s="55"/>
      <c r="D3814" s="326"/>
      <c r="E3814" s="346"/>
      <c r="F3814" s="90"/>
      <c r="G3814" s="73"/>
      <c r="H3814" s="278"/>
    </row>
    <row r="3815" spans="1:8" ht="12.75" customHeight="1">
      <c r="A3815" s="245" t="s">
        <v>46</v>
      </c>
      <c r="B3815" s="256" t="s">
        <v>46</v>
      </c>
      <c r="C3815" s="53"/>
      <c r="D3815" s="327"/>
      <c r="E3815" s="347" t="s">
        <v>46</v>
      </c>
      <c r="F3815" s="91"/>
      <c r="G3815" s="101"/>
      <c r="H3815" s="279"/>
    </row>
    <row r="3816" spans="1:8" ht="12.75" customHeight="1">
      <c r="A3816" s="282"/>
      <c r="B3816" s="255" t="s">
        <v>46</v>
      </c>
      <c r="C3816" s="55" t="s">
        <v>46</v>
      </c>
      <c r="D3816" s="326"/>
      <c r="E3816" s="84"/>
      <c r="F3816" s="90"/>
      <c r="G3816" s="73"/>
      <c r="H3816" s="278"/>
    </row>
    <row r="3817" spans="1:8" ht="12.75" customHeight="1">
      <c r="A3817" s="245" t="s">
        <v>46</v>
      </c>
      <c r="B3817" s="256" t="s">
        <v>46</v>
      </c>
      <c r="C3817" s="54" t="s">
        <v>46</v>
      </c>
      <c r="D3817" s="327"/>
      <c r="E3817" s="347" t="s">
        <v>46</v>
      </c>
      <c r="F3817" s="92"/>
      <c r="G3817" s="101"/>
      <c r="H3817" s="279"/>
    </row>
    <row r="3818" spans="1:8" ht="12.75" customHeight="1">
      <c r="A3818" s="282"/>
      <c r="B3818" s="255"/>
      <c r="C3818" s="55"/>
      <c r="D3818" s="326"/>
      <c r="E3818" s="346"/>
      <c r="F3818" s="90"/>
      <c r="G3818" s="73"/>
      <c r="H3818" s="278"/>
    </row>
    <row r="3819" spans="1:8" ht="12.75" customHeight="1">
      <c r="A3819" s="245"/>
      <c r="B3819" s="256"/>
      <c r="C3819" s="54"/>
      <c r="D3819" s="327"/>
      <c r="E3819" s="347"/>
      <c r="F3819" s="93"/>
      <c r="G3819" s="101"/>
      <c r="H3819" s="279"/>
    </row>
    <row r="3820" spans="1:8" ht="12.75" customHeight="1">
      <c r="A3820" s="285"/>
      <c r="B3820" s="293"/>
      <c r="C3820" s="52"/>
      <c r="D3820" s="328"/>
      <c r="E3820" s="348"/>
      <c r="F3820" s="355"/>
      <c r="G3820" s="371"/>
      <c r="H3820" s="372"/>
    </row>
    <row r="3821" spans="1:8" ht="12.75" customHeight="1">
      <c r="A3821" s="286"/>
      <c r="B3821" s="294"/>
      <c r="C3821" s="53"/>
      <c r="D3821" s="329"/>
      <c r="E3821" s="349"/>
      <c r="F3821" s="356"/>
      <c r="G3821" s="94"/>
      <c r="H3821" s="373"/>
    </row>
    <row r="3822" spans="1:8" ht="12.75" customHeight="1">
      <c r="A3822" s="285"/>
      <c r="B3822" s="293"/>
      <c r="C3822" s="52"/>
      <c r="D3822" s="328"/>
      <c r="E3822" s="348"/>
      <c r="F3822" s="355"/>
      <c r="G3822" s="371"/>
      <c r="H3822" s="372"/>
    </row>
    <row r="3823" spans="1:8" ht="12.75" customHeight="1">
      <c r="A3823" s="286"/>
      <c r="B3823" s="294"/>
      <c r="C3823" s="53"/>
      <c r="D3823" s="329"/>
      <c r="E3823" s="349"/>
      <c r="F3823" s="356"/>
      <c r="G3823" s="94"/>
      <c r="H3823" s="373"/>
    </row>
    <row r="3824" spans="1:8" ht="12.75" customHeight="1">
      <c r="A3824" s="285"/>
      <c r="B3824" s="293"/>
      <c r="C3824" s="52"/>
      <c r="D3824" s="328"/>
      <c r="E3824" s="348"/>
      <c r="F3824" s="355"/>
      <c r="G3824" s="371"/>
      <c r="H3824" s="372"/>
    </row>
    <row r="3825" spans="1:8" ht="12.75" customHeight="1">
      <c r="A3825" s="286"/>
      <c r="B3825" s="294"/>
      <c r="C3825" s="53"/>
      <c r="D3825" s="329"/>
      <c r="E3825" s="349"/>
      <c r="F3825" s="356"/>
      <c r="G3825" s="94"/>
      <c r="H3825" s="373"/>
    </row>
    <row r="3826" spans="1:8" ht="12.75" customHeight="1">
      <c r="A3826" s="285"/>
      <c r="B3826" s="293"/>
      <c r="C3826" s="52"/>
      <c r="D3826" s="328"/>
      <c r="E3826" s="348"/>
      <c r="F3826" s="355"/>
      <c r="G3826" s="371"/>
      <c r="H3826" s="372"/>
    </row>
    <row r="3827" spans="1:8" ht="12.75" customHeight="1">
      <c r="A3827" s="286"/>
      <c r="B3827" s="294"/>
      <c r="C3827" s="53"/>
      <c r="D3827" s="329"/>
      <c r="E3827" s="349"/>
      <c r="F3827" s="356"/>
      <c r="G3827" s="94"/>
      <c r="H3827" s="373"/>
    </row>
    <row r="3828" spans="1:8" ht="12.75" customHeight="1">
      <c r="A3828" s="282"/>
      <c r="B3828" s="255"/>
      <c r="C3828" s="55"/>
      <c r="D3828" s="326"/>
      <c r="E3828" s="84"/>
      <c r="F3828" s="90"/>
      <c r="G3828" s="73"/>
      <c r="H3828" s="278"/>
    </row>
    <row r="3829" spans="1:8" ht="12.75" customHeight="1">
      <c r="A3829" s="245"/>
      <c r="B3829" s="256"/>
      <c r="C3829" s="54"/>
      <c r="D3829" s="327"/>
      <c r="E3829" s="347"/>
      <c r="F3829" s="92"/>
      <c r="G3829" s="101"/>
      <c r="H3829" s="279"/>
    </row>
    <row r="3830" spans="1:8" ht="12.75" customHeight="1">
      <c r="A3830" s="282"/>
      <c r="B3830" s="255" t="s">
        <v>46</v>
      </c>
      <c r="C3830" s="55"/>
      <c r="D3830" s="326"/>
      <c r="E3830" s="346"/>
      <c r="F3830" s="90"/>
      <c r="G3830" s="73"/>
      <c r="H3830" s="278"/>
    </row>
    <row r="3831" spans="1:8" ht="12.75" customHeight="1">
      <c r="A3831" s="245" t="s">
        <v>46</v>
      </c>
      <c r="B3831" s="256" t="s">
        <v>46</v>
      </c>
      <c r="C3831" s="54"/>
      <c r="D3831" s="327"/>
      <c r="E3831" s="347" t="s">
        <v>46</v>
      </c>
      <c r="F3831" s="91"/>
      <c r="G3831" s="101"/>
      <c r="H3831" s="279"/>
    </row>
    <row r="3832" spans="1:8" ht="12.75" customHeight="1">
      <c r="A3832" s="282"/>
      <c r="B3832" s="255" t="s">
        <v>46</v>
      </c>
      <c r="C3832" s="55"/>
      <c r="D3832" s="326"/>
      <c r="E3832" s="346"/>
      <c r="F3832" s="90"/>
      <c r="G3832" s="73"/>
      <c r="H3832" s="278"/>
    </row>
    <row r="3833" spans="1:8" ht="12.75" customHeight="1">
      <c r="A3833" s="245" t="s">
        <v>46</v>
      </c>
      <c r="B3833" s="256" t="s">
        <v>46</v>
      </c>
      <c r="C3833" s="53"/>
      <c r="D3833" s="327"/>
      <c r="E3833" s="347" t="s">
        <v>46</v>
      </c>
      <c r="F3833" s="91"/>
      <c r="G3833" s="101"/>
      <c r="H3833" s="279"/>
    </row>
    <row r="3834" spans="1:8" ht="12.75" customHeight="1">
      <c r="A3834" s="282"/>
      <c r="B3834" s="255" t="s">
        <v>46</v>
      </c>
      <c r="C3834" s="55" t="s">
        <v>46</v>
      </c>
      <c r="D3834" s="326"/>
      <c r="E3834" s="84"/>
      <c r="F3834" s="90"/>
      <c r="G3834" s="73"/>
      <c r="H3834" s="278"/>
    </row>
    <row r="3835" spans="1:8" ht="12.75" customHeight="1">
      <c r="A3835" s="245" t="s">
        <v>46</v>
      </c>
      <c r="B3835" s="256" t="s">
        <v>46</v>
      </c>
      <c r="C3835" s="54" t="s">
        <v>46</v>
      </c>
      <c r="D3835" s="327"/>
      <c r="E3835" s="347" t="s">
        <v>46</v>
      </c>
      <c r="F3835" s="92"/>
      <c r="G3835" s="101"/>
      <c r="H3835" s="279"/>
    </row>
    <row r="3836" spans="1:8" ht="12.75" customHeight="1">
      <c r="A3836" s="282"/>
      <c r="B3836" s="255"/>
      <c r="C3836" s="55"/>
      <c r="D3836" s="326"/>
      <c r="E3836" s="346"/>
      <c r="F3836" s="90"/>
      <c r="G3836" s="73"/>
      <c r="H3836" s="278"/>
    </row>
    <row r="3837" spans="1:8" ht="12.75" customHeight="1">
      <c r="A3837" s="245"/>
      <c r="B3837" s="256"/>
      <c r="C3837" s="54"/>
      <c r="D3837" s="327"/>
      <c r="E3837" s="347"/>
      <c r="F3837" s="93"/>
      <c r="G3837" s="101"/>
      <c r="H3837" s="279"/>
    </row>
    <row r="3838" spans="1:8" ht="12.75" customHeight="1">
      <c r="A3838" s="285"/>
      <c r="B3838" s="293"/>
      <c r="C3838" s="52"/>
      <c r="D3838" s="328"/>
      <c r="E3838" s="348"/>
      <c r="F3838" s="355"/>
      <c r="G3838" s="371"/>
      <c r="H3838" s="372"/>
    </row>
    <row r="3839" spans="1:8" ht="12.75" customHeight="1">
      <c r="A3839" s="286"/>
      <c r="B3839" s="294"/>
      <c r="C3839" s="53"/>
      <c r="D3839" s="329"/>
      <c r="E3839" s="349"/>
      <c r="F3839" s="356"/>
      <c r="G3839" s="94"/>
      <c r="H3839" s="373"/>
    </row>
    <row r="3840" spans="1:8" ht="12.75" customHeight="1">
      <c r="A3840" s="282"/>
      <c r="B3840" s="255" t="s">
        <v>46</v>
      </c>
      <c r="C3840" s="55" t="s">
        <v>46</v>
      </c>
      <c r="D3840" s="326"/>
      <c r="E3840" s="82"/>
      <c r="F3840" s="90"/>
      <c r="G3840" s="73"/>
      <c r="H3840" s="278"/>
    </row>
    <row r="3841" spans="1:8" ht="12.75" customHeight="1">
      <c r="A3841" s="245" t="s">
        <v>46</v>
      </c>
      <c r="B3841" s="40" t="s">
        <v>165</v>
      </c>
      <c r="C3841" s="54" t="s">
        <v>46</v>
      </c>
      <c r="D3841" s="327"/>
      <c r="E3841" s="83" t="s">
        <v>46</v>
      </c>
      <c r="F3841" s="93"/>
      <c r="G3841" s="101"/>
      <c r="H3841" s="279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Ｐゴシック,標準"&amp;9校舎等：①校舎棟：P-&amp;P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</sheetPr>
  <dimension ref="A1:H3601"/>
  <sheetViews>
    <sheetView showZeros="0" view="pageBreakPreview" topLeftCell="A3595" zoomScaleSheetLayoutView="100" workbookViewId="0">
      <selection activeCell="B2365" sqref="B2365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43"/>
      <c r="B2" s="255" t="s">
        <v>46</v>
      </c>
      <c r="C2" s="55" t="s">
        <v>46</v>
      </c>
      <c r="D2" s="326"/>
      <c r="E2" s="82"/>
      <c r="F2" s="90"/>
      <c r="G2" s="73"/>
      <c r="H2" s="278"/>
    </row>
    <row r="3" spans="1:8" ht="12.75" customHeight="1">
      <c r="A3" s="245" t="s">
        <v>794</v>
      </c>
      <c r="B3" s="256" t="s">
        <v>5096</v>
      </c>
      <c r="C3" s="54" t="s">
        <v>46</v>
      </c>
      <c r="D3" s="327"/>
      <c r="E3" s="83" t="s">
        <v>46</v>
      </c>
      <c r="F3" s="93"/>
      <c r="G3" s="101"/>
      <c r="H3" s="279"/>
    </row>
    <row r="4" spans="1:8" ht="12.75" customHeight="1">
      <c r="A4" s="243"/>
      <c r="B4" s="255"/>
      <c r="C4" s="55"/>
      <c r="D4" s="326"/>
      <c r="E4" s="82"/>
      <c r="F4" s="90"/>
      <c r="G4" s="73"/>
      <c r="H4" s="278"/>
    </row>
    <row r="5" spans="1:8" ht="12.75" customHeight="1">
      <c r="A5" s="244"/>
      <c r="B5" s="256"/>
      <c r="C5" s="54"/>
      <c r="D5" s="327"/>
      <c r="E5" s="83"/>
      <c r="F5" s="93"/>
      <c r="G5" s="101"/>
      <c r="H5" s="279"/>
    </row>
    <row r="6" spans="1:8" ht="12.75" customHeight="1">
      <c r="A6" s="243"/>
      <c r="B6" s="255" t="s">
        <v>46</v>
      </c>
      <c r="C6" s="55" t="s">
        <v>46</v>
      </c>
      <c r="D6" s="326"/>
      <c r="E6" s="82"/>
      <c r="F6" s="90"/>
      <c r="G6" s="73"/>
      <c r="H6" s="278"/>
    </row>
    <row r="7" spans="1:8" ht="12.75" customHeight="1">
      <c r="A7" s="383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93"/>
      <c r="G7" s="101"/>
      <c r="H7" s="279"/>
    </row>
    <row r="8" spans="1:8" ht="12.75" customHeight="1">
      <c r="A8" s="243"/>
      <c r="B8" s="255" t="s">
        <v>46</v>
      </c>
      <c r="C8" s="55" t="s">
        <v>46</v>
      </c>
      <c r="D8" s="326"/>
      <c r="E8" s="82"/>
      <c r="F8" s="90"/>
      <c r="G8" s="73"/>
      <c r="H8" s="278"/>
    </row>
    <row r="9" spans="1:8" ht="12.75" customHeight="1">
      <c r="A9" s="383" t="s">
        <v>785</v>
      </c>
      <c r="B9" s="256" t="s">
        <v>1536</v>
      </c>
      <c r="C9" s="54" t="s">
        <v>46</v>
      </c>
      <c r="D9" s="327">
        <v>1</v>
      </c>
      <c r="E9" s="83" t="s">
        <v>60</v>
      </c>
      <c r="F9" s="93"/>
      <c r="G9" s="101"/>
      <c r="H9" s="279"/>
    </row>
    <row r="10" spans="1:8" ht="12.75" customHeight="1">
      <c r="A10" s="243"/>
      <c r="B10" s="255" t="s">
        <v>46</v>
      </c>
      <c r="C10" s="55" t="s">
        <v>46</v>
      </c>
      <c r="D10" s="326"/>
      <c r="E10" s="82"/>
      <c r="F10" s="90"/>
      <c r="G10" s="73"/>
      <c r="H10" s="278"/>
    </row>
    <row r="11" spans="1:8" ht="12.75" customHeight="1">
      <c r="A11" s="383" t="s">
        <v>3747</v>
      </c>
      <c r="B11" s="256" t="s">
        <v>2731</v>
      </c>
      <c r="C11" s="54" t="s">
        <v>46</v>
      </c>
      <c r="D11" s="327">
        <v>1</v>
      </c>
      <c r="E11" s="83" t="s">
        <v>60</v>
      </c>
      <c r="F11" s="93"/>
      <c r="G11" s="101"/>
      <c r="H11" s="279"/>
    </row>
    <row r="12" spans="1:8" ht="12.75" customHeight="1">
      <c r="A12" s="243"/>
      <c r="B12" s="255" t="s">
        <v>46</v>
      </c>
      <c r="C12" s="55" t="s">
        <v>46</v>
      </c>
      <c r="D12" s="326"/>
      <c r="E12" s="82"/>
      <c r="F12" s="90"/>
      <c r="G12" s="73"/>
      <c r="H12" s="278"/>
    </row>
    <row r="13" spans="1:8" ht="12.75" customHeight="1">
      <c r="A13" s="383" t="s">
        <v>3748</v>
      </c>
      <c r="B13" s="256" t="s">
        <v>223</v>
      </c>
      <c r="C13" s="54" t="s">
        <v>46</v>
      </c>
      <c r="D13" s="327">
        <v>1</v>
      </c>
      <c r="E13" s="83" t="s">
        <v>60</v>
      </c>
      <c r="F13" s="93"/>
      <c r="G13" s="101"/>
      <c r="H13" s="279"/>
    </row>
    <row r="14" spans="1:8" ht="12.75" customHeight="1">
      <c r="A14" s="243"/>
      <c r="B14" s="255" t="s">
        <v>46</v>
      </c>
      <c r="C14" s="55" t="s">
        <v>46</v>
      </c>
      <c r="D14" s="326"/>
      <c r="E14" s="82"/>
      <c r="F14" s="90"/>
      <c r="G14" s="73"/>
      <c r="H14" s="278"/>
    </row>
    <row r="15" spans="1:8" ht="12.75" customHeight="1">
      <c r="A15" s="383" t="s">
        <v>1782</v>
      </c>
      <c r="B15" s="256" t="s">
        <v>2587</v>
      </c>
      <c r="C15" s="54" t="s">
        <v>46</v>
      </c>
      <c r="D15" s="327">
        <v>1</v>
      </c>
      <c r="E15" s="83" t="s">
        <v>60</v>
      </c>
      <c r="F15" s="93"/>
      <c r="G15" s="101"/>
      <c r="H15" s="279"/>
    </row>
    <row r="16" spans="1:8" ht="12.75" customHeight="1">
      <c r="A16" s="243"/>
      <c r="B16" s="255" t="s">
        <v>46</v>
      </c>
      <c r="C16" s="55" t="s">
        <v>46</v>
      </c>
      <c r="D16" s="326"/>
      <c r="E16" s="82"/>
      <c r="F16" s="90"/>
      <c r="G16" s="73"/>
      <c r="H16" s="278"/>
    </row>
    <row r="17" spans="1:8" ht="12.75" customHeight="1">
      <c r="A17" s="383" t="s">
        <v>3751</v>
      </c>
      <c r="B17" s="256" t="s">
        <v>2404</v>
      </c>
      <c r="C17" s="54" t="s">
        <v>46</v>
      </c>
      <c r="D17" s="327">
        <v>1</v>
      </c>
      <c r="E17" s="83" t="s">
        <v>60</v>
      </c>
      <c r="F17" s="93"/>
      <c r="G17" s="101"/>
      <c r="H17" s="279"/>
    </row>
    <row r="18" spans="1:8" ht="12.75" customHeight="1">
      <c r="A18" s="243"/>
      <c r="B18" s="255" t="s">
        <v>46</v>
      </c>
      <c r="C18" s="55" t="s">
        <v>46</v>
      </c>
      <c r="D18" s="326"/>
      <c r="E18" s="82"/>
      <c r="F18" s="399"/>
      <c r="G18" s="269"/>
      <c r="H18" s="278"/>
    </row>
    <row r="19" spans="1:8" ht="12.75" customHeight="1">
      <c r="A19" s="383" t="s">
        <v>3217</v>
      </c>
      <c r="B19" s="256" t="s">
        <v>302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43"/>
      <c r="B20" s="255" t="s">
        <v>46</v>
      </c>
      <c r="C20" s="55" t="s">
        <v>46</v>
      </c>
      <c r="D20" s="326"/>
      <c r="E20" s="82"/>
      <c r="F20" s="353"/>
      <c r="G20" s="353"/>
      <c r="H20" s="278"/>
    </row>
    <row r="21" spans="1:8" ht="12.75" customHeight="1">
      <c r="A21" s="383" t="s">
        <v>3752</v>
      </c>
      <c r="B21" s="256" t="s">
        <v>2732</v>
      </c>
      <c r="C21" s="54" t="s">
        <v>46</v>
      </c>
      <c r="D21" s="327">
        <v>1</v>
      </c>
      <c r="E21" s="83" t="s">
        <v>60</v>
      </c>
      <c r="F21" s="72"/>
      <c r="G21" s="72"/>
      <c r="H21" s="279"/>
    </row>
    <row r="22" spans="1:8" ht="12.75" customHeight="1">
      <c r="A22" s="243"/>
      <c r="B22" s="255" t="s">
        <v>46</v>
      </c>
      <c r="C22" s="55" t="s">
        <v>46</v>
      </c>
      <c r="D22" s="326"/>
      <c r="E22" s="82"/>
      <c r="F22" s="353"/>
      <c r="G22" s="353"/>
      <c r="H22" s="278"/>
    </row>
    <row r="23" spans="1:8" ht="12.75" customHeight="1">
      <c r="A23" s="383" t="s">
        <v>3753</v>
      </c>
      <c r="B23" s="256" t="s">
        <v>8</v>
      </c>
      <c r="C23" s="54" t="s">
        <v>46</v>
      </c>
      <c r="D23" s="327">
        <v>1</v>
      </c>
      <c r="E23" s="83" t="s">
        <v>60</v>
      </c>
      <c r="F23" s="72"/>
      <c r="G23" s="72"/>
      <c r="H23" s="279"/>
    </row>
    <row r="24" spans="1:8" ht="12.75" customHeight="1">
      <c r="A24" s="243"/>
      <c r="B24" s="255" t="s">
        <v>46</v>
      </c>
      <c r="C24" s="55" t="s">
        <v>46</v>
      </c>
      <c r="D24" s="326"/>
      <c r="E24" s="82"/>
      <c r="F24" s="353"/>
      <c r="G24" s="353"/>
      <c r="H24" s="278"/>
    </row>
    <row r="25" spans="1:8" ht="12.75" customHeight="1">
      <c r="A25" s="383" t="s">
        <v>1789</v>
      </c>
      <c r="B25" s="256" t="s">
        <v>71</v>
      </c>
      <c r="C25" s="54" t="s">
        <v>46</v>
      </c>
      <c r="D25" s="327">
        <v>1</v>
      </c>
      <c r="E25" s="83" t="s">
        <v>60</v>
      </c>
      <c r="F25" s="72"/>
      <c r="G25" s="72"/>
      <c r="H25" s="279"/>
    </row>
    <row r="26" spans="1:8" ht="12.75" customHeight="1">
      <c r="A26" s="243"/>
      <c r="B26" s="255" t="s">
        <v>46</v>
      </c>
      <c r="C26" s="55" t="s">
        <v>46</v>
      </c>
      <c r="D26" s="326"/>
      <c r="E26" s="82"/>
      <c r="F26" s="353"/>
      <c r="G26" s="353"/>
      <c r="H26" s="278"/>
    </row>
    <row r="27" spans="1:8" ht="12.75" customHeight="1">
      <c r="A27" s="383" t="s">
        <v>2684</v>
      </c>
      <c r="B27" s="256" t="s">
        <v>439</v>
      </c>
      <c r="C27" s="54" t="s">
        <v>46</v>
      </c>
      <c r="D27" s="327">
        <v>1</v>
      </c>
      <c r="E27" s="83" t="s">
        <v>60</v>
      </c>
      <c r="F27" s="72"/>
      <c r="G27" s="72"/>
      <c r="H27" s="279"/>
    </row>
    <row r="28" spans="1:8" ht="12.75" customHeight="1">
      <c r="A28" s="243"/>
      <c r="B28" s="255" t="s">
        <v>46</v>
      </c>
      <c r="C28" s="55" t="s">
        <v>46</v>
      </c>
      <c r="D28" s="326"/>
      <c r="E28" s="82"/>
      <c r="F28" s="353"/>
      <c r="G28" s="353"/>
      <c r="H28" s="278"/>
    </row>
    <row r="29" spans="1:8" ht="12.75" customHeight="1">
      <c r="A29" s="383" t="s">
        <v>1570</v>
      </c>
      <c r="B29" s="256" t="s">
        <v>75</v>
      </c>
      <c r="C29" s="54" t="s">
        <v>46</v>
      </c>
      <c r="D29" s="327">
        <v>1</v>
      </c>
      <c r="E29" s="83" t="s">
        <v>60</v>
      </c>
      <c r="F29" s="72"/>
      <c r="G29" s="72"/>
      <c r="H29" s="279"/>
    </row>
    <row r="30" spans="1:8" ht="12.75" customHeight="1">
      <c r="A30" s="243"/>
      <c r="B30" s="255" t="s">
        <v>46</v>
      </c>
      <c r="C30" s="55" t="s">
        <v>46</v>
      </c>
      <c r="D30" s="326"/>
      <c r="E30" s="82"/>
      <c r="F30" s="353"/>
      <c r="G30" s="353"/>
      <c r="H30" s="278"/>
    </row>
    <row r="31" spans="1:8" ht="12.75" customHeight="1">
      <c r="A31" s="383" t="s">
        <v>738</v>
      </c>
      <c r="B31" s="256" t="s">
        <v>2888</v>
      </c>
      <c r="C31" s="54" t="s">
        <v>46</v>
      </c>
      <c r="D31" s="327">
        <v>1</v>
      </c>
      <c r="E31" s="83" t="s">
        <v>60</v>
      </c>
      <c r="F31" s="72"/>
      <c r="G31" s="72"/>
      <c r="H31" s="279"/>
    </row>
    <row r="32" spans="1:8" ht="12.75" customHeight="1">
      <c r="A32" s="243"/>
      <c r="B32" s="255" t="s">
        <v>46</v>
      </c>
      <c r="C32" s="55" t="s">
        <v>46</v>
      </c>
      <c r="D32" s="326"/>
      <c r="E32" s="82"/>
      <c r="F32" s="353"/>
      <c r="G32" s="353"/>
      <c r="H32" s="278"/>
    </row>
    <row r="33" spans="1:8" ht="12.75" customHeight="1">
      <c r="A33" s="383" t="s">
        <v>496</v>
      </c>
      <c r="B33" s="256" t="s">
        <v>83</v>
      </c>
      <c r="C33" s="54" t="s">
        <v>46</v>
      </c>
      <c r="D33" s="327">
        <v>1</v>
      </c>
      <c r="E33" s="83" t="s">
        <v>60</v>
      </c>
      <c r="F33" s="72"/>
      <c r="G33" s="72"/>
      <c r="H33" s="279"/>
    </row>
    <row r="34" spans="1:8" ht="12.75" customHeight="1">
      <c r="A34" s="243"/>
      <c r="B34" s="255" t="s">
        <v>46</v>
      </c>
      <c r="C34" s="55" t="s">
        <v>46</v>
      </c>
      <c r="D34" s="326"/>
      <c r="E34" s="82"/>
      <c r="F34" s="353"/>
      <c r="G34" s="353"/>
      <c r="H34" s="278"/>
    </row>
    <row r="35" spans="1:8" ht="12.75" customHeight="1">
      <c r="A35" s="383" t="s">
        <v>2686</v>
      </c>
      <c r="B35" s="256" t="s">
        <v>41</v>
      </c>
      <c r="C35" s="54" t="s">
        <v>46</v>
      </c>
      <c r="D35" s="327">
        <v>1</v>
      </c>
      <c r="E35" s="83" t="s">
        <v>60</v>
      </c>
      <c r="F35" s="72"/>
      <c r="G35" s="72"/>
      <c r="H35" s="279"/>
    </row>
    <row r="36" spans="1:8" ht="12.75" customHeight="1">
      <c r="A36" s="243"/>
      <c r="B36" s="255" t="s">
        <v>46</v>
      </c>
      <c r="C36" s="55" t="s">
        <v>46</v>
      </c>
      <c r="D36" s="326"/>
      <c r="E36" s="82"/>
      <c r="F36" s="353"/>
      <c r="G36" s="353"/>
      <c r="H36" s="278"/>
    </row>
    <row r="37" spans="1:8" ht="12.75" customHeight="1">
      <c r="A37" s="383" t="s">
        <v>885</v>
      </c>
      <c r="B37" s="256" t="s">
        <v>3754</v>
      </c>
      <c r="C37" s="54" t="s">
        <v>46</v>
      </c>
      <c r="D37" s="327">
        <v>1</v>
      </c>
      <c r="E37" s="83" t="s">
        <v>60</v>
      </c>
      <c r="F37" s="72"/>
      <c r="G37" s="72"/>
      <c r="H37" s="279"/>
    </row>
    <row r="38" spans="1:8" ht="12.75" customHeight="1">
      <c r="A38" s="243"/>
      <c r="B38" s="255" t="s">
        <v>46</v>
      </c>
      <c r="C38" s="55" t="s">
        <v>46</v>
      </c>
      <c r="D38" s="326"/>
      <c r="E38" s="82"/>
      <c r="F38" s="353"/>
      <c r="G38" s="353"/>
      <c r="H38" s="278"/>
    </row>
    <row r="39" spans="1:8" ht="12.75" customHeight="1">
      <c r="A39" s="383" t="s">
        <v>2687</v>
      </c>
      <c r="B39" s="256" t="s">
        <v>2733</v>
      </c>
      <c r="C39" s="54" t="s">
        <v>46</v>
      </c>
      <c r="D39" s="327">
        <v>1</v>
      </c>
      <c r="E39" s="83" t="s">
        <v>60</v>
      </c>
      <c r="F39" s="72"/>
      <c r="G39" s="72"/>
      <c r="H39" s="279"/>
    </row>
    <row r="40" spans="1:8" ht="12.75" customHeight="1">
      <c r="A40" s="243"/>
      <c r="B40" s="255" t="s">
        <v>46</v>
      </c>
      <c r="C40" s="55" t="s">
        <v>46</v>
      </c>
      <c r="D40" s="326"/>
      <c r="E40" s="82"/>
      <c r="F40" s="353"/>
      <c r="G40" s="353"/>
      <c r="H40" s="278"/>
    </row>
    <row r="41" spans="1:8" ht="12.75" customHeight="1">
      <c r="A41" s="383" t="s">
        <v>955</v>
      </c>
      <c r="B41" s="256" t="s">
        <v>2484</v>
      </c>
      <c r="C41" s="54" t="s">
        <v>46</v>
      </c>
      <c r="D41" s="327">
        <v>1</v>
      </c>
      <c r="E41" s="83" t="s">
        <v>60</v>
      </c>
      <c r="F41" s="72"/>
      <c r="G41" s="72"/>
      <c r="H41" s="279"/>
    </row>
    <row r="42" spans="1:8" ht="12.75" customHeight="1">
      <c r="A42" s="243"/>
      <c r="B42" s="255" t="s">
        <v>46</v>
      </c>
      <c r="C42" s="55" t="s">
        <v>46</v>
      </c>
      <c r="D42" s="326"/>
      <c r="E42" s="82"/>
      <c r="F42" s="353"/>
      <c r="G42" s="353"/>
      <c r="H42" s="278"/>
    </row>
    <row r="43" spans="1:8" ht="12.75" customHeight="1">
      <c r="A43" s="383" t="s">
        <v>2497</v>
      </c>
      <c r="B43" s="256" t="s">
        <v>84</v>
      </c>
      <c r="C43" s="54" t="s">
        <v>46</v>
      </c>
      <c r="D43" s="327">
        <v>1</v>
      </c>
      <c r="E43" s="83" t="s">
        <v>60</v>
      </c>
      <c r="F43" s="72"/>
      <c r="G43" s="72"/>
      <c r="H43" s="279"/>
    </row>
    <row r="44" spans="1:8" ht="12.75" customHeight="1">
      <c r="A44" s="243"/>
      <c r="B44" s="255" t="s">
        <v>46</v>
      </c>
      <c r="C44" s="55" t="s">
        <v>46</v>
      </c>
      <c r="D44" s="326"/>
      <c r="E44" s="82"/>
      <c r="F44" s="353"/>
      <c r="G44" s="353"/>
      <c r="H44" s="278"/>
    </row>
    <row r="45" spans="1:8" ht="12.75" customHeight="1">
      <c r="A45" s="383" t="s">
        <v>2667</v>
      </c>
      <c r="B45" s="256" t="s">
        <v>696</v>
      </c>
      <c r="C45" s="54" t="s">
        <v>46</v>
      </c>
      <c r="D45" s="327">
        <v>1</v>
      </c>
      <c r="E45" s="83" t="s">
        <v>60</v>
      </c>
      <c r="F45" s="72"/>
      <c r="G45" s="72"/>
      <c r="H45" s="279"/>
    </row>
    <row r="46" spans="1:8" ht="12.75" customHeight="1">
      <c r="A46" s="243"/>
      <c r="B46" s="255" t="s">
        <v>46</v>
      </c>
      <c r="C46" s="55" t="s">
        <v>46</v>
      </c>
      <c r="D46" s="326"/>
      <c r="E46" s="82"/>
      <c r="F46" s="353"/>
      <c r="G46" s="353"/>
      <c r="H46" s="278"/>
    </row>
    <row r="47" spans="1:8" ht="12.75" customHeight="1">
      <c r="A47" s="383" t="s">
        <v>1801</v>
      </c>
      <c r="B47" s="256" t="s">
        <v>2221</v>
      </c>
      <c r="C47" s="54" t="s">
        <v>46</v>
      </c>
      <c r="D47" s="327">
        <v>1</v>
      </c>
      <c r="E47" s="83" t="s">
        <v>60</v>
      </c>
      <c r="F47" s="72"/>
      <c r="G47" s="72"/>
      <c r="H47" s="279"/>
    </row>
    <row r="48" spans="1:8" ht="12.75" customHeight="1">
      <c r="A48" s="243"/>
      <c r="B48" s="255"/>
      <c r="C48" s="55"/>
      <c r="D48" s="326"/>
      <c r="E48" s="82"/>
      <c r="F48" s="353"/>
      <c r="G48" s="71"/>
      <c r="H48" s="278"/>
    </row>
    <row r="49" spans="1:8" ht="12.75" customHeight="1">
      <c r="A49" s="244" t="s">
        <v>292</v>
      </c>
      <c r="B49" s="256" t="s">
        <v>4516</v>
      </c>
      <c r="C49" s="54"/>
      <c r="D49" s="327">
        <v>1</v>
      </c>
      <c r="E49" s="83" t="s">
        <v>2108</v>
      </c>
      <c r="F49" s="72"/>
      <c r="G49" s="72"/>
      <c r="H49" s="279"/>
    </row>
    <row r="50" spans="1:8" ht="12.75" customHeight="1">
      <c r="A50" s="243"/>
      <c r="B50" s="255"/>
      <c r="C50" s="55"/>
      <c r="D50" s="326"/>
      <c r="E50" s="82"/>
      <c r="F50" s="90"/>
      <c r="G50" s="73"/>
      <c r="H50" s="278"/>
    </row>
    <row r="51" spans="1:8" ht="12.75" customHeight="1">
      <c r="A51" s="244"/>
      <c r="B51" s="256"/>
      <c r="C51" s="54"/>
      <c r="D51" s="327"/>
      <c r="E51" s="83"/>
      <c r="F51" s="93"/>
      <c r="G51" s="101"/>
      <c r="H51" s="279"/>
    </row>
    <row r="52" spans="1:8" ht="12.75" customHeight="1">
      <c r="A52" s="243"/>
      <c r="B52" s="255"/>
      <c r="C52" s="55"/>
      <c r="D52" s="326"/>
      <c r="E52" s="82"/>
      <c r="F52" s="90"/>
      <c r="G52" s="73"/>
      <c r="H52" s="278"/>
    </row>
    <row r="53" spans="1:8" ht="12.75" customHeight="1">
      <c r="A53" s="244"/>
      <c r="B53" s="256"/>
      <c r="C53" s="54"/>
      <c r="D53" s="327"/>
      <c r="E53" s="83"/>
      <c r="F53" s="93"/>
      <c r="G53" s="101"/>
      <c r="H53" s="279"/>
    </row>
    <row r="54" spans="1:8" ht="12.75" customHeight="1">
      <c r="A54" s="243"/>
      <c r="B54" s="255"/>
      <c r="C54" s="55"/>
      <c r="D54" s="326"/>
      <c r="E54" s="82"/>
      <c r="F54" s="90"/>
      <c r="G54" s="73"/>
      <c r="H54" s="278"/>
    </row>
    <row r="55" spans="1:8" ht="12.75" customHeight="1">
      <c r="A55" s="244"/>
      <c r="B55" s="256"/>
      <c r="C55" s="54"/>
      <c r="D55" s="327"/>
      <c r="E55" s="83"/>
      <c r="F55" s="93"/>
      <c r="G55" s="101"/>
      <c r="H55" s="279"/>
    </row>
    <row r="56" spans="1:8" ht="12.75" customHeight="1">
      <c r="A56" s="243"/>
      <c r="B56" s="255"/>
      <c r="C56" s="55"/>
      <c r="D56" s="326"/>
      <c r="E56" s="82"/>
      <c r="F56" s="90"/>
      <c r="G56" s="73"/>
      <c r="H56" s="278"/>
    </row>
    <row r="57" spans="1:8" ht="12.75" customHeight="1">
      <c r="A57" s="244"/>
      <c r="B57" s="256"/>
      <c r="C57" s="54"/>
      <c r="D57" s="327"/>
      <c r="E57" s="83"/>
      <c r="F57" s="93"/>
      <c r="G57" s="101"/>
      <c r="H57" s="279"/>
    </row>
    <row r="58" spans="1:8" ht="12.75" customHeight="1">
      <c r="A58" s="243"/>
      <c r="B58" s="255"/>
      <c r="C58" s="55"/>
      <c r="D58" s="326"/>
      <c r="E58" s="82"/>
      <c r="F58" s="90"/>
      <c r="G58" s="73"/>
      <c r="H58" s="278"/>
    </row>
    <row r="59" spans="1:8" ht="12.75" customHeight="1">
      <c r="A59" s="244"/>
      <c r="B59" s="256"/>
      <c r="C59" s="54"/>
      <c r="D59" s="327"/>
      <c r="E59" s="83"/>
      <c r="F59" s="93"/>
      <c r="G59" s="101"/>
      <c r="H59" s="279"/>
    </row>
    <row r="60" spans="1:8" ht="12.75" customHeight="1">
      <c r="A60" s="243"/>
      <c r="B60" s="255"/>
      <c r="C60" s="55"/>
      <c r="D60" s="326"/>
      <c r="E60" s="82"/>
      <c r="F60" s="90"/>
      <c r="G60" s="73"/>
      <c r="H60" s="278"/>
    </row>
    <row r="61" spans="1:8" ht="12.75" customHeight="1">
      <c r="A61" s="244"/>
      <c r="B61" s="256"/>
      <c r="C61" s="54"/>
      <c r="D61" s="327"/>
      <c r="E61" s="83"/>
      <c r="F61" s="93"/>
      <c r="G61" s="101"/>
      <c r="H61" s="279"/>
    </row>
    <row r="62" spans="1:8" ht="12.75" customHeight="1">
      <c r="A62" s="243"/>
      <c r="B62" s="255"/>
      <c r="C62" s="55"/>
      <c r="D62" s="326"/>
      <c r="E62" s="82"/>
      <c r="F62" s="90"/>
      <c r="G62" s="73"/>
      <c r="H62" s="278"/>
    </row>
    <row r="63" spans="1:8" ht="12.75" customHeight="1">
      <c r="A63" s="244"/>
      <c r="B63" s="256"/>
      <c r="C63" s="54"/>
      <c r="D63" s="327"/>
      <c r="E63" s="83"/>
      <c r="F63" s="93"/>
      <c r="G63" s="101"/>
      <c r="H63" s="279"/>
    </row>
    <row r="64" spans="1:8" ht="12.75" customHeight="1">
      <c r="A64" s="243"/>
      <c r="B64" s="255"/>
      <c r="C64" s="55"/>
      <c r="D64" s="326"/>
      <c r="E64" s="82"/>
      <c r="F64" s="90"/>
      <c r="G64" s="73"/>
      <c r="H64" s="278"/>
    </row>
    <row r="65" spans="1:8" ht="12.75" customHeight="1">
      <c r="A65" s="244"/>
      <c r="B65" s="256"/>
      <c r="C65" s="54"/>
      <c r="D65" s="327"/>
      <c r="E65" s="83"/>
      <c r="F65" s="93"/>
      <c r="G65" s="101"/>
      <c r="H65" s="279"/>
    </row>
    <row r="66" spans="1:8" ht="12.75" customHeight="1">
      <c r="A66" s="243"/>
      <c r="B66" s="255"/>
      <c r="C66" s="55"/>
      <c r="D66" s="326"/>
      <c r="E66" s="82"/>
      <c r="F66" s="90"/>
      <c r="G66" s="73"/>
      <c r="H66" s="278"/>
    </row>
    <row r="67" spans="1:8" ht="12.75" customHeight="1">
      <c r="A67" s="244"/>
      <c r="B67" s="256"/>
      <c r="C67" s="54"/>
      <c r="D67" s="327"/>
      <c r="E67" s="83"/>
      <c r="F67" s="93"/>
      <c r="G67" s="101"/>
      <c r="H67" s="279"/>
    </row>
    <row r="68" spans="1:8" ht="12.75" customHeight="1">
      <c r="A68" s="243"/>
      <c r="B68" s="255"/>
      <c r="C68" s="55"/>
      <c r="D68" s="326"/>
      <c r="E68" s="82"/>
      <c r="F68" s="90"/>
      <c r="G68" s="73"/>
      <c r="H68" s="278"/>
    </row>
    <row r="69" spans="1:8" ht="12.75" customHeight="1">
      <c r="A69" s="244"/>
      <c r="B69" s="256"/>
      <c r="C69" s="54"/>
      <c r="D69" s="327"/>
      <c r="E69" s="83"/>
      <c r="F69" s="93"/>
      <c r="G69" s="101"/>
      <c r="H69" s="279"/>
    </row>
    <row r="70" spans="1:8" ht="12.75" customHeight="1">
      <c r="A70" s="243"/>
      <c r="B70" s="255"/>
      <c r="C70" s="55"/>
      <c r="D70" s="326"/>
      <c r="E70" s="82"/>
      <c r="F70" s="90"/>
      <c r="G70" s="73"/>
      <c r="H70" s="278"/>
    </row>
    <row r="71" spans="1:8" ht="12.75" customHeight="1">
      <c r="A71" s="244"/>
      <c r="B71" s="256"/>
      <c r="C71" s="54"/>
      <c r="D71" s="327"/>
      <c r="E71" s="83"/>
      <c r="F71" s="93"/>
      <c r="G71" s="101"/>
      <c r="H71" s="279"/>
    </row>
    <row r="72" spans="1:8" ht="12.75" customHeight="1">
      <c r="A72" s="243"/>
      <c r="B72" s="255"/>
      <c r="C72" s="55"/>
      <c r="D72" s="326"/>
      <c r="E72" s="82"/>
      <c r="F72" s="90"/>
      <c r="G72" s="73"/>
      <c r="H72" s="278"/>
    </row>
    <row r="73" spans="1:8" ht="12.75" customHeight="1">
      <c r="A73" s="244"/>
      <c r="B73" s="256"/>
      <c r="C73" s="54"/>
      <c r="D73" s="327"/>
      <c r="E73" s="83"/>
      <c r="F73" s="93"/>
      <c r="G73" s="101"/>
      <c r="H73" s="279"/>
    </row>
    <row r="74" spans="1:8" ht="12.75" customHeight="1">
      <c r="A74" s="243"/>
      <c r="B74" s="255"/>
      <c r="C74" s="55"/>
      <c r="D74" s="326"/>
      <c r="E74" s="82"/>
      <c r="F74" s="90"/>
      <c r="G74" s="73"/>
      <c r="H74" s="278"/>
    </row>
    <row r="75" spans="1:8" ht="12.75" customHeight="1">
      <c r="A75" s="244"/>
      <c r="B75" s="256"/>
      <c r="C75" s="54"/>
      <c r="D75" s="327"/>
      <c r="E75" s="83"/>
      <c r="F75" s="93"/>
      <c r="G75" s="101"/>
      <c r="H75" s="279"/>
    </row>
    <row r="76" spans="1:8" ht="12.75" customHeight="1">
      <c r="A76" s="243"/>
      <c r="B76" s="255"/>
      <c r="C76" s="55"/>
      <c r="D76" s="326"/>
      <c r="E76" s="82"/>
      <c r="F76" s="90"/>
      <c r="G76" s="73"/>
      <c r="H76" s="278"/>
    </row>
    <row r="77" spans="1:8" ht="12.75" customHeight="1">
      <c r="A77" s="244"/>
      <c r="B77" s="256"/>
      <c r="C77" s="54"/>
      <c r="D77" s="327"/>
      <c r="E77" s="83"/>
      <c r="F77" s="93"/>
      <c r="G77" s="101"/>
      <c r="H77" s="279"/>
    </row>
    <row r="78" spans="1:8" ht="12.75" customHeight="1">
      <c r="A78" s="243"/>
      <c r="B78" s="255"/>
      <c r="C78" s="55"/>
      <c r="D78" s="326"/>
      <c r="E78" s="82"/>
      <c r="F78" s="90"/>
      <c r="G78" s="73"/>
      <c r="H78" s="278"/>
    </row>
    <row r="79" spans="1:8" ht="12.75" customHeight="1">
      <c r="A79" s="244"/>
      <c r="B79" s="256"/>
      <c r="C79" s="54"/>
      <c r="D79" s="327"/>
      <c r="E79" s="83"/>
      <c r="F79" s="93"/>
      <c r="G79" s="101"/>
      <c r="H79" s="279"/>
    </row>
    <row r="80" spans="1:8" ht="12.75" customHeight="1">
      <c r="A80" s="243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4" t="s">
        <v>46</v>
      </c>
      <c r="B81" s="256" t="s">
        <v>108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243"/>
      <c r="B82" s="255" t="s">
        <v>46</v>
      </c>
      <c r="C82" s="55" t="s">
        <v>46</v>
      </c>
      <c r="D82" s="326"/>
      <c r="E82" s="82"/>
      <c r="F82" s="90"/>
      <c r="G82" s="73"/>
      <c r="H82" s="278"/>
    </row>
    <row r="83" spans="1:8" ht="12.75" customHeight="1">
      <c r="A83" s="244" t="s">
        <v>1562</v>
      </c>
      <c r="B83" s="256" t="s">
        <v>12</v>
      </c>
      <c r="C83" s="54" t="s">
        <v>46</v>
      </c>
      <c r="D83" s="327"/>
      <c r="E83" s="83" t="s">
        <v>46</v>
      </c>
      <c r="F83" s="93"/>
      <c r="G83" s="101"/>
      <c r="H83" s="279"/>
    </row>
    <row r="84" spans="1:8" ht="12.75" customHeight="1">
      <c r="A84" s="243"/>
      <c r="B84" s="255"/>
      <c r="C84" s="55"/>
      <c r="D84" s="326"/>
      <c r="E84" s="82"/>
      <c r="F84" s="90"/>
      <c r="G84" s="73"/>
      <c r="H84" s="278"/>
    </row>
    <row r="85" spans="1:8" ht="12.75" customHeight="1">
      <c r="A85" s="244"/>
      <c r="B85" s="256"/>
      <c r="C85" s="54"/>
      <c r="D85" s="327"/>
      <c r="E85" s="83"/>
      <c r="F85" s="93"/>
      <c r="G85" s="101"/>
      <c r="H85" s="279"/>
    </row>
    <row r="86" spans="1:8" ht="12.75" customHeight="1">
      <c r="A86" s="243"/>
      <c r="B86" s="255"/>
      <c r="C86" s="55"/>
      <c r="D86" s="326"/>
      <c r="E86" s="82"/>
      <c r="F86" s="90"/>
      <c r="G86" s="73"/>
      <c r="H86" s="278"/>
    </row>
    <row r="87" spans="1:8" ht="12.75" customHeight="1">
      <c r="A87" s="244" t="s">
        <v>46</v>
      </c>
      <c r="B87" s="256" t="s">
        <v>2689</v>
      </c>
      <c r="C87" s="54" t="s">
        <v>793</v>
      </c>
      <c r="D87" s="327">
        <v>2214</v>
      </c>
      <c r="E87" s="83" t="s">
        <v>117</v>
      </c>
      <c r="F87" s="93"/>
      <c r="G87" s="101"/>
      <c r="H87" s="279"/>
    </row>
    <row r="88" spans="1:8" ht="12.75" customHeight="1">
      <c r="A88" s="243"/>
      <c r="B88" s="255"/>
      <c r="C88" s="55"/>
      <c r="D88" s="326"/>
      <c r="E88" s="82"/>
      <c r="F88" s="90"/>
      <c r="G88" s="73"/>
      <c r="H88" s="278"/>
    </row>
    <row r="89" spans="1:8" ht="12.75" customHeight="1">
      <c r="A89" s="244" t="s">
        <v>46</v>
      </c>
      <c r="B89" s="256" t="s">
        <v>827</v>
      </c>
      <c r="C89" s="54" t="s">
        <v>4480</v>
      </c>
      <c r="D89" s="327">
        <v>3570</v>
      </c>
      <c r="E89" s="83" t="s">
        <v>117</v>
      </c>
      <c r="F89" s="93"/>
      <c r="G89" s="101"/>
      <c r="H89" s="279"/>
    </row>
    <row r="90" spans="1:8" ht="12.75" customHeight="1">
      <c r="A90" s="243"/>
      <c r="B90" s="255"/>
      <c r="C90" s="55"/>
      <c r="D90" s="326"/>
      <c r="E90" s="82"/>
      <c r="F90" s="90"/>
      <c r="G90" s="73"/>
      <c r="H90" s="278"/>
    </row>
    <row r="91" spans="1:8" ht="12.75" customHeight="1">
      <c r="A91" s="244" t="s">
        <v>46</v>
      </c>
      <c r="B91" s="256" t="s">
        <v>529</v>
      </c>
      <c r="C91" s="54" t="s">
        <v>4480</v>
      </c>
      <c r="D91" s="327">
        <v>3570</v>
      </c>
      <c r="E91" s="83" t="s">
        <v>117</v>
      </c>
      <c r="F91" s="93"/>
      <c r="G91" s="101"/>
      <c r="H91" s="279"/>
    </row>
    <row r="92" spans="1:8" ht="12.75" customHeight="1">
      <c r="A92" s="243"/>
      <c r="B92" s="255"/>
      <c r="C92" s="55"/>
      <c r="D92" s="326"/>
      <c r="E92" s="82"/>
      <c r="F92" s="90"/>
      <c r="G92" s="73"/>
      <c r="H92" s="278"/>
    </row>
    <row r="93" spans="1:8" ht="12.75" customHeight="1">
      <c r="A93" s="244" t="s">
        <v>46</v>
      </c>
      <c r="B93" s="256" t="s">
        <v>874</v>
      </c>
      <c r="C93" s="54" t="s">
        <v>4480</v>
      </c>
      <c r="D93" s="327">
        <v>3570</v>
      </c>
      <c r="E93" s="83" t="s">
        <v>117</v>
      </c>
      <c r="F93" s="93"/>
      <c r="G93" s="101"/>
      <c r="H93" s="279"/>
    </row>
    <row r="94" spans="1:8" ht="12.75" customHeight="1">
      <c r="A94" s="243"/>
      <c r="B94" s="255"/>
      <c r="C94" s="55"/>
      <c r="D94" s="326"/>
      <c r="E94" s="82"/>
      <c r="F94" s="90"/>
      <c r="G94" s="73"/>
      <c r="H94" s="278"/>
    </row>
    <row r="95" spans="1:8" ht="12.75" customHeight="1">
      <c r="A95" s="244"/>
      <c r="B95" s="256"/>
      <c r="C95" s="54"/>
      <c r="D95" s="327"/>
      <c r="E95" s="83"/>
      <c r="F95" s="93"/>
      <c r="G95" s="101"/>
      <c r="H95" s="279"/>
    </row>
    <row r="96" spans="1:8" ht="12.75" customHeight="1">
      <c r="A96" s="246"/>
      <c r="B96" s="255"/>
      <c r="C96" s="266"/>
      <c r="D96" s="326"/>
      <c r="E96" s="82"/>
      <c r="F96" s="90"/>
      <c r="G96" s="73"/>
      <c r="H96" s="278"/>
    </row>
    <row r="97" spans="1:8" ht="12.75" customHeight="1">
      <c r="A97" s="245"/>
      <c r="B97" s="291" t="s">
        <v>827</v>
      </c>
      <c r="C97" s="53" t="s">
        <v>3322</v>
      </c>
      <c r="D97" s="327">
        <v>996</v>
      </c>
      <c r="E97" s="83" t="s">
        <v>117</v>
      </c>
      <c r="F97" s="91"/>
      <c r="G97" s="101"/>
      <c r="H97" s="279"/>
    </row>
    <row r="98" spans="1:8" ht="12.75" customHeight="1">
      <c r="A98" s="282"/>
      <c r="B98" s="260"/>
      <c r="C98" s="52"/>
      <c r="D98" s="326"/>
      <c r="E98" s="82"/>
      <c r="F98" s="71"/>
      <c r="G98" s="73"/>
      <c r="H98" s="278"/>
    </row>
    <row r="99" spans="1:8" ht="12.75" customHeight="1">
      <c r="A99" s="245"/>
      <c r="B99" s="292" t="s">
        <v>529</v>
      </c>
      <c r="C99" s="54" t="s">
        <v>3322</v>
      </c>
      <c r="D99" s="327">
        <v>996</v>
      </c>
      <c r="E99" s="83" t="s">
        <v>117</v>
      </c>
      <c r="F99" s="72"/>
      <c r="G99" s="101"/>
      <c r="H99" s="279"/>
    </row>
    <row r="100" spans="1:8" ht="12.75" customHeight="1">
      <c r="A100" s="282"/>
      <c r="B100" s="255"/>
      <c r="C100" s="55"/>
      <c r="D100" s="326"/>
      <c r="E100" s="82"/>
      <c r="F100" s="90"/>
      <c r="G100" s="73"/>
      <c r="H100" s="278"/>
    </row>
    <row r="101" spans="1:8" ht="12.75" customHeight="1">
      <c r="A101" s="245"/>
      <c r="B101" s="256" t="s">
        <v>874</v>
      </c>
      <c r="C101" s="54" t="s">
        <v>3322</v>
      </c>
      <c r="D101" s="327">
        <v>996</v>
      </c>
      <c r="E101" s="83" t="s">
        <v>117</v>
      </c>
      <c r="F101" s="93"/>
      <c r="G101" s="101"/>
      <c r="H101" s="279"/>
    </row>
    <row r="102" spans="1:8" ht="12.75" customHeight="1">
      <c r="A102" s="243"/>
      <c r="B102" s="255"/>
      <c r="C102" s="55"/>
      <c r="D102" s="326"/>
      <c r="E102" s="82"/>
      <c r="F102" s="90"/>
      <c r="G102" s="73"/>
      <c r="H102" s="278"/>
    </row>
    <row r="103" spans="1:8" ht="12.75" customHeight="1">
      <c r="A103" s="244"/>
      <c r="B103" s="256"/>
      <c r="C103" s="54"/>
      <c r="D103" s="327"/>
      <c r="E103" s="83"/>
      <c r="F103" s="93"/>
      <c r="G103" s="101"/>
      <c r="H103" s="279"/>
    </row>
    <row r="104" spans="1:8" ht="12.75" customHeight="1">
      <c r="A104" s="243"/>
      <c r="B104" s="255"/>
      <c r="C104" s="55"/>
      <c r="D104" s="326"/>
      <c r="E104" s="82"/>
      <c r="F104" s="90"/>
      <c r="G104" s="73"/>
      <c r="H104" s="278"/>
    </row>
    <row r="105" spans="1:8" ht="12.75" customHeight="1">
      <c r="A105" s="244" t="s">
        <v>46</v>
      </c>
      <c r="B105" s="256" t="s">
        <v>3425</v>
      </c>
      <c r="C105" s="54" t="s">
        <v>3057</v>
      </c>
      <c r="D105" s="327">
        <v>2214</v>
      </c>
      <c r="E105" s="83" t="s">
        <v>876</v>
      </c>
      <c r="F105" s="93"/>
      <c r="G105" s="101"/>
      <c r="H105" s="279"/>
    </row>
    <row r="106" spans="1:8" ht="12.75" customHeight="1">
      <c r="A106" s="243"/>
      <c r="B106" s="255"/>
      <c r="C106" s="390" t="s">
        <v>4149</v>
      </c>
      <c r="D106" s="326"/>
      <c r="E106" s="82"/>
      <c r="F106" s="90"/>
      <c r="G106" s="73"/>
      <c r="H106" s="278"/>
    </row>
    <row r="107" spans="1:8" ht="12.75" customHeight="1">
      <c r="A107" s="244" t="s">
        <v>46</v>
      </c>
      <c r="B107" s="256" t="s">
        <v>3327</v>
      </c>
      <c r="C107" s="54" t="s">
        <v>3118</v>
      </c>
      <c r="D107" s="327">
        <v>2862</v>
      </c>
      <c r="E107" s="83" t="s">
        <v>117</v>
      </c>
      <c r="F107" s="93"/>
      <c r="G107" s="101"/>
      <c r="H107" s="279"/>
    </row>
    <row r="108" spans="1:8" ht="12.75" customHeight="1">
      <c r="A108" s="243"/>
      <c r="B108" s="255"/>
      <c r="C108" s="390" t="s">
        <v>4149</v>
      </c>
      <c r="D108" s="326"/>
      <c r="E108" s="82"/>
      <c r="F108" s="90"/>
      <c r="G108" s="73"/>
      <c r="H108" s="278"/>
    </row>
    <row r="109" spans="1:8" ht="12.75" customHeight="1">
      <c r="A109" s="244" t="s">
        <v>46</v>
      </c>
      <c r="B109" s="256" t="s">
        <v>2168</v>
      </c>
      <c r="C109" s="54" t="s">
        <v>3118</v>
      </c>
      <c r="D109" s="327">
        <v>525</v>
      </c>
      <c r="E109" s="83" t="s">
        <v>117</v>
      </c>
      <c r="F109" s="93"/>
      <c r="G109" s="101"/>
      <c r="H109" s="279"/>
    </row>
    <row r="110" spans="1:8" ht="12.75" customHeight="1">
      <c r="A110" s="243"/>
      <c r="B110" s="255"/>
      <c r="C110" s="55"/>
      <c r="D110" s="326"/>
      <c r="E110" s="82"/>
      <c r="F110" s="90"/>
      <c r="G110" s="73"/>
      <c r="H110" s="278"/>
    </row>
    <row r="111" spans="1:8" ht="12.75" customHeight="1">
      <c r="A111" s="244" t="s">
        <v>46</v>
      </c>
      <c r="B111" s="256" t="s">
        <v>4029</v>
      </c>
      <c r="C111" s="54" t="s">
        <v>2735</v>
      </c>
      <c r="D111" s="327">
        <v>3387</v>
      </c>
      <c r="E111" s="83" t="s">
        <v>117</v>
      </c>
      <c r="F111" s="93"/>
      <c r="G111" s="101"/>
      <c r="H111" s="279"/>
    </row>
    <row r="112" spans="1:8" ht="12.75" customHeight="1">
      <c r="A112" s="243"/>
      <c r="B112" s="255"/>
      <c r="C112" s="55"/>
      <c r="D112" s="326"/>
      <c r="E112" s="82"/>
      <c r="F112" s="90"/>
      <c r="G112" s="73"/>
      <c r="H112" s="278"/>
    </row>
    <row r="113" spans="1:8" ht="12.75" customHeight="1">
      <c r="A113" s="244"/>
      <c r="B113" s="256"/>
      <c r="C113" s="54"/>
      <c r="D113" s="327"/>
      <c r="E113" s="83"/>
      <c r="F113" s="93"/>
      <c r="G113" s="101"/>
      <c r="H113" s="279"/>
    </row>
    <row r="114" spans="1:8" ht="12.75" customHeight="1">
      <c r="A114" s="243"/>
      <c r="B114" s="255"/>
      <c r="C114" s="55" t="s">
        <v>1587</v>
      </c>
      <c r="D114" s="326"/>
      <c r="E114" s="82"/>
      <c r="F114" s="90"/>
      <c r="G114" s="73"/>
      <c r="H114" s="278"/>
    </row>
    <row r="115" spans="1:8" ht="12.75" customHeight="1">
      <c r="A115" s="244"/>
      <c r="B115" s="256" t="s">
        <v>4150</v>
      </c>
      <c r="C115" s="54" t="s">
        <v>2218</v>
      </c>
      <c r="D115" s="327">
        <v>61.7</v>
      </c>
      <c r="E115" s="83" t="s">
        <v>117</v>
      </c>
      <c r="F115" s="93"/>
      <c r="G115" s="101"/>
      <c r="H115" s="279"/>
    </row>
    <row r="116" spans="1:8" ht="12.75" customHeight="1">
      <c r="A116" s="243"/>
      <c r="B116" s="255"/>
      <c r="C116" s="55" t="s">
        <v>1587</v>
      </c>
      <c r="D116" s="326"/>
      <c r="E116" s="82"/>
      <c r="F116" s="90"/>
      <c r="G116" s="73"/>
      <c r="H116" s="278"/>
    </row>
    <row r="117" spans="1:8" ht="12.75" customHeight="1">
      <c r="A117" s="244"/>
      <c r="B117" s="256" t="s">
        <v>4151</v>
      </c>
      <c r="C117" s="54" t="s">
        <v>4504</v>
      </c>
      <c r="D117" s="327">
        <v>105</v>
      </c>
      <c r="E117" s="83" t="s">
        <v>117</v>
      </c>
      <c r="F117" s="93"/>
      <c r="G117" s="101"/>
      <c r="H117" s="279"/>
    </row>
    <row r="118" spans="1:8" ht="12.75" customHeight="1">
      <c r="A118" s="243"/>
      <c r="B118" s="255"/>
      <c r="C118" s="55" t="s">
        <v>2706</v>
      </c>
      <c r="D118" s="326"/>
      <c r="E118" s="82"/>
      <c r="F118" s="90"/>
      <c r="G118" s="73"/>
      <c r="H118" s="278"/>
    </row>
    <row r="119" spans="1:8" ht="12.75" customHeight="1">
      <c r="A119" s="244"/>
      <c r="B119" s="256" t="s">
        <v>4152</v>
      </c>
      <c r="C119" s="54" t="s">
        <v>4499</v>
      </c>
      <c r="D119" s="327">
        <v>1170</v>
      </c>
      <c r="E119" s="83" t="s">
        <v>117</v>
      </c>
      <c r="F119" s="93"/>
      <c r="G119" s="101"/>
      <c r="H119" s="279"/>
    </row>
    <row r="120" spans="1:8" ht="12.75" customHeight="1">
      <c r="A120" s="243"/>
      <c r="B120" s="255"/>
      <c r="C120" s="55" t="s">
        <v>1587</v>
      </c>
      <c r="D120" s="326"/>
      <c r="E120" s="82"/>
      <c r="F120" s="90"/>
      <c r="G120" s="73"/>
      <c r="H120" s="278"/>
    </row>
    <row r="121" spans="1:8" ht="12.75" customHeight="1">
      <c r="A121" s="244"/>
      <c r="B121" s="256" t="s">
        <v>3430</v>
      </c>
      <c r="C121" s="54" t="s">
        <v>4505</v>
      </c>
      <c r="D121" s="327">
        <v>39.299999999999997</v>
      </c>
      <c r="E121" s="83" t="s">
        <v>117</v>
      </c>
      <c r="F121" s="93"/>
      <c r="G121" s="101"/>
      <c r="H121" s="279"/>
    </row>
    <row r="122" spans="1:8" ht="12.75" customHeight="1">
      <c r="A122" s="243"/>
      <c r="B122" s="255"/>
      <c r="C122" s="55" t="s">
        <v>1587</v>
      </c>
      <c r="D122" s="326"/>
      <c r="E122" s="82"/>
      <c r="F122" s="90"/>
      <c r="G122" s="73"/>
      <c r="H122" s="278"/>
    </row>
    <row r="123" spans="1:8" ht="12.75" customHeight="1">
      <c r="A123" s="244"/>
      <c r="B123" s="256" t="s">
        <v>4153</v>
      </c>
      <c r="C123" s="54" t="s">
        <v>593</v>
      </c>
      <c r="D123" s="327">
        <v>258</v>
      </c>
      <c r="E123" s="83" t="s">
        <v>117</v>
      </c>
      <c r="F123" s="93"/>
      <c r="G123" s="101"/>
      <c r="H123" s="279"/>
    </row>
    <row r="124" spans="1:8" ht="12.75" customHeight="1">
      <c r="A124" s="243"/>
      <c r="B124" s="255"/>
      <c r="C124" s="55" t="s">
        <v>1587</v>
      </c>
      <c r="D124" s="326"/>
      <c r="E124" s="82"/>
      <c r="F124" s="90"/>
      <c r="G124" s="73"/>
      <c r="H124" s="278"/>
    </row>
    <row r="125" spans="1:8" ht="12.75" customHeight="1">
      <c r="A125" s="244"/>
      <c r="B125" s="256" t="s">
        <v>4153</v>
      </c>
      <c r="C125" s="54" t="s">
        <v>4504</v>
      </c>
      <c r="D125" s="327">
        <v>556</v>
      </c>
      <c r="E125" s="83" t="s">
        <v>117</v>
      </c>
      <c r="F125" s="93"/>
      <c r="G125" s="101"/>
      <c r="H125" s="279"/>
    </row>
    <row r="126" spans="1:8" ht="12.75" customHeight="1">
      <c r="A126" s="243"/>
      <c r="B126" s="255"/>
      <c r="C126" s="55"/>
      <c r="D126" s="326"/>
      <c r="E126" s="82"/>
      <c r="F126" s="90"/>
      <c r="G126" s="73"/>
      <c r="H126" s="278"/>
    </row>
    <row r="127" spans="1:8" ht="12.75" customHeight="1">
      <c r="A127" s="244"/>
      <c r="B127" s="256"/>
      <c r="C127" s="54"/>
      <c r="D127" s="327"/>
      <c r="E127" s="83"/>
      <c r="F127" s="93"/>
      <c r="G127" s="101"/>
      <c r="H127" s="279"/>
    </row>
    <row r="128" spans="1:8" ht="12.75" customHeight="1">
      <c r="A128" s="243"/>
      <c r="B128" s="255"/>
      <c r="C128" s="55" t="s">
        <v>3776</v>
      </c>
      <c r="D128" s="326"/>
      <c r="E128" s="82"/>
      <c r="F128" s="90"/>
      <c r="G128" s="73"/>
      <c r="H128" s="278"/>
    </row>
    <row r="129" spans="1:8" ht="12.75" customHeight="1">
      <c r="A129" s="244" t="s">
        <v>46</v>
      </c>
      <c r="B129" s="256" t="s">
        <v>3442</v>
      </c>
      <c r="C129" s="54" t="s">
        <v>4507</v>
      </c>
      <c r="D129" s="327">
        <v>24.6</v>
      </c>
      <c r="E129" s="83" t="s">
        <v>2738</v>
      </c>
      <c r="F129" s="93"/>
      <c r="G129" s="101"/>
      <c r="H129" s="279"/>
    </row>
    <row r="130" spans="1:8" ht="12.75" customHeight="1">
      <c r="A130" s="243"/>
      <c r="B130" s="255"/>
      <c r="C130" s="55" t="s">
        <v>3848</v>
      </c>
      <c r="D130" s="326"/>
      <c r="E130" s="82"/>
      <c r="F130" s="90"/>
      <c r="G130" s="73"/>
      <c r="H130" s="278"/>
    </row>
    <row r="131" spans="1:8" ht="12.75" customHeight="1">
      <c r="A131" s="244" t="s">
        <v>46</v>
      </c>
      <c r="B131" s="256" t="s">
        <v>3442</v>
      </c>
      <c r="C131" s="54" t="s">
        <v>2556</v>
      </c>
      <c r="D131" s="327">
        <v>250</v>
      </c>
      <c r="E131" s="83" t="s">
        <v>2738</v>
      </c>
      <c r="F131" s="93"/>
      <c r="G131" s="101"/>
      <c r="H131" s="279"/>
    </row>
    <row r="132" spans="1:8" ht="12.75" customHeight="1">
      <c r="A132" s="243"/>
      <c r="B132" s="255"/>
      <c r="C132" s="55" t="s">
        <v>3848</v>
      </c>
      <c r="D132" s="326"/>
      <c r="E132" s="82"/>
      <c r="F132" s="90"/>
      <c r="G132" s="73"/>
      <c r="H132" s="278"/>
    </row>
    <row r="133" spans="1:8" ht="12.75" customHeight="1">
      <c r="A133" s="244"/>
      <c r="B133" s="256" t="s">
        <v>3442</v>
      </c>
      <c r="C133" s="54" t="s">
        <v>4508</v>
      </c>
      <c r="D133" s="327">
        <v>61.7</v>
      </c>
      <c r="E133" s="83" t="s">
        <v>2738</v>
      </c>
      <c r="F133" s="93"/>
      <c r="G133" s="101"/>
      <c r="H133" s="279"/>
    </row>
    <row r="134" spans="1:8" ht="12.75" customHeight="1">
      <c r="A134" s="243"/>
      <c r="B134" s="255"/>
      <c r="C134" s="55" t="s">
        <v>3848</v>
      </c>
      <c r="D134" s="326"/>
      <c r="E134" s="82"/>
      <c r="F134" s="90"/>
      <c r="G134" s="73"/>
      <c r="H134" s="278"/>
    </row>
    <row r="135" spans="1:8" ht="12.75" customHeight="1">
      <c r="A135" s="244"/>
      <c r="B135" s="256" t="s">
        <v>3442</v>
      </c>
      <c r="C135" s="54" t="s">
        <v>4510</v>
      </c>
      <c r="D135" s="327">
        <v>105</v>
      </c>
      <c r="E135" s="83" t="s">
        <v>2738</v>
      </c>
      <c r="F135" s="93"/>
      <c r="G135" s="101"/>
      <c r="H135" s="279"/>
    </row>
    <row r="136" spans="1:8" ht="12.75" customHeight="1">
      <c r="A136" s="243"/>
      <c r="B136" s="255"/>
      <c r="C136" s="55"/>
      <c r="D136" s="326"/>
      <c r="E136" s="82"/>
      <c r="F136" s="90"/>
      <c r="G136" s="73"/>
      <c r="H136" s="278"/>
    </row>
    <row r="137" spans="1:8" ht="12.75" customHeight="1">
      <c r="A137" s="244"/>
      <c r="B137" s="256"/>
      <c r="C137" s="54"/>
      <c r="D137" s="327"/>
      <c r="E137" s="83"/>
      <c r="F137" s="93"/>
      <c r="G137" s="101"/>
      <c r="H137" s="279"/>
    </row>
    <row r="138" spans="1:8" ht="12.75" customHeight="1">
      <c r="A138" s="243"/>
      <c r="B138" s="255"/>
      <c r="C138" s="55" t="s">
        <v>3848</v>
      </c>
      <c r="D138" s="326"/>
      <c r="E138" s="82"/>
      <c r="F138" s="90"/>
      <c r="G138" s="73"/>
      <c r="H138" s="278"/>
    </row>
    <row r="139" spans="1:8" ht="12.75" customHeight="1">
      <c r="A139" s="244" t="s">
        <v>46</v>
      </c>
      <c r="B139" s="256" t="s">
        <v>3418</v>
      </c>
      <c r="C139" s="54" t="s">
        <v>2263</v>
      </c>
      <c r="D139" s="327">
        <v>2016</v>
      </c>
      <c r="E139" s="83" t="s">
        <v>2738</v>
      </c>
      <c r="F139" s="93"/>
      <c r="G139" s="101"/>
      <c r="H139" s="279"/>
    </row>
    <row r="140" spans="1:8" ht="12.75" customHeight="1">
      <c r="A140" s="243"/>
      <c r="B140" s="255"/>
      <c r="C140" s="55" t="s">
        <v>3848</v>
      </c>
      <c r="D140" s="326"/>
      <c r="E140" s="82"/>
      <c r="F140" s="90"/>
      <c r="G140" s="73"/>
      <c r="H140" s="278"/>
    </row>
    <row r="141" spans="1:8" ht="12.75" customHeight="1">
      <c r="A141" s="244" t="s">
        <v>46</v>
      </c>
      <c r="B141" s="256" t="s">
        <v>3418</v>
      </c>
      <c r="C141" s="54" t="s">
        <v>3646</v>
      </c>
      <c r="D141" s="327">
        <v>39.299999999999997</v>
      </c>
      <c r="E141" s="83" t="s">
        <v>2738</v>
      </c>
      <c r="F141" s="93"/>
      <c r="G141" s="101"/>
      <c r="H141" s="279"/>
    </row>
    <row r="142" spans="1:8" ht="12.75" customHeight="1">
      <c r="A142" s="243"/>
      <c r="B142" s="255"/>
      <c r="C142" s="55" t="s">
        <v>3848</v>
      </c>
      <c r="D142" s="326"/>
      <c r="E142" s="82"/>
      <c r="F142" s="90"/>
      <c r="G142" s="73"/>
      <c r="H142" s="278"/>
    </row>
    <row r="143" spans="1:8" ht="12.75" customHeight="1">
      <c r="A143" s="244"/>
      <c r="B143" s="256" t="s">
        <v>3418</v>
      </c>
      <c r="C143" s="54" t="s">
        <v>4155</v>
      </c>
      <c r="D143" s="327">
        <v>197</v>
      </c>
      <c r="E143" s="83" t="s">
        <v>2738</v>
      </c>
      <c r="F143" s="93"/>
      <c r="G143" s="101"/>
      <c r="H143" s="279"/>
    </row>
    <row r="144" spans="1:8" ht="12.75" customHeight="1">
      <c r="A144" s="243"/>
      <c r="B144" s="255"/>
      <c r="C144" s="55" t="s">
        <v>3848</v>
      </c>
      <c r="D144" s="326"/>
      <c r="E144" s="82"/>
      <c r="F144" s="90"/>
      <c r="G144" s="73"/>
      <c r="H144" s="278"/>
    </row>
    <row r="145" spans="1:8" ht="12.75" customHeight="1">
      <c r="A145" s="244" t="s">
        <v>46</v>
      </c>
      <c r="B145" s="256" t="s">
        <v>3418</v>
      </c>
      <c r="C145" s="54" t="s">
        <v>2873</v>
      </c>
      <c r="D145" s="327">
        <v>452</v>
      </c>
      <c r="E145" s="83" t="s">
        <v>2738</v>
      </c>
      <c r="F145" s="93"/>
      <c r="G145" s="101"/>
      <c r="H145" s="279"/>
    </row>
    <row r="146" spans="1:8" ht="12.75" customHeight="1">
      <c r="A146" s="243"/>
      <c r="B146" s="255"/>
      <c r="C146" s="55" t="s">
        <v>3848</v>
      </c>
      <c r="D146" s="326"/>
      <c r="E146" s="82"/>
      <c r="F146" s="90"/>
      <c r="G146" s="73"/>
      <c r="H146" s="278"/>
    </row>
    <row r="147" spans="1:8" ht="12.75" customHeight="1">
      <c r="A147" s="244" t="s">
        <v>46</v>
      </c>
      <c r="B147" s="256" t="s">
        <v>3418</v>
      </c>
      <c r="C147" s="54" t="s">
        <v>3137</v>
      </c>
      <c r="D147" s="327">
        <v>1054</v>
      </c>
      <c r="E147" s="83" t="s">
        <v>2738</v>
      </c>
      <c r="F147" s="93"/>
      <c r="G147" s="101"/>
      <c r="H147" s="279"/>
    </row>
    <row r="148" spans="1:8" ht="12.75" customHeight="1">
      <c r="A148" s="243"/>
      <c r="B148" s="255"/>
      <c r="C148" s="55"/>
      <c r="D148" s="326"/>
      <c r="E148" s="82"/>
      <c r="F148" s="90"/>
      <c r="G148" s="73"/>
      <c r="H148" s="278"/>
    </row>
    <row r="149" spans="1:8" ht="12.75" customHeight="1">
      <c r="A149" s="244" t="s">
        <v>46</v>
      </c>
      <c r="B149" s="256" t="s">
        <v>3428</v>
      </c>
      <c r="C149" s="54" t="s">
        <v>2310</v>
      </c>
      <c r="D149" s="327">
        <v>19.899999999999999</v>
      </c>
      <c r="E149" s="83" t="s">
        <v>2738</v>
      </c>
      <c r="F149" s="93"/>
      <c r="G149" s="101"/>
      <c r="H149" s="279"/>
    </row>
    <row r="150" spans="1:8" ht="12.75" customHeight="1">
      <c r="A150" s="243"/>
      <c r="B150" s="255"/>
      <c r="C150" s="55"/>
      <c r="D150" s="326"/>
      <c r="E150" s="82"/>
      <c r="F150" s="90"/>
      <c r="G150" s="73"/>
      <c r="H150" s="278"/>
    </row>
    <row r="151" spans="1:8" ht="12.75" customHeight="1">
      <c r="A151" s="244"/>
      <c r="B151" s="256" t="s">
        <v>842</v>
      </c>
      <c r="C151" s="54" t="s">
        <v>4157</v>
      </c>
      <c r="D151" s="327">
        <v>34.5</v>
      </c>
      <c r="E151" s="83" t="s">
        <v>877</v>
      </c>
      <c r="F151" s="93"/>
      <c r="G151" s="101"/>
      <c r="H151" s="279"/>
    </row>
    <row r="152" spans="1:8" ht="12.75" customHeight="1">
      <c r="A152" s="243"/>
      <c r="B152" s="255"/>
      <c r="C152" s="55"/>
      <c r="D152" s="326"/>
      <c r="E152" s="82"/>
      <c r="F152" s="90"/>
      <c r="G152" s="73"/>
      <c r="H152" s="278"/>
    </row>
    <row r="153" spans="1:8" ht="12.75" customHeight="1">
      <c r="A153" s="244"/>
      <c r="B153" s="256"/>
      <c r="C153" s="54"/>
      <c r="D153" s="327"/>
      <c r="E153" s="83"/>
      <c r="F153" s="93"/>
      <c r="G153" s="101"/>
      <c r="H153" s="279"/>
    </row>
    <row r="154" spans="1:8" ht="12.75" customHeight="1">
      <c r="A154" s="243"/>
      <c r="B154" s="255"/>
      <c r="C154" s="55"/>
      <c r="D154" s="326"/>
      <c r="E154" s="82"/>
      <c r="F154" s="90"/>
      <c r="G154" s="73"/>
      <c r="H154" s="278"/>
    </row>
    <row r="155" spans="1:8" ht="12.75" customHeight="1">
      <c r="A155" s="244"/>
      <c r="B155" s="256" t="s">
        <v>4154</v>
      </c>
      <c r="C155" s="54" t="s">
        <v>3292</v>
      </c>
      <c r="D155" s="327">
        <v>1133</v>
      </c>
      <c r="E155" s="83" t="s">
        <v>117</v>
      </c>
      <c r="F155" s="93"/>
      <c r="G155" s="101"/>
      <c r="H155" s="279"/>
    </row>
    <row r="156" spans="1:8" ht="12.75" customHeight="1">
      <c r="A156" s="243"/>
      <c r="B156" s="255"/>
      <c r="C156" s="55"/>
      <c r="D156" s="326"/>
      <c r="E156" s="82"/>
      <c r="F156" s="90"/>
      <c r="G156" s="73"/>
      <c r="H156" s="278"/>
    </row>
    <row r="157" spans="1:8" ht="12.75" customHeight="1">
      <c r="A157" s="244"/>
      <c r="B157" s="256" t="s">
        <v>2350</v>
      </c>
      <c r="C157" s="54" t="s">
        <v>1422</v>
      </c>
      <c r="D157" s="327">
        <v>1133</v>
      </c>
      <c r="E157" s="83" t="s">
        <v>117</v>
      </c>
      <c r="F157" s="93"/>
      <c r="G157" s="101"/>
      <c r="H157" s="279"/>
    </row>
    <row r="158" spans="1:8" ht="12.75" customHeight="1">
      <c r="A158" s="243"/>
      <c r="B158" s="255"/>
      <c r="C158" s="55"/>
      <c r="D158" s="326"/>
      <c r="E158" s="82"/>
      <c r="F158" s="90"/>
      <c r="G158" s="73"/>
      <c r="H158" s="278"/>
    </row>
    <row r="159" spans="1:8" ht="12.75" customHeight="1">
      <c r="A159" s="244"/>
      <c r="B159" s="256"/>
      <c r="C159" s="54"/>
      <c r="D159" s="327"/>
      <c r="E159" s="83"/>
      <c r="F159" s="93"/>
      <c r="G159" s="101"/>
      <c r="H159" s="279"/>
    </row>
    <row r="160" spans="1:8" ht="12.75" customHeight="1">
      <c r="A160" s="243"/>
      <c r="B160" s="255" t="s">
        <v>46</v>
      </c>
      <c r="C160" s="55" t="s">
        <v>46</v>
      </c>
      <c r="D160" s="326"/>
      <c r="E160" s="82"/>
      <c r="F160" s="90"/>
      <c r="G160" s="73"/>
      <c r="H160" s="278"/>
    </row>
    <row r="161" spans="1:8" ht="12.75" customHeight="1">
      <c r="A161" s="244" t="s">
        <v>46</v>
      </c>
      <c r="B161" s="40" t="s">
        <v>165</v>
      </c>
      <c r="C161" s="54" t="s">
        <v>46</v>
      </c>
      <c r="D161" s="327"/>
      <c r="E161" s="83" t="s">
        <v>46</v>
      </c>
      <c r="F161" s="93"/>
      <c r="G161" s="101"/>
      <c r="H161" s="279"/>
    </row>
    <row r="162" spans="1:8" ht="12.75" customHeight="1">
      <c r="A162" s="384"/>
      <c r="B162" s="249"/>
      <c r="C162" s="249"/>
      <c r="D162" s="330"/>
      <c r="E162" s="80"/>
      <c r="F162" s="69"/>
      <c r="G162" s="69"/>
      <c r="H162" s="275"/>
    </row>
    <row r="163" spans="1:8" ht="12.75" customHeight="1">
      <c r="A163" s="385" t="s">
        <v>2407</v>
      </c>
      <c r="B163" s="49" t="s">
        <v>2408</v>
      </c>
      <c r="C163" s="311"/>
      <c r="D163" s="331"/>
      <c r="E163" s="81"/>
      <c r="F163" s="70"/>
      <c r="G163" s="70"/>
      <c r="H163" s="374"/>
    </row>
    <row r="164" spans="1:8" ht="12.75" customHeight="1">
      <c r="A164" s="243"/>
      <c r="B164" s="253"/>
      <c r="C164" s="264"/>
      <c r="D164" s="330"/>
      <c r="E164" s="80"/>
      <c r="F164" s="69"/>
      <c r="G164" s="69"/>
      <c r="H164" s="275"/>
    </row>
    <row r="165" spans="1:8" ht="12.75" customHeight="1">
      <c r="A165" s="242"/>
      <c r="B165" s="254"/>
      <c r="C165" s="265"/>
      <c r="D165" s="331"/>
      <c r="E165" s="81"/>
      <c r="F165" s="70"/>
      <c r="G165" s="70"/>
      <c r="H165" s="277"/>
    </row>
    <row r="166" spans="1:8" ht="12.75" customHeight="1">
      <c r="A166" s="243"/>
      <c r="B166" s="255"/>
      <c r="C166" s="52"/>
      <c r="D166" s="326"/>
      <c r="E166" s="82"/>
      <c r="F166" s="90"/>
      <c r="G166" s="69"/>
      <c r="H166" s="278"/>
    </row>
    <row r="167" spans="1:8" ht="12.75" customHeight="1">
      <c r="A167" s="244"/>
      <c r="B167" s="256" t="s">
        <v>2411</v>
      </c>
      <c r="C167" s="54" t="s">
        <v>2402</v>
      </c>
      <c r="D167" s="327">
        <v>2581</v>
      </c>
      <c r="E167" s="83" t="s">
        <v>877</v>
      </c>
      <c r="F167" s="91"/>
      <c r="G167" s="70"/>
      <c r="H167" s="277"/>
    </row>
    <row r="168" spans="1:8" ht="12.75" customHeight="1">
      <c r="A168" s="243"/>
      <c r="B168" s="258"/>
      <c r="C168" s="52"/>
      <c r="D168" s="326"/>
      <c r="E168" s="82"/>
      <c r="F168" s="90"/>
      <c r="G168" s="69"/>
      <c r="H168" s="372"/>
    </row>
    <row r="169" spans="1:8" ht="12.75" customHeight="1">
      <c r="A169" s="244"/>
      <c r="B169" s="256" t="s">
        <v>744</v>
      </c>
      <c r="C169" s="54" t="s">
        <v>2402</v>
      </c>
      <c r="D169" s="327">
        <v>1513</v>
      </c>
      <c r="E169" s="83" t="s">
        <v>876</v>
      </c>
      <c r="F169" s="72"/>
      <c r="G169" s="70"/>
      <c r="H169" s="375"/>
    </row>
    <row r="170" spans="1:8" ht="12.75" customHeight="1">
      <c r="A170" s="243"/>
      <c r="B170" s="258"/>
      <c r="C170" s="52"/>
      <c r="D170" s="326"/>
      <c r="E170" s="82"/>
      <c r="F170" s="90"/>
      <c r="G170" s="69"/>
      <c r="H170" s="372"/>
    </row>
    <row r="171" spans="1:8" ht="12.75" customHeight="1">
      <c r="A171" s="244"/>
      <c r="B171" s="256" t="s">
        <v>2521</v>
      </c>
      <c r="C171" s="53" t="s">
        <v>2335</v>
      </c>
      <c r="D171" s="327">
        <v>896</v>
      </c>
      <c r="E171" s="83" t="s">
        <v>877</v>
      </c>
      <c r="F171" s="72"/>
      <c r="G171" s="70"/>
      <c r="H171" s="375"/>
    </row>
    <row r="172" spans="1:8" ht="12.75" customHeight="1">
      <c r="A172" s="243"/>
      <c r="B172" s="255"/>
      <c r="C172" s="55"/>
      <c r="D172" s="326"/>
      <c r="E172" s="82"/>
      <c r="F172" s="90"/>
      <c r="G172" s="73"/>
      <c r="H172" s="278"/>
    </row>
    <row r="173" spans="1:8" ht="12.75" customHeight="1">
      <c r="A173" s="244"/>
      <c r="B173" s="256" t="s">
        <v>2892</v>
      </c>
      <c r="C173" s="53" t="s">
        <v>2335</v>
      </c>
      <c r="D173" s="327">
        <v>119</v>
      </c>
      <c r="E173" s="83" t="s">
        <v>877</v>
      </c>
      <c r="F173" s="91"/>
      <c r="G173" s="101"/>
      <c r="H173" s="375"/>
    </row>
    <row r="174" spans="1:8" ht="12.75" customHeight="1">
      <c r="A174" s="243"/>
      <c r="B174" s="255"/>
      <c r="C174" s="55" t="s">
        <v>1026</v>
      </c>
      <c r="D174" s="326"/>
      <c r="E174" s="82"/>
      <c r="F174" s="90"/>
      <c r="G174" s="73"/>
      <c r="H174" s="278"/>
    </row>
    <row r="175" spans="1:8" ht="12.75" customHeight="1">
      <c r="A175" s="244"/>
      <c r="B175" s="256" t="s">
        <v>2415</v>
      </c>
      <c r="C175" s="54" t="s">
        <v>1862</v>
      </c>
      <c r="D175" s="332">
        <v>1566</v>
      </c>
      <c r="E175" s="83" t="s">
        <v>877</v>
      </c>
      <c r="F175" s="91"/>
      <c r="G175" s="101"/>
      <c r="H175" s="279"/>
    </row>
    <row r="176" spans="1:8" ht="12.75" customHeight="1">
      <c r="A176" s="243"/>
      <c r="B176" s="255"/>
      <c r="C176" s="55"/>
      <c r="D176" s="326"/>
      <c r="E176" s="84"/>
      <c r="F176" s="90"/>
      <c r="G176" s="73"/>
      <c r="H176" s="278"/>
    </row>
    <row r="177" spans="1:8" ht="12.75" customHeight="1">
      <c r="A177" s="244"/>
      <c r="B177" s="256" t="s">
        <v>2419</v>
      </c>
      <c r="C177" s="54"/>
      <c r="D177" s="327">
        <v>1</v>
      </c>
      <c r="E177" s="83" t="s">
        <v>2108</v>
      </c>
      <c r="F177" s="357"/>
      <c r="G177" s="101"/>
      <c r="H177" s="279"/>
    </row>
    <row r="178" spans="1:8" ht="12.75" customHeight="1">
      <c r="A178" s="243"/>
      <c r="B178" s="255"/>
      <c r="C178" s="55"/>
      <c r="D178" s="326"/>
      <c r="E178" s="82"/>
      <c r="F178" s="90"/>
      <c r="G178" s="73"/>
      <c r="H178" s="278"/>
    </row>
    <row r="179" spans="1:8" ht="12.75" customHeight="1">
      <c r="A179" s="244"/>
      <c r="B179" s="256"/>
      <c r="C179" s="54"/>
      <c r="D179" s="327"/>
      <c r="E179" s="83"/>
      <c r="F179" s="91"/>
      <c r="G179" s="101"/>
      <c r="H179" s="279"/>
    </row>
    <row r="180" spans="1:8" ht="12.75" customHeight="1">
      <c r="A180" s="243"/>
      <c r="B180" s="255"/>
      <c r="C180" s="55"/>
      <c r="D180" s="326"/>
      <c r="E180" s="82"/>
      <c r="F180" s="90"/>
      <c r="G180" s="73"/>
      <c r="H180" s="278"/>
    </row>
    <row r="181" spans="1:8" ht="12.75" customHeight="1">
      <c r="A181" s="244"/>
      <c r="B181" s="256" t="s">
        <v>2416</v>
      </c>
      <c r="C181" s="54"/>
      <c r="D181" s="327">
        <v>58</v>
      </c>
      <c r="E181" s="83" t="s">
        <v>866</v>
      </c>
      <c r="F181" s="93"/>
      <c r="G181" s="101"/>
      <c r="H181" s="279"/>
    </row>
    <row r="182" spans="1:8" ht="12.75" customHeight="1">
      <c r="A182" s="243"/>
      <c r="B182" s="255"/>
      <c r="C182" s="55"/>
      <c r="D182" s="326"/>
      <c r="E182" s="82"/>
      <c r="F182" s="90"/>
      <c r="G182" s="73"/>
      <c r="H182" s="278"/>
    </row>
    <row r="183" spans="1:8" ht="12.75" customHeight="1">
      <c r="A183" s="244"/>
      <c r="B183" s="256"/>
      <c r="C183" s="53"/>
      <c r="D183" s="327"/>
      <c r="E183" s="83"/>
      <c r="F183" s="91"/>
      <c r="G183" s="101"/>
      <c r="H183" s="279"/>
    </row>
    <row r="184" spans="1:8" ht="12.75" customHeight="1">
      <c r="A184" s="243"/>
      <c r="B184" s="255"/>
      <c r="C184" s="55"/>
      <c r="D184" s="326"/>
      <c r="E184" s="84"/>
      <c r="F184" s="90"/>
      <c r="G184" s="73"/>
      <c r="H184" s="278"/>
    </row>
    <row r="185" spans="1:8" ht="12.75" customHeight="1">
      <c r="A185" s="244"/>
      <c r="B185" s="256"/>
      <c r="C185" s="54"/>
      <c r="D185" s="327"/>
      <c r="E185" s="83"/>
      <c r="F185" s="92"/>
      <c r="G185" s="101"/>
      <c r="H185" s="279"/>
    </row>
    <row r="186" spans="1:8" ht="12.75" customHeight="1">
      <c r="A186" s="243"/>
      <c r="B186" s="255"/>
      <c r="C186" s="55"/>
      <c r="D186" s="326"/>
      <c r="E186" s="82"/>
      <c r="F186" s="90"/>
      <c r="G186" s="73"/>
      <c r="H186" s="278"/>
    </row>
    <row r="187" spans="1:8" ht="12.75" customHeight="1">
      <c r="A187" s="244"/>
      <c r="B187" s="256"/>
      <c r="C187" s="54"/>
      <c r="D187" s="327"/>
      <c r="E187" s="83"/>
      <c r="F187" s="93"/>
      <c r="G187" s="101"/>
      <c r="H187" s="279"/>
    </row>
    <row r="188" spans="1:8" ht="12.75" customHeight="1">
      <c r="A188" s="243"/>
      <c r="B188" s="255"/>
      <c r="C188" s="55"/>
      <c r="D188" s="326"/>
      <c r="E188" s="82"/>
      <c r="F188" s="90"/>
      <c r="G188" s="73"/>
      <c r="H188" s="278"/>
    </row>
    <row r="189" spans="1:8" ht="12.75" customHeight="1">
      <c r="A189" s="244"/>
      <c r="B189" s="256"/>
      <c r="C189" s="54"/>
      <c r="D189" s="327"/>
      <c r="E189" s="83"/>
      <c r="F189" s="91"/>
      <c r="G189" s="101"/>
      <c r="H189" s="279"/>
    </row>
    <row r="190" spans="1:8" ht="12.75" customHeight="1">
      <c r="A190" s="243"/>
      <c r="B190" s="255"/>
      <c r="C190" s="55"/>
      <c r="D190" s="326"/>
      <c r="E190" s="82"/>
      <c r="F190" s="90"/>
      <c r="G190" s="73"/>
      <c r="H190" s="278"/>
    </row>
    <row r="191" spans="1:8" ht="12.75" customHeight="1">
      <c r="A191" s="244"/>
      <c r="B191" s="256"/>
      <c r="C191" s="53"/>
      <c r="D191" s="327"/>
      <c r="E191" s="83"/>
      <c r="F191" s="91"/>
      <c r="G191" s="101"/>
      <c r="H191" s="279"/>
    </row>
    <row r="192" spans="1:8" ht="12.75" customHeight="1">
      <c r="A192" s="243"/>
      <c r="B192" s="255"/>
      <c r="C192" s="52"/>
      <c r="D192" s="326"/>
      <c r="E192" s="82"/>
      <c r="F192" s="90"/>
      <c r="G192" s="73"/>
      <c r="H192" s="278"/>
    </row>
    <row r="193" spans="1:8" ht="12.75" customHeight="1">
      <c r="A193" s="241"/>
      <c r="B193" s="255"/>
      <c r="C193" s="266"/>
      <c r="D193" s="326"/>
      <c r="E193" s="82"/>
      <c r="F193" s="90"/>
      <c r="G193" s="101"/>
      <c r="H193" s="278"/>
    </row>
    <row r="194" spans="1:8" ht="12.75" customHeight="1">
      <c r="A194" s="239"/>
      <c r="B194" s="293"/>
      <c r="C194" s="52"/>
      <c r="D194" s="328"/>
      <c r="E194" s="345"/>
      <c r="F194" s="355"/>
      <c r="G194" s="73"/>
      <c r="H194" s="372"/>
    </row>
    <row r="195" spans="1:8" ht="12.75" customHeight="1">
      <c r="A195" s="386"/>
      <c r="B195" s="294"/>
      <c r="C195" s="53"/>
      <c r="D195" s="329"/>
      <c r="E195" s="86"/>
      <c r="F195" s="356"/>
      <c r="G195" s="101"/>
      <c r="H195" s="373"/>
    </row>
    <row r="196" spans="1:8" ht="12.75" customHeight="1">
      <c r="A196" s="241"/>
      <c r="B196" s="255"/>
      <c r="C196" s="266"/>
      <c r="D196" s="326"/>
      <c r="E196" s="82"/>
      <c r="F196" s="90"/>
      <c r="G196" s="73"/>
      <c r="H196" s="278"/>
    </row>
    <row r="197" spans="1:8" ht="12.75" customHeight="1">
      <c r="A197" s="244"/>
      <c r="B197" s="257"/>
      <c r="C197" s="53"/>
      <c r="D197" s="327"/>
      <c r="E197" s="83"/>
      <c r="F197" s="91"/>
      <c r="G197" s="101"/>
      <c r="H197" s="279"/>
    </row>
    <row r="198" spans="1:8" ht="12.75" customHeight="1">
      <c r="A198" s="243"/>
      <c r="B198" s="260"/>
      <c r="C198" s="52"/>
      <c r="D198" s="326"/>
      <c r="E198" s="82"/>
      <c r="F198" s="71"/>
      <c r="G198" s="73"/>
      <c r="H198" s="278"/>
    </row>
    <row r="199" spans="1:8" ht="12.75" customHeight="1">
      <c r="A199" s="244"/>
      <c r="B199" s="292"/>
      <c r="C199" s="54"/>
      <c r="D199" s="327"/>
      <c r="E199" s="83"/>
      <c r="F199" s="72"/>
      <c r="G199" s="101"/>
      <c r="H199" s="279"/>
    </row>
    <row r="200" spans="1:8" ht="12.75" customHeight="1">
      <c r="A200" s="247"/>
      <c r="B200" s="261"/>
      <c r="C200" s="55"/>
      <c r="D200" s="333"/>
      <c r="E200" s="85"/>
      <c r="F200" s="73"/>
      <c r="G200" s="73"/>
      <c r="H200" s="278"/>
    </row>
    <row r="201" spans="1:8" ht="12.75" customHeight="1">
      <c r="A201" s="240"/>
      <c r="B201" s="40" t="s">
        <v>165</v>
      </c>
      <c r="C201" s="53"/>
      <c r="D201" s="334"/>
      <c r="E201" s="272"/>
      <c r="F201" s="94"/>
      <c r="G201" s="102"/>
      <c r="H201" s="281"/>
    </row>
    <row r="202" spans="1:8" ht="12.75" customHeight="1">
      <c r="A202" s="384"/>
      <c r="B202" s="249"/>
      <c r="C202" s="249"/>
      <c r="D202" s="330"/>
      <c r="E202" s="80"/>
      <c r="F202" s="69"/>
      <c r="G202" s="69"/>
      <c r="H202" s="275"/>
    </row>
    <row r="203" spans="1:8" ht="12.75" customHeight="1">
      <c r="A203" s="244" t="s">
        <v>2420</v>
      </c>
      <c r="B203" s="256" t="s">
        <v>2731</v>
      </c>
      <c r="C203" s="311"/>
      <c r="D203" s="331"/>
      <c r="E203" s="81"/>
      <c r="F203" s="70"/>
      <c r="G203" s="70"/>
      <c r="H203" s="374"/>
    </row>
    <row r="204" spans="1:8" ht="12.75" customHeight="1">
      <c r="A204" s="243"/>
      <c r="B204" s="255"/>
      <c r="C204" s="55"/>
      <c r="D204" s="326"/>
      <c r="E204" s="82"/>
      <c r="F204" s="90"/>
      <c r="G204" s="73"/>
      <c r="H204" s="278"/>
    </row>
    <row r="205" spans="1:8" ht="12.75" customHeight="1">
      <c r="A205" s="244"/>
      <c r="B205" s="256"/>
      <c r="C205" s="54"/>
      <c r="D205" s="327"/>
      <c r="E205" s="83"/>
      <c r="F205" s="91"/>
      <c r="G205" s="101"/>
      <c r="H205" s="279"/>
    </row>
    <row r="206" spans="1:8" ht="12.75" customHeight="1">
      <c r="A206" s="243"/>
      <c r="B206" s="253"/>
      <c r="C206" s="264"/>
      <c r="D206" s="330"/>
      <c r="E206" s="80"/>
      <c r="F206" s="69"/>
      <c r="G206" s="69"/>
      <c r="H206" s="275"/>
    </row>
    <row r="207" spans="1:8" ht="12.75" customHeight="1">
      <c r="A207" s="242"/>
      <c r="B207" s="254" t="s">
        <v>2422</v>
      </c>
      <c r="C207" s="265"/>
      <c r="D207" s="331"/>
      <c r="E207" s="81"/>
      <c r="F207" s="70"/>
      <c r="G207" s="70"/>
      <c r="H207" s="277"/>
    </row>
    <row r="208" spans="1:8" ht="12.75" customHeight="1">
      <c r="A208" s="243"/>
      <c r="B208" s="255"/>
      <c r="C208" s="52"/>
      <c r="D208" s="326"/>
      <c r="E208" s="82"/>
      <c r="F208" s="90"/>
      <c r="G208" s="69"/>
      <c r="H208" s="278"/>
    </row>
    <row r="209" spans="1:8" ht="12.75" customHeight="1">
      <c r="A209" s="244"/>
      <c r="B209" s="256" t="s">
        <v>905</v>
      </c>
      <c r="C209" s="54" t="s">
        <v>2425</v>
      </c>
      <c r="D209" s="327">
        <v>124</v>
      </c>
      <c r="E209" s="83" t="s">
        <v>877</v>
      </c>
      <c r="F209" s="91"/>
      <c r="G209" s="70"/>
      <c r="H209" s="277"/>
    </row>
    <row r="210" spans="1:8" ht="12.75" customHeight="1">
      <c r="A210" s="243"/>
      <c r="B210" s="258"/>
      <c r="C210" s="52"/>
      <c r="D210" s="326"/>
      <c r="E210" s="82"/>
      <c r="F210" s="90"/>
      <c r="G210" s="69"/>
      <c r="H210" s="372"/>
    </row>
    <row r="211" spans="1:8" ht="12.75" customHeight="1">
      <c r="A211" s="244"/>
      <c r="B211" s="256" t="s">
        <v>905</v>
      </c>
      <c r="C211" s="54" t="s">
        <v>2393</v>
      </c>
      <c r="D211" s="327">
        <v>40.200000000000003</v>
      </c>
      <c r="E211" s="83" t="s">
        <v>877</v>
      </c>
      <c r="F211" s="72"/>
      <c r="G211" s="70"/>
      <c r="H211" s="375"/>
    </row>
    <row r="212" spans="1:8" ht="12.75" customHeight="1">
      <c r="A212" s="243"/>
      <c r="B212" s="258"/>
      <c r="C212" s="52"/>
      <c r="D212" s="326"/>
      <c r="E212" s="82"/>
      <c r="F212" s="90"/>
      <c r="G212" s="69"/>
      <c r="H212" s="372"/>
    </row>
    <row r="213" spans="1:8" ht="12.75" customHeight="1">
      <c r="A213" s="244"/>
      <c r="B213" s="256" t="s">
        <v>2427</v>
      </c>
      <c r="C213" s="53" t="s">
        <v>1313</v>
      </c>
      <c r="D213" s="327">
        <v>897</v>
      </c>
      <c r="E213" s="83" t="s">
        <v>876</v>
      </c>
      <c r="F213" s="72"/>
      <c r="G213" s="70"/>
      <c r="H213" s="375"/>
    </row>
    <row r="214" spans="1:8" ht="12.75" customHeight="1">
      <c r="A214" s="243"/>
      <c r="B214" s="255"/>
      <c r="C214" s="55"/>
      <c r="D214" s="326"/>
      <c r="E214" s="82"/>
      <c r="F214" s="90"/>
      <c r="G214" s="73"/>
      <c r="H214" s="278"/>
    </row>
    <row r="215" spans="1:8" ht="12.75" customHeight="1">
      <c r="A215" s="244"/>
      <c r="B215" s="256" t="s">
        <v>1081</v>
      </c>
      <c r="C215" s="53" t="s">
        <v>2429</v>
      </c>
      <c r="D215" s="327">
        <v>715</v>
      </c>
      <c r="E215" s="83" t="s">
        <v>876</v>
      </c>
      <c r="F215" s="91"/>
      <c r="G215" s="101"/>
      <c r="H215" s="375"/>
    </row>
    <row r="216" spans="1:8" ht="12.75" customHeight="1">
      <c r="A216" s="243"/>
      <c r="B216" s="255"/>
      <c r="C216" s="55"/>
      <c r="D216" s="326"/>
      <c r="E216" s="82"/>
      <c r="F216" s="90"/>
      <c r="G216" s="73"/>
      <c r="H216" s="278"/>
    </row>
    <row r="217" spans="1:8" ht="12.75" customHeight="1">
      <c r="A217" s="244"/>
      <c r="B217" s="256"/>
      <c r="C217" s="54"/>
      <c r="D217" s="327"/>
      <c r="E217" s="83"/>
      <c r="F217" s="91"/>
      <c r="G217" s="101"/>
      <c r="H217" s="279"/>
    </row>
    <row r="218" spans="1:8" ht="12.75" customHeight="1">
      <c r="A218" s="243"/>
      <c r="B218" s="255"/>
      <c r="C218" s="55"/>
      <c r="D218" s="326"/>
      <c r="E218" s="82"/>
      <c r="F218" s="90"/>
      <c r="G218" s="73"/>
      <c r="H218" s="278"/>
    </row>
    <row r="219" spans="1:8" ht="12.75" customHeight="1">
      <c r="A219" s="244"/>
      <c r="B219" s="256" t="s">
        <v>1717</v>
      </c>
      <c r="C219" s="54"/>
      <c r="D219" s="327"/>
      <c r="E219" s="83"/>
      <c r="F219" s="91"/>
      <c r="G219" s="101"/>
      <c r="H219" s="279"/>
    </row>
    <row r="220" spans="1:8" ht="12.75" customHeight="1">
      <c r="A220" s="243"/>
      <c r="B220" s="255" t="s">
        <v>2430</v>
      </c>
      <c r="C220" s="55" t="s">
        <v>2376</v>
      </c>
      <c r="D220" s="326"/>
      <c r="E220" s="82"/>
      <c r="F220" s="90"/>
      <c r="G220" s="73"/>
      <c r="H220" s="278"/>
    </row>
    <row r="221" spans="1:8" ht="12.75" customHeight="1">
      <c r="A221" s="244"/>
      <c r="B221" s="256" t="s">
        <v>1512</v>
      </c>
      <c r="C221" s="53" t="s">
        <v>2437</v>
      </c>
      <c r="D221" s="327">
        <v>11</v>
      </c>
      <c r="E221" s="83" t="s">
        <v>2432</v>
      </c>
      <c r="F221" s="91"/>
      <c r="G221" s="101"/>
      <c r="H221" s="279"/>
    </row>
    <row r="222" spans="1:8" ht="12.75" customHeight="1">
      <c r="A222" s="243"/>
      <c r="B222" s="255" t="s">
        <v>2433</v>
      </c>
      <c r="C222" s="55" t="s">
        <v>3316</v>
      </c>
      <c r="D222" s="326"/>
      <c r="E222" s="82"/>
      <c r="F222" s="90"/>
      <c r="G222" s="73"/>
      <c r="H222" s="278"/>
    </row>
    <row r="223" spans="1:8" ht="12.75" customHeight="1">
      <c r="A223" s="244"/>
      <c r="B223" s="256" t="s">
        <v>1512</v>
      </c>
      <c r="C223" s="53" t="s">
        <v>684</v>
      </c>
      <c r="D223" s="327">
        <v>37</v>
      </c>
      <c r="E223" s="83" t="s">
        <v>2432</v>
      </c>
      <c r="F223" s="92"/>
      <c r="G223" s="101"/>
      <c r="H223" s="279"/>
    </row>
    <row r="224" spans="1:8" ht="12.75" customHeight="1">
      <c r="A224" s="243"/>
      <c r="B224" s="255" t="s">
        <v>2438</v>
      </c>
      <c r="C224" s="55" t="s">
        <v>2586</v>
      </c>
      <c r="D224" s="326"/>
      <c r="E224" s="82"/>
      <c r="F224" s="90"/>
      <c r="G224" s="73"/>
      <c r="H224" s="278"/>
    </row>
    <row r="225" spans="1:8" ht="12.75" customHeight="1">
      <c r="A225" s="244"/>
      <c r="B225" s="256" t="s">
        <v>1512</v>
      </c>
      <c r="C225" s="53" t="s">
        <v>2661</v>
      </c>
      <c r="D225" s="327">
        <v>8</v>
      </c>
      <c r="E225" s="83" t="s">
        <v>2432</v>
      </c>
      <c r="F225" s="93"/>
      <c r="G225" s="101"/>
      <c r="H225" s="279"/>
    </row>
    <row r="226" spans="1:8" ht="12.75" customHeight="1">
      <c r="A226" s="243"/>
      <c r="B226" s="255" t="s">
        <v>2441</v>
      </c>
      <c r="C226" s="55" t="s">
        <v>3755</v>
      </c>
      <c r="D226" s="326"/>
      <c r="E226" s="82"/>
      <c r="F226" s="90"/>
      <c r="G226" s="73"/>
      <c r="H226" s="278"/>
    </row>
    <row r="227" spans="1:8" ht="12.75" customHeight="1">
      <c r="A227" s="244"/>
      <c r="B227" s="256" t="s">
        <v>1512</v>
      </c>
      <c r="C227" s="53" t="s">
        <v>684</v>
      </c>
      <c r="D227" s="327">
        <v>1</v>
      </c>
      <c r="E227" s="83" t="s">
        <v>2432</v>
      </c>
      <c r="F227" s="91"/>
      <c r="G227" s="101"/>
      <c r="H227" s="279"/>
    </row>
    <row r="228" spans="1:8" ht="12.75" customHeight="1">
      <c r="A228" s="243"/>
      <c r="B228" s="255" t="s">
        <v>2029</v>
      </c>
      <c r="C228" s="55" t="s">
        <v>3755</v>
      </c>
      <c r="D228" s="326"/>
      <c r="E228" s="82"/>
      <c r="F228" s="90"/>
      <c r="G228" s="73"/>
      <c r="H228" s="278"/>
    </row>
    <row r="229" spans="1:8" ht="12.75" customHeight="1">
      <c r="A229" s="244"/>
      <c r="B229" s="256" t="s">
        <v>1512</v>
      </c>
      <c r="C229" s="53" t="s">
        <v>2437</v>
      </c>
      <c r="D229" s="327">
        <v>1</v>
      </c>
      <c r="E229" s="83" t="s">
        <v>2432</v>
      </c>
      <c r="F229" s="91"/>
      <c r="G229" s="101"/>
      <c r="H229" s="279"/>
    </row>
    <row r="230" spans="1:8" ht="12.75" customHeight="1">
      <c r="A230" s="243"/>
      <c r="B230" s="255"/>
      <c r="C230" s="55"/>
      <c r="D230" s="326"/>
      <c r="E230" s="84"/>
      <c r="F230" s="90"/>
      <c r="G230" s="73"/>
      <c r="H230" s="278"/>
    </row>
    <row r="231" spans="1:8" ht="12.75" customHeight="1">
      <c r="A231" s="244"/>
      <c r="B231" s="256" t="s">
        <v>1112</v>
      </c>
      <c r="C231" s="54"/>
      <c r="D231" s="327">
        <v>1</v>
      </c>
      <c r="E231" s="83" t="s">
        <v>2108</v>
      </c>
      <c r="F231" s="92"/>
      <c r="G231" s="101"/>
      <c r="H231" s="279"/>
    </row>
    <row r="232" spans="1:8" ht="12.75" customHeight="1">
      <c r="A232" s="243"/>
      <c r="B232" s="255"/>
      <c r="C232" s="55" t="s">
        <v>2448</v>
      </c>
      <c r="D232" s="326"/>
      <c r="E232" s="82"/>
      <c r="F232" s="90"/>
      <c r="G232" s="73"/>
      <c r="H232" s="278"/>
    </row>
    <row r="233" spans="1:8" ht="12.75" customHeight="1">
      <c r="A233" s="244"/>
      <c r="B233" s="256" t="s">
        <v>2169</v>
      </c>
      <c r="C233" s="54" t="s">
        <v>1154</v>
      </c>
      <c r="D233" s="327">
        <v>1</v>
      </c>
      <c r="E233" s="83" t="s">
        <v>2108</v>
      </c>
      <c r="F233" s="93"/>
      <c r="G233" s="101"/>
      <c r="H233" s="279"/>
    </row>
    <row r="234" spans="1:8" ht="12.75" customHeight="1">
      <c r="A234" s="243"/>
      <c r="B234" s="255"/>
      <c r="C234" s="55"/>
      <c r="D234" s="326"/>
      <c r="E234" s="82"/>
      <c r="F234" s="90"/>
      <c r="G234" s="73"/>
      <c r="H234" s="278"/>
    </row>
    <row r="235" spans="1:8" ht="12.75" customHeight="1">
      <c r="A235" s="244"/>
      <c r="B235" s="256"/>
      <c r="C235" s="54"/>
      <c r="D235" s="327"/>
      <c r="E235" s="83"/>
      <c r="F235" s="91"/>
      <c r="G235" s="101"/>
      <c r="H235" s="279"/>
    </row>
    <row r="236" spans="1:8" ht="12.75" customHeight="1">
      <c r="A236" s="282"/>
      <c r="B236" s="255"/>
      <c r="C236" s="55"/>
      <c r="D236" s="326"/>
      <c r="E236" s="82"/>
      <c r="F236" s="90"/>
      <c r="G236" s="73"/>
      <c r="H236" s="278"/>
    </row>
    <row r="237" spans="1:8" ht="12.75" customHeight="1">
      <c r="A237" s="245"/>
      <c r="B237" s="256" t="s">
        <v>3291</v>
      </c>
      <c r="C237" s="54" t="s">
        <v>4586</v>
      </c>
      <c r="D237" s="327"/>
      <c r="E237" s="83"/>
      <c r="F237" s="91"/>
      <c r="G237" s="101"/>
      <c r="H237" s="279"/>
    </row>
    <row r="238" spans="1:8" ht="12.75" customHeight="1">
      <c r="A238" s="282"/>
      <c r="B238" s="260"/>
      <c r="C238" s="52"/>
      <c r="D238" s="326"/>
      <c r="E238" s="82"/>
      <c r="F238" s="71"/>
      <c r="G238" s="73"/>
      <c r="H238" s="278"/>
    </row>
    <row r="239" spans="1:8" ht="12.75" customHeight="1">
      <c r="A239" s="245"/>
      <c r="B239" s="292" t="s">
        <v>3433</v>
      </c>
      <c r="C239" s="54" t="s">
        <v>3331</v>
      </c>
      <c r="D239" s="327"/>
      <c r="E239" s="83"/>
      <c r="F239" s="72"/>
      <c r="G239" s="101"/>
      <c r="H239" s="279"/>
    </row>
    <row r="240" spans="1:8" ht="12.75" customHeight="1">
      <c r="A240" s="282"/>
      <c r="B240" s="260"/>
      <c r="C240" s="52" t="s">
        <v>1026</v>
      </c>
      <c r="D240" s="326"/>
      <c r="E240" s="82"/>
      <c r="F240" s="71"/>
      <c r="G240" s="73"/>
      <c r="H240" s="278"/>
    </row>
    <row r="241" spans="1:8" ht="12.75" customHeight="1">
      <c r="A241" s="245"/>
      <c r="B241" s="292" t="s">
        <v>2574</v>
      </c>
      <c r="C241" s="54" t="s">
        <v>1862</v>
      </c>
      <c r="D241" s="327"/>
      <c r="E241" s="83"/>
      <c r="F241" s="72"/>
      <c r="G241" s="101"/>
      <c r="H241" s="279"/>
    </row>
    <row r="242" spans="1:8" ht="12.75" customHeight="1">
      <c r="A242" s="243"/>
      <c r="B242" s="255"/>
      <c r="C242" s="55"/>
      <c r="D242" s="326"/>
      <c r="E242" s="82"/>
      <c r="F242" s="90"/>
      <c r="G242" s="73"/>
      <c r="H242" s="278"/>
    </row>
    <row r="243" spans="1:8" ht="12.75" customHeight="1">
      <c r="A243" s="244"/>
      <c r="B243" s="256"/>
      <c r="C243" s="54"/>
      <c r="D243" s="327"/>
      <c r="E243" s="83"/>
      <c r="F243" s="91"/>
      <c r="G243" s="101"/>
      <c r="H243" s="279"/>
    </row>
    <row r="244" spans="1:8" ht="12.75" customHeight="1">
      <c r="A244" s="282"/>
      <c r="B244" s="260"/>
      <c r="C244" s="52"/>
      <c r="D244" s="326"/>
      <c r="E244" s="82"/>
      <c r="F244" s="71"/>
      <c r="G244" s="73"/>
      <c r="H244" s="278"/>
    </row>
    <row r="245" spans="1:8" ht="12.75" customHeight="1">
      <c r="A245" s="245"/>
      <c r="B245" s="292" t="s">
        <v>1524</v>
      </c>
      <c r="C245" s="54"/>
      <c r="D245" s="327"/>
      <c r="E245" s="83"/>
      <c r="F245" s="72"/>
      <c r="G245" s="101"/>
      <c r="H245" s="279"/>
    </row>
    <row r="246" spans="1:8" ht="12.75" customHeight="1">
      <c r="A246" s="243"/>
      <c r="B246" s="255"/>
      <c r="C246" s="55" t="s">
        <v>4572</v>
      </c>
      <c r="D246" s="326"/>
      <c r="E246" s="82"/>
      <c r="F246" s="90"/>
      <c r="G246" s="73"/>
      <c r="H246" s="278"/>
    </row>
    <row r="247" spans="1:8" ht="12.75" customHeight="1">
      <c r="A247" s="244"/>
      <c r="B247" s="256" t="s">
        <v>2449</v>
      </c>
      <c r="C247" s="53" t="s">
        <v>2257</v>
      </c>
      <c r="D247" s="327">
        <v>456</v>
      </c>
      <c r="E247" s="83" t="s">
        <v>2432</v>
      </c>
      <c r="F247" s="91"/>
      <c r="G247" s="101"/>
      <c r="H247" s="279"/>
    </row>
    <row r="248" spans="1:8" ht="12.75" customHeight="1">
      <c r="A248" s="243"/>
      <c r="B248" s="255"/>
      <c r="C248" s="55" t="s">
        <v>4572</v>
      </c>
      <c r="D248" s="326"/>
      <c r="E248" s="82"/>
      <c r="F248" s="90"/>
      <c r="G248" s="73"/>
      <c r="H248" s="278"/>
    </row>
    <row r="249" spans="1:8" ht="12.75" customHeight="1">
      <c r="A249" s="241"/>
      <c r="B249" s="255" t="s">
        <v>2449</v>
      </c>
      <c r="C249" s="312" t="s">
        <v>4574</v>
      </c>
      <c r="D249" s="326">
        <v>16</v>
      </c>
      <c r="E249" s="82" t="s">
        <v>2432</v>
      </c>
      <c r="F249" s="90"/>
      <c r="G249" s="73"/>
      <c r="H249" s="278"/>
    </row>
    <row r="250" spans="1:8" ht="12.75" customHeight="1">
      <c r="A250" s="239"/>
      <c r="B250" s="293"/>
      <c r="C250" s="52"/>
      <c r="D250" s="328"/>
      <c r="E250" s="345"/>
      <c r="F250" s="355"/>
      <c r="G250" s="371"/>
      <c r="H250" s="372"/>
    </row>
    <row r="251" spans="1:8" ht="12.75" customHeight="1">
      <c r="A251" s="386"/>
      <c r="B251" s="294"/>
      <c r="C251" s="53"/>
      <c r="D251" s="329"/>
      <c r="E251" s="86"/>
      <c r="F251" s="356"/>
      <c r="G251" s="94"/>
      <c r="H251" s="373"/>
    </row>
    <row r="252" spans="1:8" ht="12.75" customHeight="1">
      <c r="A252" s="246"/>
      <c r="B252" s="260"/>
      <c r="C252" s="312"/>
      <c r="D252" s="326"/>
      <c r="E252" s="82"/>
      <c r="F252" s="71"/>
      <c r="G252" s="73"/>
      <c r="H252" s="278"/>
    </row>
    <row r="253" spans="1:8" ht="12.75" customHeight="1">
      <c r="A253" s="245"/>
      <c r="B253" s="292" t="s">
        <v>2946</v>
      </c>
      <c r="C253" s="54"/>
      <c r="D253" s="327"/>
      <c r="E253" s="83"/>
      <c r="F253" s="72"/>
      <c r="G253" s="101"/>
      <c r="H253" s="279"/>
    </row>
    <row r="254" spans="1:8" ht="12.75" customHeight="1">
      <c r="A254" s="239"/>
      <c r="B254" s="293"/>
      <c r="C254" s="52"/>
      <c r="D254" s="328"/>
      <c r="E254" s="345"/>
      <c r="F254" s="355"/>
      <c r="G254" s="73"/>
      <c r="H254" s="372"/>
    </row>
    <row r="255" spans="1:8" ht="12.75" customHeight="1">
      <c r="A255" s="386"/>
      <c r="B255" s="294" t="s">
        <v>1631</v>
      </c>
      <c r="C255" s="53" t="s">
        <v>2451</v>
      </c>
      <c r="D255" s="329">
        <v>50</v>
      </c>
      <c r="E255" s="83" t="s">
        <v>866</v>
      </c>
      <c r="F255" s="356"/>
      <c r="G255" s="101"/>
      <c r="H255" s="373"/>
    </row>
    <row r="256" spans="1:8" ht="12.75" customHeight="1">
      <c r="A256" s="241"/>
      <c r="B256" s="255"/>
      <c r="C256" s="266"/>
      <c r="D256" s="326"/>
      <c r="E256" s="82"/>
      <c r="F256" s="90"/>
      <c r="G256" s="73"/>
      <c r="H256" s="278"/>
    </row>
    <row r="257" spans="1:8" ht="12.75" customHeight="1">
      <c r="A257" s="244"/>
      <c r="B257" s="294" t="s">
        <v>1631</v>
      </c>
      <c r="C257" s="53" t="s">
        <v>2128</v>
      </c>
      <c r="D257" s="327">
        <v>8</v>
      </c>
      <c r="E257" s="83" t="s">
        <v>866</v>
      </c>
      <c r="F257" s="91"/>
      <c r="G257" s="101"/>
      <c r="H257" s="279"/>
    </row>
    <row r="258" spans="1:8" ht="12.75" customHeight="1">
      <c r="A258" s="243"/>
      <c r="B258" s="255"/>
      <c r="C258" s="55"/>
      <c r="D258" s="326"/>
      <c r="E258" s="82"/>
      <c r="F258" s="90"/>
      <c r="G258" s="73"/>
      <c r="H258" s="278"/>
    </row>
    <row r="259" spans="1:8" ht="12.75" customHeight="1">
      <c r="A259" s="244"/>
      <c r="B259" s="256"/>
      <c r="C259" s="54"/>
      <c r="D259" s="327"/>
      <c r="E259" s="83"/>
      <c r="F259" s="91"/>
      <c r="G259" s="101"/>
      <c r="H259" s="279"/>
    </row>
    <row r="260" spans="1:8" ht="12.75" customHeight="1">
      <c r="A260" s="243"/>
      <c r="B260" s="255"/>
      <c r="C260" s="55"/>
      <c r="D260" s="326"/>
      <c r="E260" s="82"/>
      <c r="F260" s="90"/>
      <c r="G260" s="73"/>
      <c r="H260" s="278"/>
    </row>
    <row r="261" spans="1:8" ht="12.75" customHeight="1">
      <c r="A261" s="244"/>
      <c r="B261" s="256"/>
      <c r="C261" s="54"/>
      <c r="D261" s="327"/>
      <c r="E261" s="83"/>
      <c r="F261" s="91"/>
      <c r="G261" s="101"/>
      <c r="H261" s="279"/>
    </row>
    <row r="262" spans="1:8" ht="12.75" customHeight="1">
      <c r="A262" s="243"/>
      <c r="B262" s="255"/>
      <c r="C262" s="55"/>
      <c r="D262" s="326"/>
      <c r="E262" s="82"/>
      <c r="F262" s="90"/>
      <c r="G262" s="73"/>
      <c r="H262" s="278"/>
    </row>
    <row r="263" spans="1:8" ht="12.75" customHeight="1">
      <c r="A263" s="244"/>
      <c r="B263" s="256"/>
      <c r="C263" s="54"/>
      <c r="D263" s="327"/>
      <c r="E263" s="83"/>
      <c r="F263" s="91"/>
      <c r="G263" s="101"/>
      <c r="H263" s="279"/>
    </row>
    <row r="264" spans="1:8" ht="12.75" customHeight="1">
      <c r="A264" s="243"/>
      <c r="B264" s="255"/>
      <c r="C264" s="55"/>
      <c r="D264" s="326"/>
      <c r="E264" s="82"/>
      <c r="F264" s="90"/>
      <c r="G264" s="73"/>
      <c r="H264" s="278"/>
    </row>
    <row r="265" spans="1:8" ht="12.75" customHeight="1">
      <c r="A265" s="244"/>
      <c r="B265" s="256"/>
      <c r="C265" s="54"/>
      <c r="D265" s="327"/>
      <c r="E265" s="83"/>
      <c r="F265" s="91"/>
      <c r="G265" s="101"/>
      <c r="H265" s="279"/>
    </row>
    <row r="266" spans="1:8" ht="12.75" customHeight="1">
      <c r="A266" s="243"/>
      <c r="B266" s="255"/>
      <c r="C266" s="55"/>
      <c r="D266" s="326"/>
      <c r="E266" s="82"/>
      <c r="F266" s="90"/>
      <c r="G266" s="73"/>
      <c r="H266" s="278"/>
    </row>
    <row r="267" spans="1:8" ht="12.75" customHeight="1">
      <c r="A267" s="244"/>
      <c r="B267" s="256"/>
      <c r="C267" s="54"/>
      <c r="D267" s="327"/>
      <c r="E267" s="83"/>
      <c r="F267" s="91"/>
      <c r="G267" s="101"/>
      <c r="H267" s="279"/>
    </row>
    <row r="268" spans="1:8" ht="12.75" customHeight="1">
      <c r="A268" s="243"/>
      <c r="B268" s="255"/>
      <c r="C268" s="55"/>
      <c r="D268" s="326"/>
      <c r="E268" s="82"/>
      <c r="F268" s="90"/>
      <c r="G268" s="73"/>
      <c r="H268" s="278"/>
    </row>
    <row r="269" spans="1:8" ht="12.75" customHeight="1">
      <c r="A269" s="244"/>
      <c r="B269" s="256"/>
      <c r="C269" s="54"/>
      <c r="D269" s="327"/>
      <c r="E269" s="83"/>
      <c r="F269" s="91"/>
      <c r="G269" s="101"/>
      <c r="H269" s="279"/>
    </row>
    <row r="270" spans="1:8" ht="12.75" customHeight="1">
      <c r="A270" s="243"/>
      <c r="B270" s="255"/>
      <c r="C270" s="55"/>
      <c r="D270" s="326"/>
      <c r="E270" s="82"/>
      <c r="F270" s="90"/>
      <c r="G270" s="73"/>
      <c r="H270" s="278"/>
    </row>
    <row r="271" spans="1:8" ht="12.75" customHeight="1">
      <c r="A271" s="244"/>
      <c r="B271" s="256"/>
      <c r="C271" s="54"/>
      <c r="D271" s="327"/>
      <c r="E271" s="83"/>
      <c r="F271" s="91"/>
      <c r="G271" s="101"/>
      <c r="H271" s="279"/>
    </row>
    <row r="272" spans="1:8" ht="12.75" customHeight="1">
      <c r="A272" s="243"/>
      <c r="B272" s="255"/>
      <c r="C272" s="55"/>
      <c r="D272" s="326"/>
      <c r="E272" s="82"/>
      <c r="F272" s="90"/>
      <c r="G272" s="73"/>
      <c r="H272" s="278"/>
    </row>
    <row r="273" spans="1:8" ht="12.75" customHeight="1">
      <c r="A273" s="244"/>
      <c r="B273" s="256"/>
      <c r="C273" s="54"/>
      <c r="D273" s="327"/>
      <c r="E273" s="83"/>
      <c r="F273" s="91"/>
      <c r="G273" s="101"/>
      <c r="H273" s="279"/>
    </row>
    <row r="274" spans="1:8" ht="12.75" customHeight="1">
      <c r="A274" s="243"/>
      <c r="B274" s="255"/>
      <c r="C274" s="55"/>
      <c r="D274" s="326"/>
      <c r="E274" s="82"/>
      <c r="F274" s="90"/>
      <c r="G274" s="73"/>
      <c r="H274" s="278"/>
    </row>
    <row r="275" spans="1:8" ht="12.75" customHeight="1">
      <c r="A275" s="244"/>
      <c r="B275" s="256"/>
      <c r="C275" s="54"/>
      <c r="D275" s="327"/>
      <c r="E275" s="83"/>
      <c r="F275" s="91"/>
      <c r="G275" s="101"/>
      <c r="H275" s="279"/>
    </row>
    <row r="276" spans="1:8" ht="12.75" customHeight="1">
      <c r="A276" s="243"/>
      <c r="B276" s="255"/>
      <c r="C276" s="55"/>
      <c r="D276" s="326"/>
      <c r="E276" s="82"/>
      <c r="F276" s="90"/>
      <c r="G276" s="73"/>
      <c r="H276" s="278"/>
    </row>
    <row r="277" spans="1:8" ht="12.75" customHeight="1">
      <c r="A277" s="244"/>
      <c r="B277" s="256"/>
      <c r="C277" s="54"/>
      <c r="D277" s="327"/>
      <c r="E277" s="83"/>
      <c r="F277" s="91"/>
      <c r="G277" s="101"/>
      <c r="H277" s="279"/>
    </row>
    <row r="278" spans="1:8" ht="12.75" customHeight="1">
      <c r="A278" s="243"/>
      <c r="B278" s="255"/>
      <c r="C278" s="55"/>
      <c r="D278" s="326"/>
      <c r="E278" s="82"/>
      <c r="F278" s="90"/>
      <c r="G278" s="73"/>
      <c r="H278" s="278"/>
    </row>
    <row r="279" spans="1:8" ht="12.75" customHeight="1">
      <c r="A279" s="244"/>
      <c r="B279" s="256"/>
      <c r="C279" s="54"/>
      <c r="D279" s="327"/>
      <c r="E279" s="83"/>
      <c r="F279" s="91"/>
      <c r="G279" s="101"/>
      <c r="H279" s="279"/>
    </row>
    <row r="280" spans="1:8" ht="12.75" customHeight="1">
      <c r="A280" s="247"/>
      <c r="B280" s="261"/>
      <c r="C280" s="55"/>
      <c r="D280" s="333"/>
      <c r="E280" s="85"/>
      <c r="F280" s="73"/>
      <c r="G280" s="73"/>
      <c r="H280" s="278"/>
    </row>
    <row r="281" spans="1:8" ht="12.75" customHeight="1">
      <c r="A281" s="240"/>
      <c r="B281" s="40" t="s">
        <v>165</v>
      </c>
      <c r="C281" s="53"/>
      <c r="D281" s="334"/>
      <c r="E281" s="272"/>
      <c r="F281" s="94"/>
      <c r="G281" s="102"/>
      <c r="H281" s="281"/>
    </row>
    <row r="282" spans="1:8" ht="12.75" customHeight="1">
      <c r="A282" s="384"/>
      <c r="B282" s="249"/>
      <c r="C282" s="249"/>
      <c r="D282" s="330"/>
      <c r="E282" s="80"/>
      <c r="F282" s="69"/>
      <c r="G282" s="69"/>
      <c r="H282" s="275"/>
    </row>
    <row r="283" spans="1:8" ht="12.75" customHeight="1">
      <c r="A283" s="244" t="s">
        <v>2456</v>
      </c>
      <c r="B283" s="256" t="s">
        <v>2457</v>
      </c>
      <c r="C283" s="311"/>
      <c r="D283" s="331"/>
      <c r="E283" s="81"/>
      <c r="F283" s="70"/>
      <c r="G283" s="70"/>
      <c r="H283" s="374"/>
    </row>
    <row r="284" spans="1:8" ht="12.75" customHeight="1">
      <c r="A284" s="243"/>
      <c r="B284" s="253"/>
      <c r="C284" s="264"/>
      <c r="D284" s="330"/>
      <c r="E284" s="80"/>
      <c r="F284" s="69"/>
      <c r="G284" s="69"/>
      <c r="H284" s="275"/>
    </row>
    <row r="285" spans="1:8" ht="12.75" customHeight="1">
      <c r="A285" s="242"/>
      <c r="B285" s="254"/>
      <c r="C285" s="265"/>
      <c r="D285" s="331"/>
      <c r="E285" s="81"/>
      <c r="F285" s="70"/>
      <c r="G285" s="70"/>
      <c r="H285" s="277"/>
    </row>
    <row r="286" spans="1:8" ht="12.75" customHeight="1">
      <c r="A286" s="243"/>
      <c r="B286" s="255"/>
      <c r="C286" s="52"/>
      <c r="D286" s="326"/>
      <c r="E286" s="82"/>
      <c r="F286" s="90"/>
      <c r="G286" s="69"/>
      <c r="H286" s="278"/>
    </row>
    <row r="287" spans="1:8" ht="12.75" customHeight="1">
      <c r="A287" s="244"/>
      <c r="B287" s="256" t="s">
        <v>2710</v>
      </c>
      <c r="C287" s="54" t="s">
        <v>1932</v>
      </c>
      <c r="D287" s="327">
        <v>90</v>
      </c>
      <c r="E287" s="83" t="s">
        <v>1022</v>
      </c>
      <c r="F287" s="91"/>
      <c r="G287" s="70"/>
      <c r="H287" s="277"/>
    </row>
    <row r="288" spans="1:8" ht="12.75" customHeight="1">
      <c r="A288" s="243"/>
      <c r="B288" s="255"/>
      <c r="C288" s="52"/>
      <c r="D288" s="326"/>
      <c r="E288" s="82"/>
      <c r="F288" s="90"/>
      <c r="G288" s="69"/>
      <c r="H288" s="372"/>
    </row>
    <row r="289" spans="1:8" ht="12.75" customHeight="1">
      <c r="A289" s="244"/>
      <c r="B289" s="256" t="s">
        <v>2710</v>
      </c>
      <c r="C289" s="54" t="s">
        <v>2459</v>
      </c>
      <c r="D289" s="327">
        <v>112</v>
      </c>
      <c r="E289" s="83" t="s">
        <v>1022</v>
      </c>
      <c r="F289" s="72"/>
      <c r="G289" s="70"/>
      <c r="H289" s="375"/>
    </row>
    <row r="290" spans="1:8" ht="12.75" customHeight="1">
      <c r="A290" s="243"/>
      <c r="B290" s="255"/>
      <c r="C290" s="52"/>
      <c r="D290" s="326"/>
      <c r="E290" s="82"/>
      <c r="F290" s="90"/>
      <c r="G290" s="69"/>
      <c r="H290" s="372"/>
    </row>
    <row r="291" spans="1:8" ht="12.75" customHeight="1">
      <c r="A291" s="244"/>
      <c r="B291" s="256" t="s">
        <v>2710</v>
      </c>
      <c r="C291" s="54" t="s">
        <v>2464</v>
      </c>
      <c r="D291" s="327">
        <v>20.6</v>
      </c>
      <c r="E291" s="83" t="s">
        <v>1022</v>
      </c>
      <c r="F291" s="72"/>
      <c r="G291" s="70"/>
      <c r="H291" s="375"/>
    </row>
    <row r="292" spans="1:8" ht="12.75" customHeight="1">
      <c r="A292" s="243"/>
      <c r="B292" s="255"/>
      <c r="C292" s="52"/>
      <c r="D292" s="326"/>
      <c r="E292" s="82"/>
      <c r="F292" s="90"/>
      <c r="G292" s="73"/>
      <c r="H292" s="278"/>
    </row>
    <row r="293" spans="1:8" ht="12.75" customHeight="1">
      <c r="A293" s="244"/>
      <c r="B293" s="256" t="s">
        <v>2710</v>
      </c>
      <c r="C293" s="54" t="s">
        <v>1865</v>
      </c>
      <c r="D293" s="327">
        <v>24.4</v>
      </c>
      <c r="E293" s="83" t="s">
        <v>1022</v>
      </c>
      <c r="F293" s="91"/>
      <c r="G293" s="101"/>
      <c r="H293" s="375"/>
    </row>
    <row r="294" spans="1:8" ht="12.75" customHeight="1">
      <c r="A294" s="243"/>
      <c r="B294" s="255"/>
      <c r="C294" s="52"/>
      <c r="D294" s="326"/>
      <c r="E294" s="82"/>
      <c r="F294" s="90"/>
      <c r="G294" s="73"/>
      <c r="H294" s="278"/>
    </row>
    <row r="295" spans="1:8" ht="12.75" customHeight="1">
      <c r="A295" s="244"/>
      <c r="B295" s="256" t="s">
        <v>2710</v>
      </c>
      <c r="C295" s="54" t="s">
        <v>2466</v>
      </c>
      <c r="D295" s="327">
        <v>35</v>
      </c>
      <c r="E295" s="83" t="s">
        <v>1022</v>
      </c>
      <c r="F295" s="91"/>
      <c r="G295" s="101"/>
      <c r="H295" s="279"/>
    </row>
    <row r="296" spans="1:8" ht="12.75" customHeight="1">
      <c r="A296" s="243"/>
      <c r="B296" s="255"/>
      <c r="C296" s="52"/>
      <c r="D296" s="326"/>
      <c r="E296" s="82"/>
      <c r="F296" s="90"/>
      <c r="G296" s="73"/>
      <c r="H296" s="278"/>
    </row>
    <row r="297" spans="1:8" ht="12.75" customHeight="1">
      <c r="A297" s="244"/>
      <c r="B297" s="256" t="s">
        <v>2710</v>
      </c>
      <c r="C297" s="54" t="s">
        <v>2468</v>
      </c>
      <c r="D297" s="327">
        <v>110</v>
      </c>
      <c r="E297" s="83" t="s">
        <v>1022</v>
      </c>
      <c r="F297" s="91"/>
      <c r="G297" s="101"/>
      <c r="H297" s="279"/>
    </row>
    <row r="298" spans="1:8" ht="12.75" customHeight="1">
      <c r="A298" s="243"/>
      <c r="B298" s="255"/>
      <c r="C298" s="52"/>
      <c r="D298" s="326"/>
      <c r="E298" s="82"/>
      <c r="F298" s="90"/>
      <c r="G298" s="73"/>
      <c r="H298" s="278"/>
    </row>
    <row r="299" spans="1:8" ht="12.75" customHeight="1">
      <c r="A299" s="244"/>
      <c r="B299" s="256" t="s">
        <v>2469</v>
      </c>
      <c r="C299" s="54" t="s">
        <v>85</v>
      </c>
      <c r="D299" s="327">
        <v>377</v>
      </c>
      <c r="E299" s="83" t="s">
        <v>1022</v>
      </c>
      <c r="F299" s="91"/>
      <c r="G299" s="101"/>
      <c r="H299" s="279"/>
    </row>
    <row r="300" spans="1:8" ht="12.75" customHeight="1">
      <c r="A300" s="243"/>
      <c r="B300" s="255"/>
      <c r="C300" s="55"/>
      <c r="D300" s="326"/>
      <c r="E300" s="84"/>
      <c r="F300" s="90"/>
      <c r="G300" s="73"/>
      <c r="H300" s="278"/>
    </row>
    <row r="301" spans="1:8" ht="12.75" customHeight="1">
      <c r="A301" s="244"/>
      <c r="B301" s="256" t="s">
        <v>2470</v>
      </c>
      <c r="C301" s="54" t="s">
        <v>2530</v>
      </c>
      <c r="D301" s="327">
        <v>377</v>
      </c>
      <c r="E301" s="83" t="s">
        <v>1022</v>
      </c>
      <c r="F301" s="92"/>
      <c r="G301" s="101"/>
      <c r="H301" s="279"/>
    </row>
    <row r="302" spans="1:8" ht="12.75" customHeight="1">
      <c r="A302" s="243"/>
      <c r="B302" s="255"/>
      <c r="C302" s="55"/>
      <c r="D302" s="326"/>
      <c r="E302" s="82"/>
      <c r="F302" s="90"/>
      <c r="G302" s="73"/>
      <c r="H302" s="278"/>
    </row>
    <row r="303" spans="1:8" ht="12.75" customHeight="1">
      <c r="A303" s="244"/>
      <c r="B303" s="256" t="s">
        <v>2471</v>
      </c>
      <c r="C303" s="54" t="s">
        <v>1252</v>
      </c>
      <c r="D303" s="327">
        <v>-10.6</v>
      </c>
      <c r="E303" s="83" t="s">
        <v>1022</v>
      </c>
      <c r="F303" s="93"/>
      <c r="G303" s="101"/>
      <c r="H303" s="279"/>
    </row>
    <row r="304" spans="1:8" ht="12.75" customHeight="1">
      <c r="A304" s="241"/>
      <c r="B304" s="255"/>
      <c r="C304" s="266"/>
      <c r="D304" s="326"/>
      <c r="E304" s="82"/>
      <c r="F304" s="90"/>
      <c r="G304" s="73"/>
      <c r="H304" s="278"/>
    </row>
    <row r="305" spans="1:8" ht="12.75" customHeight="1">
      <c r="A305" s="244"/>
      <c r="B305" s="256" t="s">
        <v>4497</v>
      </c>
      <c r="C305" s="53"/>
      <c r="D305" s="327"/>
      <c r="E305" s="83"/>
      <c r="F305" s="91"/>
      <c r="G305" s="101"/>
      <c r="H305" s="279"/>
    </row>
    <row r="306" spans="1:8" ht="12.75" customHeight="1">
      <c r="A306" s="243"/>
      <c r="B306" s="255"/>
      <c r="C306" s="55"/>
      <c r="D306" s="326"/>
      <c r="E306" s="84"/>
      <c r="F306" s="90"/>
      <c r="G306" s="73"/>
      <c r="H306" s="278"/>
    </row>
    <row r="307" spans="1:8" ht="12.75" customHeight="1">
      <c r="A307" s="244"/>
      <c r="B307" s="256" t="s">
        <v>1615</v>
      </c>
      <c r="C307" s="54" t="s">
        <v>486</v>
      </c>
      <c r="D307" s="327">
        <v>982</v>
      </c>
      <c r="E307" s="83" t="s">
        <v>866</v>
      </c>
      <c r="F307" s="92"/>
      <c r="G307" s="101"/>
      <c r="H307" s="279"/>
    </row>
    <row r="308" spans="1:8" ht="12.75" customHeight="1">
      <c r="A308" s="243"/>
      <c r="B308" s="255"/>
      <c r="C308" s="55"/>
      <c r="D308" s="326"/>
      <c r="E308" s="82"/>
      <c r="F308" s="90"/>
      <c r="G308" s="73"/>
      <c r="H308" s="278"/>
    </row>
    <row r="309" spans="1:8" ht="12.75" customHeight="1">
      <c r="A309" s="244"/>
      <c r="B309" s="256" t="s">
        <v>1615</v>
      </c>
      <c r="C309" s="54" t="s">
        <v>2473</v>
      </c>
      <c r="D309" s="327">
        <v>1237</v>
      </c>
      <c r="E309" s="83" t="s">
        <v>866</v>
      </c>
      <c r="F309" s="93"/>
      <c r="G309" s="101"/>
      <c r="H309" s="279"/>
    </row>
    <row r="310" spans="1:8" ht="12.75" customHeight="1">
      <c r="A310" s="243"/>
      <c r="B310" s="255"/>
      <c r="C310" s="55"/>
      <c r="D310" s="326"/>
      <c r="E310" s="82"/>
      <c r="F310" s="90"/>
      <c r="G310" s="73"/>
      <c r="H310" s="278"/>
    </row>
    <row r="311" spans="1:8" ht="12.75" customHeight="1">
      <c r="A311" s="244"/>
      <c r="B311" s="256" t="s">
        <v>1615</v>
      </c>
      <c r="C311" s="54" t="s">
        <v>73</v>
      </c>
      <c r="D311" s="327">
        <v>336</v>
      </c>
      <c r="E311" s="83" t="s">
        <v>866</v>
      </c>
      <c r="F311" s="91"/>
      <c r="G311" s="101"/>
      <c r="H311" s="279"/>
    </row>
    <row r="312" spans="1:8" ht="12.75" customHeight="1">
      <c r="A312" s="243"/>
      <c r="B312" s="255"/>
      <c r="C312" s="55"/>
      <c r="D312" s="326"/>
      <c r="E312" s="82"/>
      <c r="F312" s="90"/>
      <c r="G312" s="73"/>
      <c r="H312" s="278"/>
    </row>
    <row r="313" spans="1:8" ht="12.75" customHeight="1">
      <c r="A313" s="244"/>
      <c r="B313" s="256" t="s">
        <v>1615</v>
      </c>
      <c r="C313" s="53" t="s">
        <v>829</v>
      </c>
      <c r="D313" s="327">
        <v>3276</v>
      </c>
      <c r="E313" s="83" t="s">
        <v>866</v>
      </c>
      <c r="F313" s="91"/>
      <c r="G313" s="101"/>
      <c r="H313" s="279"/>
    </row>
    <row r="314" spans="1:8" ht="12.75" customHeight="1">
      <c r="A314" s="241"/>
      <c r="B314" s="255"/>
      <c r="C314" s="266"/>
      <c r="D314" s="326"/>
      <c r="E314" s="82"/>
      <c r="F314" s="90"/>
      <c r="G314" s="73"/>
      <c r="H314" s="278"/>
    </row>
    <row r="315" spans="1:8" ht="12.75" customHeight="1">
      <c r="A315" s="244"/>
      <c r="B315" s="291" t="s">
        <v>4498</v>
      </c>
      <c r="C315" s="53"/>
      <c r="D315" s="327"/>
      <c r="E315" s="83"/>
      <c r="F315" s="91"/>
      <c r="G315" s="101"/>
      <c r="H315" s="279"/>
    </row>
    <row r="316" spans="1:8" ht="12.75" customHeight="1">
      <c r="A316" s="285"/>
      <c r="B316" s="293"/>
      <c r="C316" s="52"/>
      <c r="D316" s="328"/>
      <c r="E316" s="345"/>
      <c r="F316" s="355"/>
      <c r="G316" s="73"/>
      <c r="H316" s="372"/>
    </row>
    <row r="317" spans="1:8" ht="12.75" customHeight="1">
      <c r="A317" s="286"/>
      <c r="B317" s="294" t="s">
        <v>3215</v>
      </c>
      <c r="C317" s="294" t="s">
        <v>3444</v>
      </c>
      <c r="D317" s="329">
        <v>489</v>
      </c>
      <c r="E317" s="83" t="s">
        <v>876</v>
      </c>
      <c r="F317" s="356"/>
      <c r="G317" s="101"/>
      <c r="H317" s="373"/>
    </row>
    <row r="318" spans="1:8" ht="12.75" customHeight="1">
      <c r="A318" s="243"/>
      <c r="B318" s="255" t="s">
        <v>269</v>
      </c>
      <c r="C318" s="55" t="s">
        <v>3206</v>
      </c>
      <c r="D318" s="326"/>
      <c r="E318" s="82"/>
      <c r="F318" s="90"/>
      <c r="G318" s="73"/>
      <c r="H318" s="278"/>
    </row>
    <row r="319" spans="1:8" ht="12.75" customHeight="1">
      <c r="A319" s="244" t="s">
        <v>46</v>
      </c>
      <c r="B319" s="256" t="s">
        <v>3587</v>
      </c>
      <c r="C319" s="54" t="s">
        <v>3897</v>
      </c>
      <c r="D319" s="327">
        <v>18.7</v>
      </c>
      <c r="E319" s="83" t="s">
        <v>117</v>
      </c>
      <c r="F319" s="93"/>
      <c r="G319" s="101"/>
      <c r="H319" s="279"/>
    </row>
    <row r="320" spans="1:8" ht="12.75" customHeight="1">
      <c r="A320" s="243"/>
      <c r="B320" s="255" t="s">
        <v>2529</v>
      </c>
      <c r="C320" s="55" t="s">
        <v>3206</v>
      </c>
      <c r="D320" s="326"/>
      <c r="E320" s="82"/>
      <c r="F320" s="90"/>
      <c r="G320" s="73"/>
      <c r="H320" s="278"/>
    </row>
    <row r="321" spans="1:8" ht="12.75" customHeight="1">
      <c r="A321" s="244" t="s">
        <v>46</v>
      </c>
      <c r="B321" s="256" t="s">
        <v>3587</v>
      </c>
      <c r="C321" s="54" t="s">
        <v>3898</v>
      </c>
      <c r="D321" s="327">
        <v>39.799999999999997</v>
      </c>
      <c r="E321" s="83" t="s">
        <v>117</v>
      </c>
      <c r="F321" s="93"/>
      <c r="G321" s="101"/>
      <c r="H321" s="279"/>
    </row>
    <row r="322" spans="1:8" ht="12.75" customHeight="1">
      <c r="A322" s="243"/>
      <c r="B322" s="255"/>
      <c r="C322" s="55"/>
      <c r="D322" s="326"/>
      <c r="E322" s="82"/>
      <c r="F322" s="90"/>
      <c r="G322" s="73"/>
      <c r="H322" s="278"/>
    </row>
    <row r="323" spans="1:8" ht="12.75" customHeight="1">
      <c r="A323" s="244" t="s">
        <v>46</v>
      </c>
      <c r="B323" s="256"/>
      <c r="C323" s="54"/>
      <c r="D323" s="327"/>
      <c r="E323" s="83"/>
      <c r="F323" s="93"/>
      <c r="G323" s="101"/>
      <c r="H323" s="279"/>
    </row>
    <row r="324" spans="1:8" ht="12.75" customHeight="1">
      <c r="A324" s="241"/>
      <c r="B324" s="255"/>
      <c r="C324" s="266"/>
      <c r="D324" s="326"/>
      <c r="E324" s="82"/>
      <c r="F324" s="90"/>
      <c r="G324" s="73"/>
      <c r="H324" s="278"/>
    </row>
    <row r="325" spans="1:8" ht="12.75" customHeight="1">
      <c r="A325" s="244"/>
      <c r="B325" s="256" t="s">
        <v>1973</v>
      </c>
      <c r="C325" s="53"/>
      <c r="D325" s="327"/>
      <c r="E325" s="83"/>
      <c r="F325" s="91"/>
      <c r="G325" s="101"/>
      <c r="H325" s="279"/>
    </row>
    <row r="326" spans="1:8" ht="12.75" customHeight="1">
      <c r="A326" s="246"/>
      <c r="B326" s="255"/>
      <c r="C326" s="266" t="s">
        <v>2474</v>
      </c>
      <c r="D326" s="326"/>
      <c r="E326" s="82"/>
      <c r="F326" s="90"/>
      <c r="G326" s="73"/>
      <c r="H326" s="278"/>
    </row>
    <row r="327" spans="1:8" ht="12.75" customHeight="1">
      <c r="A327" s="245"/>
      <c r="B327" s="256" t="s">
        <v>1254</v>
      </c>
      <c r="C327" s="53" t="s">
        <v>1146</v>
      </c>
      <c r="D327" s="327">
        <v>1431</v>
      </c>
      <c r="E327" s="83" t="s">
        <v>2432</v>
      </c>
      <c r="F327" s="91"/>
      <c r="G327" s="101"/>
      <c r="H327" s="279"/>
    </row>
    <row r="328" spans="1:8" ht="12.75" customHeight="1">
      <c r="A328" s="246"/>
      <c r="B328" s="255"/>
      <c r="C328" s="266" t="s">
        <v>2475</v>
      </c>
      <c r="D328" s="326"/>
      <c r="E328" s="82"/>
      <c r="F328" s="90"/>
      <c r="G328" s="73"/>
      <c r="H328" s="278"/>
    </row>
    <row r="329" spans="1:8" ht="12.75" customHeight="1">
      <c r="A329" s="245"/>
      <c r="B329" s="256" t="s">
        <v>1254</v>
      </c>
      <c r="C329" s="53" t="s">
        <v>2353</v>
      </c>
      <c r="D329" s="327">
        <v>1264</v>
      </c>
      <c r="E329" s="83" t="s">
        <v>2432</v>
      </c>
      <c r="F329" s="91"/>
      <c r="G329" s="101"/>
      <c r="H329" s="279"/>
    </row>
    <row r="330" spans="1:8" ht="12.75" customHeight="1">
      <c r="A330" s="241"/>
      <c r="B330" s="255"/>
      <c r="C330" s="266"/>
      <c r="D330" s="326"/>
      <c r="E330" s="82"/>
      <c r="F330" s="90"/>
      <c r="G330" s="73"/>
      <c r="H330" s="278"/>
    </row>
    <row r="331" spans="1:8" ht="12.75" customHeight="1">
      <c r="A331" s="244"/>
      <c r="B331" s="256" t="s">
        <v>4500</v>
      </c>
      <c r="C331" s="53" t="s">
        <v>4496</v>
      </c>
      <c r="D331" s="327"/>
      <c r="E331" s="83"/>
      <c r="F331" s="91"/>
      <c r="G331" s="101"/>
      <c r="H331" s="279"/>
    </row>
    <row r="332" spans="1:8" ht="12.75" customHeight="1">
      <c r="A332" s="241"/>
      <c r="B332" s="255"/>
      <c r="C332" s="266"/>
      <c r="D332" s="326"/>
      <c r="E332" s="82"/>
      <c r="F332" s="90"/>
      <c r="G332" s="73"/>
      <c r="H332" s="278"/>
    </row>
    <row r="333" spans="1:8" ht="12.75" customHeight="1">
      <c r="A333" s="241"/>
      <c r="B333" s="255" t="s">
        <v>1283</v>
      </c>
      <c r="C333" s="312" t="s">
        <v>4488</v>
      </c>
      <c r="D333" s="326">
        <v>1</v>
      </c>
      <c r="E333" s="82" t="s">
        <v>2450</v>
      </c>
      <c r="F333" s="90"/>
      <c r="G333" s="73"/>
      <c r="H333" s="278"/>
    </row>
    <row r="334" spans="1:8" ht="12.75" customHeight="1">
      <c r="A334" s="285"/>
      <c r="B334" s="293"/>
      <c r="C334" s="313"/>
      <c r="D334" s="328"/>
      <c r="E334" s="345"/>
      <c r="F334" s="355"/>
      <c r="G334" s="371"/>
      <c r="H334" s="372"/>
    </row>
    <row r="335" spans="1:8" ht="12.75" customHeight="1">
      <c r="A335" s="286"/>
      <c r="B335" s="294" t="s">
        <v>1283</v>
      </c>
      <c r="C335" s="53" t="s">
        <v>4490</v>
      </c>
      <c r="D335" s="329">
        <v>34</v>
      </c>
      <c r="E335" s="86" t="s">
        <v>2450</v>
      </c>
      <c r="F335" s="356"/>
      <c r="G335" s="94"/>
      <c r="H335" s="373"/>
    </row>
    <row r="336" spans="1:8" ht="12.75" customHeight="1">
      <c r="A336" s="241"/>
      <c r="B336" s="255"/>
      <c r="C336" s="312"/>
      <c r="D336" s="326"/>
      <c r="E336" s="82"/>
      <c r="F336" s="90"/>
      <c r="G336" s="73"/>
      <c r="H336" s="278"/>
    </row>
    <row r="337" spans="1:8" ht="12.75" customHeight="1">
      <c r="A337" s="244" t="s">
        <v>46</v>
      </c>
      <c r="B337" s="256" t="s">
        <v>1283</v>
      </c>
      <c r="C337" s="54" t="s">
        <v>1493</v>
      </c>
      <c r="D337" s="327">
        <v>1</v>
      </c>
      <c r="E337" s="83" t="s">
        <v>2450</v>
      </c>
      <c r="F337" s="93"/>
      <c r="G337" s="101"/>
      <c r="H337" s="279"/>
    </row>
    <row r="338" spans="1:8" ht="12.75" customHeight="1">
      <c r="A338" s="241"/>
      <c r="B338" s="255"/>
      <c r="C338" s="266"/>
      <c r="D338" s="326"/>
      <c r="E338" s="82"/>
      <c r="F338" s="90"/>
      <c r="G338" s="73"/>
      <c r="H338" s="278"/>
    </row>
    <row r="339" spans="1:8" ht="12.75" customHeight="1">
      <c r="A339" s="244"/>
      <c r="B339" s="256" t="s">
        <v>1283</v>
      </c>
      <c r="C339" s="53" t="s">
        <v>4491</v>
      </c>
      <c r="D339" s="327">
        <v>23</v>
      </c>
      <c r="E339" s="83" t="s">
        <v>2450</v>
      </c>
      <c r="F339" s="91"/>
      <c r="G339" s="101"/>
      <c r="H339" s="279"/>
    </row>
    <row r="340" spans="1:8" ht="12.75" customHeight="1">
      <c r="A340" s="241"/>
      <c r="B340" s="255"/>
      <c r="C340" s="266"/>
      <c r="D340" s="326"/>
      <c r="E340" s="82"/>
      <c r="F340" s="90"/>
      <c r="G340" s="73"/>
      <c r="H340" s="278"/>
    </row>
    <row r="341" spans="1:8" ht="12.75" customHeight="1">
      <c r="A341" s="244"/>
      <c r="B341" s="256" t="s">
        <v>1283</v>
      </c>
      <c r="C341" s="53" t="s">
        <v>2306</v>
      </c>
      <c r="D341" s="327">
        <v>13</v>
      </c>
      <c r="E341" s="83" t="s">
        <v>2450</v>
      </c>
      <c r="F341" s="91"/>
      <c r="G341" s="101"/>
      <c r="H341" s="279"/>
    </row>
    <row r="342" spans="1:8" ht="12.75" customHeight="1">
      <c r="A342" s="241"/>
      <c r="B342" s="255"/>
      <c r="C342" s="266"/>
      <c r="D342" s="326"/>
      <c r="E342" s="82"/>
      <c r="F342" s="90"/>
      <c r="G342" s="73"/>
      <c r="H342" s="278"/>
    </row>
    <row r="343" spans="1:8" ht="12.75" customHeight="1">
      <c r="A343" s="244"/>
      <c r="B343" s="256" t="s">
        <v>1283</v>
      </c>
      <c r="C343" s="53" t="s">
        <v>796</v>
      </c>
      <c r="D343" s="327">
        <v>2</v>
      </c>
      <c r="E343" s="83" t="s">
        <v>2450</v>
      </c>
      <c r="F343" s="91"/>
      <c r="G343" s="101"/>
      <c r="H343" s="279"/>
    </row>
    <row r="344" spans="1:8" ht="12.75" customHeight="1">
      <c r="A344" s="241"/>
      <c r="B344" s="255"/>
      <c r="C344" s="266"/>
      <c r="D344" s="326"/>
      <c r="E344" s="82"/>
      <c r="F344" s="90"/>
      <c r="G344" s="73"/>
      <c r="H344" s="278"/>
    </row>
    <row r="345" spans="1:8" ht="12.75" customHeight="1">
      <c r="A345" s="244"/>
      <c r="B345" s="256" t="s">
        <v>1283</v>
      </c>
      <c r="C345" s="53" t="s">
        <v>4501</v>
      </c>
      <c r="D345" s="327">
        <v>1</v>
      </c>
      <c r="E345" s="83" t="s">
        <v>2450</v>
      </c>
      <c r="F345" s="91"/>
      <c r="G345" s="101"/>
      <c r="H345" s="279"/>
    </row>
    <row r="346" spans="1:8" ht="12.75" customHeight="1">
      <c r="A346" s="241"/>
      <c r="B346" s="255"/>
      <c r="C346" s="266"/>
      <c r="D346" s="326"/>
      <c r="E346" s="82"/>
      <c r="F346" s="90"/>
      <c r="G346" s="73"/>
      <c r="H346" s="278"/>
    </row>
    <row r="347" spans="1:8" ht="12.75" customHeight="1">
      <c r="A347" s="244"/>
      <c r="B347" s="256" t="s">
        <v>1283</v>
      </c>
      <c r="C347" s="53" t="s">
        <v>4502</v>
      </c>
      <c r="D347" s="327">
        <v>4</v>
      </c>
      <c r="E347" s="83" t="s">
        <v>2450</v>
      </c>
      <c r="F347" s="91"/>
      <c r="G347" s="101"/>
      <c r="H347" s="279"/>
    </row>
    <row r="348" spans="1:8" ht="12.75" customHeight="1">
      <c r="A348" s="241"/>
      <c r="B348" s="255"/>
      <c r="C348" s="266"/>
      <c r="D348" s="326"/>
      <c r="E348" s="82"/>
      <c r="F348" s="90"/>
      <c r="G348" s="73"/>
      <c r="H348" s="278"/>
    </row>
    <row r="349" spans="1:8" ht="12.75" customHeight="1">
      <c r="A349" s="244"/>
      <c r="B349" s="256" t="s">
        <v>1283</v>
      </c>
      <c r="C349" s="53" t="s">
        <v>4493</v>
      </c>
      <c r="D349" s="327">
        <v>2</v>
      </c>
      <c r="E349" s="83" t="s">
        <v>2450</v>
      </c>
      <c r="F349" s="91"/>
      <c r="G349" s="101"/>
      <c r="H349" s="279"/>
    </row>
    <row r="350" spans="1:8" ht="12.75" customHeight="1">
      <c r="A350" s="241"/>
      <c r="B350" s="255"/>
      <c r="C350" s="266"/>
      <c r="D350" s="326"/>
      <c r="E350" s="82"/>
      <c r="F350" s="90"/>
      <c r="G350" s="73"/>
      <c r="H350" s="278"/>
    </row>
    <row r="351" spans="1:8" ht="12.75" customHeight="1">
      <c r="A351" s="244"/>
      <c r="B351" s="256" t="s">
        <v>1283</v>
      </c>
      <c r="C351" s="53" t="s">
        <v>4494</v>
      </c>
      <c r="D351" s="327">
        <v>12</v>
      </c>
      <c r="E351" s="83" t="s">
        <v>2450</v>
      </c>
      <c r="F351" s="91"/>
      <c r="G351" s="101"/>
      <c r="H351" s="279"/>
    </row>
    <row r="352" spans="1:8" ht="12.75" customHeight="1">
      <c r="A352" s="241"/>
      <c r="B352" s="255"/>
      <c r="C352" s="266"/>
      <c r="D352" s="326"/>
      <c r="E352" s="82"/>
      <c r="F352" s="90"/>
      <c r="G352" s="73"/>
      <c r="H352" s="278"/>
    </row>
    <row r="353" spans="1:8" ht="12.75" customHeight="1">
      <c r="A353" s="244"/>
      <c r="B353" s="256" t="s">
        <v>1283</v>
      </c>
      <c r="C353" s="53" t="s">
        <v>1180</v>
      </c>
      <c r="D353" s="327">
        <v>1</v>
      </c>
      <c r="E353" s="83" t="s">
        <v>2450</v>
      </c>
      <c r="F353" s="91"/>
      <c r="G353" s="101"/>
      <c r="H353" s="279"/>
    </row>
    <row r="354" spans="1:8" ht="12.75" customHeight="1">
      <c r="A354" s="241"/>
      <c r="B354" s="255"/>
      <c r="C354" s="266"/>
      <c r="D354" s="326"/>
      <c r="E354" s="82"/>
      <c r="F354" s="90"/>
      <c r="G354" s="73"/>
      <c r="H354" s="278"/>
    </row>
    <row r="355" spans="1:8" ht="12.75" customHeight="1">
      <c r="A355" s="244"/>
      <c r="B355" s="256" t="s">
        <v>1283</v>
      </c>
      <c r="C355" s="53" t="s">
        <v>4495</v>
      </c>
      <c r="D355" s="327">
        <v>11</v>
      </c>
      <c r="E355" s="83" t="s">
        <v>2450</v>
      </c>
      <c r="F355" s="91"/>
      <c r="G355" s="101"/>
      <c r="H355" s="279"/>
    </row>
    <row r="356" spans="1:8" ht="12.75" customHeight="1">
      <c r="A356" s="241"/>
      <c r="B356" s="255"/>
      <c r="C356" s="266"/>
      <c r="D356" s="326"/>
      <c r="E356" s="82"/>
      <c r="F356" s="90"/>
      <c r="G356" s="73"/>
      <c r="H356" s="278"/>
    </row>
    <row r="357" spans="1:8" ht="12.75" customHeight="1">
      <c r="A357" s="244"/>
      <c r="B357" s="256" t="s">
        <v>1283</v>
      </c>
      <c r="C357" s="53" t="s">
        <v>4503</v>
      </c>
      <c r="D357" s="327">
        <v>5</v>
      </c>
      <c r="E357" s="83" t="s">
        <v>2450</v>
      </c>
      <c r="F357" s="91"/>
      <c r="G357" s="101"/>
      <c r="H357" s="279"/>
    </row>
    <row r="358" spans="1:8" ht="12.75" customHeight="1">
      <c r="A358" s="241"/>
      <c r="B358" s="255"/>
      <c r="C358" s="266"/>
      <c r="D358" s="326"/>
      <c r="E358" s="82"/>
      <c r="F358" s="90"/>
      <c r="G358" s="73"/>
      <c r="H358" s="278"/>
    </row>
    <row r="359" spans="1:8" ht="12.75" customHeight="1">
      <c r="A359" s="244"/>
      <c r="B359" s="256"/>
      <c r="C359" s="53"/>
      <c r="D359" s="327"/>
      <c r="E359" s="83"/>
      <c r="F359" s="91"/>
      <c r="G359" s="101"/>
      <c r="H359" s="279"/>
    </row>
    <row r="360" spans="1:8" ht="12.75" customHeight="1">
      <c r="A360" s="247"/>
      <c r="B360" s="261"/>
      <c r="C360" s="55"/>
      <c r="D360" s="333"/>
      <c r="E360" s="85"/>
      <c r="F360" s="73"/>
      <c r="G360" s="73"/>
      <c r="H360" s="278"/>
    </row>
    <row r="361" spans="1:8" ht="12.75" customHeight="1">
      <c r="A361" s="240"/>
      <c r="B361" s="40" t="s">
        <v>165</v>
      </c>
      <c r="C361" s="53"/>
      <c r="D361" s="334"/>
      <c r="E361" s="272"/>
      <c r="F361" s="94"/>
      <c r="G361" s="102"/>
      <c r="H361" s="281"/>
    </row>
    <row r="362" spans="1:8" ht="12.75" customHeight="1">
      <c r="A362" s="384"/>
      <c r="B362" s="249"/>
      <c r="C362" s="249"/>
      <c r="D362" s="330"/>
      <c r="E362" s="80"/>
      <c r="F362" s="69"/>
      <c r="G362" s="69"/>
      <c r="H362" s="275"/>
    </row>
    <row r="363" spans="1:8" ht="12.75" customHeight="1">
      <c r="A363" s="244" t="s">
        <v>2477</v>
      </c>
      <c r="B363" s="256" t="s">
        <v>2480</v>
      </c>
      <c r="C363" s="311"/>
      <c r="D363" s="331"/>
      <c r="E363" s="81"/>
      <c r="F363" s="70"/>
      <c r="G363" s="70"/>
      <c r="H363" s="374"/>
    </row>
    <row r="364" spans="1:8" ht="12.75" customHeight="1">
      <c r="A364" s="243"/>
      <c r="B364" s="253"/>
      <c r="C364" s="264"/>
      <c r="D364" s="330"/>
      <c r="E364" s="80"/>
      <c r="F364" s="69"/>
      <c r="G364" s="69"/>
      <c r="H364" s="275"/>
    </row>
    <row r="365" spans="1:8" ht="12.75" customHeight="1">
      <c r="A365" s="242"/>
      <c r="B365" s="254"/>
      <c r="C365" s="265"/>
      <c r="D365" s="331"/>
      <c r="E365" s="81"/>
      <c r="F365" s="70"/>
      <c r="G365" s="70"/>
      <c r="H365" s="277"/>
    </row>
    <row r="366" spans="1:8" ht="12.75" customHeight="1">
      <c r="A366" s="243"/>
      <c r="B366" s="255"/>
      <c r="C366" s="52"/>
      <c r="D366" s="326"/>
      <c r="E366" s="82"/>
      <c r="F366" s="90"/>
      <c r="G366" s="69"/>
      <c r="H366" s="278"/>
    </row>
    <row r="367" spans="1:8" ht="12.75" customHeight="1">
      <c r="A367" s="244"/>
      <c r="B367" s="256" t="s">
        <v>248</v>
      </c>
      <c r="C367" s="54" t="s">
        <v>2711</v>
      </c>
      <c r="D367" s="327">
        <v>68.900000000000006</v>
      </c>
      <c r="E367" s="83" t="s">
        <v>877</v>
      </c>
      <c r="F367" s="91"/>
      <c r="G367" s="70"/>
      <c r="H367" s="277"/>
    </row>
    <row r="368" spans="1:8" ht="12.75" customHeight="1">
      <c r="A368" s="243"/>
      <c r="B368" s="258"/>
      <c r="C368" s="52"/>
      <c r="D368" s="326"/>
      <c r="E368" s="82"/>
      <c r="F368" s="90"/>
      <c r="G368" s="69"/>
      <c r="H368" s="372"/>
    </row>
    <row r="369" spans="1:8" ht="12.75" customHeight="1">
      <c r="A369" s="244"/>
      <c r="B369" s="256" t="s">
        <v>248</v>
      </c>
      <c r="C369" s="54" t="s">
        <v>3435</v>
      </c>
      <c r="D369" s="327">
        <v>132</v>
      </c>
      <c r="E369" s="83" t="s">
        <v>877</v>
      </c>
      <c r="F369" s="72"/>
      <c r="G369" s="70"/>
      <c r="H369" s="375"/>
    </row>
    <row r="370" spans="1:8" ht="12.75" customHeight="1">
      <c r="A370" s="243"/>
      <c r="B370" s="258"/>
      <c r="C370" s="52"/>
      <c r="D370" s="326"/>
      <c r="E370" s="82"/>
      <c r="F370" s="90"/>
      <c r="G370" s="69"/>
      <c r="H370" s="372"/>
    </row>
    <row r="371" spans="1:8" ht="12.75" customHeight="1">
      <c r="A371" s="244"/>
      <c r="B371" s="256" t="s">
        <v>248</v>
      </c>
      <c r="C371" s="54" t="s">
        <v>2818</v>
      </c>
      <c r="D371" s="327">
        <v>1120</v>
      </c>
      <c r="E371" s="83" t="s">
        <v>877</v>
      </c>
      <c r="F371" s="72"/>
      <c r="G371" s="70"/>
      <c r="H371" s="375"/>
    </row>
    <row r="372" spans="1:8" ht="12.75" customHeight="1">
      <c r="A372" s="243"/>
      <c r="B372" s="258"/>
      <c r="C372" s="52"/>
      <c r="D372" s="326"/>
      <c r="E372" s="82"/>
      <c r="F372" s="90"/>
      <c r="G372" s="73"/>
      <c r="H372" s="278"/>
    </row>
    <row r="373" spans="1:8" ht="12.75" customHeight="1">
      <c r="A373" s="244"/>
      <c r="B373" s="256" t="s">
        <v>248</v>
      </c>
      <c r="C373" s="54" t="s">
        <v>4158</v>
      </c>
      <c r="D373" s="327">
        <v>947</v>
      </c>
      <c r="E373" s="83" t="s">
        <v>877</v>
      </c>
      <c r="F373" s="91"/>
      <c r="G373" s="101"/>
      <c r="H373" s="375"/>
    </row>
    <row r="374" spans="1:8" ht="12.75" customHeight="1">
      <c r="A374" s="243"/>
      <c r="B374" s="258"/>
      <c r="C374" s="52"/>
      <c r="D374" s="326"/>
      <c r="E374" s="82"/>
      <c r="F374" s="90"/>
      <c r="G374" s="73"/>
      <c r="H374" s="278"/>
    </row>
    <row r="375" spans="1:8" ht="12.75" customHeight="1">
      <c r="A375" s="244"/>
      <c r="B375" s="256" t="s">
        <v>248</v>
      </c>
      <c r="C375" s="54" t="s">
        <v>457</v>
      </c>
      <c r="D375" s="327">
        <v>579</v>
      </c>
      <c r="E375" s="83" t="s">
        <v>877</v>
      </c>
      <c r="F375" s="91"/>
      <c r="G375" s="101"/>
      <c r="H375" s="375"/>
    </row>
    <row r="376" spans="1:8" ht="12.75" customHeight="1">
      <c r="A376" s="243"/>
      <c r="B376" s="258"/>
      <c r="C376" s="52"/>
      <c r="D376" s="326"/>
      <c r="E376" s="82"/>
      <c r="F376" s="90"/>
      <c r="G376" s="73"/>
      <c r="H376" s="278"/>
    </row>
    <row r="377" spans="1:8" ht="12.75" customHeight="1">
      <c r="A377" s="244"/>
      <c r="B377" s="256" t="s">
        <v>248</v>
      </c>
      <c r="C377" s="54" t="s">
        <v>1963</v>
      </c>
      <c r="D377" s="327">
        <v>302</v>
      </c>
      <c r="E377" s="83" t="s">
        <v>877</v>
      </c>
      <c r="F377" s="91"/>
      <c r="G377" s="101"/>
      <c r="H377" s="375"/>
    </row>
    <row r="378" spans="1:8" ht="12.75" customHeight="1">
      <c r="A378" s="243"/>
      <c r="B378" s="258"/>
      <c r="C378" s="52"/>
      <c r="D378" s="326"/>
      <c r="E378" s="82"/>
      <c r="F378" s="90"/>
      <c r="G378" s="73"/>
      <c r="H378" s="278"/>
    </row>
    <row r="379" spans="1:8" ht="12.75" customHeight="1">
      <c r="A379" s="244"/>
      <c r="B379" s="256" t="s">
        <v>248</v>
      </c>
      <c r="C379" s="54" t="s">
        <v>3605</v>
      </c>
      <c r="D379" s="327">
        <v>39.700000000000003</v>
      </c>
      <c r="E379" s="83" t="s">
        <v>877</v>
      </c>
      <c r="F379" s="91"/>
      <c r="G379" s="101"/>
      <c r="H379" s="279"/>
    </row>
    <row r="380" spans="1:8" ht="12.75" customHeight="1">
      <c r="A380" s="243"/>
      <c r="B380" s="255"/>
      <c r="C380" s="55"/>
      <c r="D380" s="326"/>
      <c r="E380" s="82"/>
      <c r="F380" s="90"/>
      <c r="G380" s="73"/>
      <c r="H380" s="278"/>
    </row>
    <row r="381" spans="1:8" ht="12.75" customHeight="1">
      <c r="A381" s="244"/>
      <c r="B381" s="256"/>
      <c r="C381" s="54"/>
      <c r="D381" s="327"/>
      <c r="E381" s="83"/>
      <c r="F381" s="91"/>
      <c r="G381" s="101"/>
      <c r="H381" s="279"/>
    </row>
    <row r="382" spans="1:8" ht="12.75" customHeight="1">
      <c r="A382" s="243"/>
      <c r="B382" s="255"/>
      <c r="C382" s="55" t="s">
        <v>2278</v>
      </c>
      <c r="D382" s="326"/>
      <c r="E382" s="82"/>
      <c r="F382" s="90"/>
      <c r="G382" s="73"/>
      <c r="H382" s="278"/>
    </row>
    <row r="383" spans="1:8" ht="12.75" customHeight="1">
      <c r="A383" s="244"/>
      <c r="B383" s="256" t="s">
        <v>1843</v>
      </c>
      <c r="C383" s="53" t="s">
        <v>2482</v>
      </c>
      <c r="D383" s="327">
        <v>35.4</v>
      </c>
      <c r="E383" s="83" t="s">
        <v>877</v>
      </c>
      <c r="F383" s="91"/>
      <c r="G383" s="101"/>
      <c r="H383" s="279"/>
    </row>
    <row r="384" spans="1:8" ht="12.75" customHeight="1">
      <c r="A384" s="243"/>
      <c r="B384" s="255"/>
      <c r="C384" s="55" t="s">
        <v>2278</v>
      </c>
      <c r="D384" s="326"/>
      <c r="E384" s="82"/>
      <c r="F384" s="90"/>
      <c r="G384" s="73"/>
      <c r="H384" s="278"/>
    </row>
    <row r="385" spans="1:8" ht="12.75" customHeight="1">
      <c r="A385" s="244"/>
      <c r="B385" s="256" t="s">
        <v>1843</v>
      </c>
      <c r="C385" s="53" t="s">
        <v>1491</v>
      </c>
      <c r="D385" s="327">
        <v>33.5</v>
      </c>
      <c r="E385" s="83" t="s">
        <v>877</v>
      </c>
      <c r="F385" s="92"/>
      <c r="G385" s="101"/>
      <c r="H385" s="279"/>
    </row>
    <row r="386" spans="1:8" ht="12.75" customHeight="1">
      <c r="A386" s="243"/>
      <c r="B386" s="255"/>
      <c r="C386" s="55" t="s">
        <v>2278</v>
      </c>
      <c r="D386" s="326"/>
      <c r="E386" s="82"/>
      <c r="F386" s="90"/>
      <c r="G386" s="73"/>
      <c r="H386" s="278"/>
    </row>
    <row r="387" spans="1:8" ht="12.75" customHeight="1">
      <c r="A387" s="244"/>
      <c r="B387" s="256" t="s">
        <v>1843</v>
      </c>
      <c r="C387" s="54" t="s">
        <v>2483</v>
      </c>
      <c r="D387" s="327">
        <v>132</v>
      </c>
      <c r="E387" s="83" t="s">
        <v>877</v>
      </c>
      <c r="F387" s="93"/>
      <c r="G387" s="101"/>
      <c r="H387" s="279"/>
    </row>
    <row r="388" spans="1:8" ht="12.75" customHeight="1">
      <c r="A388" s="243"/>
      <c r="B388" s="255"/>
      <c r="C388" s="55" t="s">
        <v>2278</v>
      </c>
      <c r="D388" s="326"/>
      <c r="E388" s="82"/>
      <c r="F388" s="90"/>
      <c r="G388" s="73"/>
      <c r="H388" s="278"/>
    </row>
    <row r="389" spans="1:8" ht="12.75" customHeight="1">
      <c r="A389" s="244"/>
      <c r="B389" s="256" t="s">
        <v>1843</v>
      </c>
      <c r="C389" s="54" t="s">
        <v>1234</v>
      </c>
      <c r="D389" s="327">
        <v>860</v>
      </c>
      <c r="E389" s="83" t="s">
        <v>877</v>
      </c>
      <c r="F389" s="92"/>
      <c r="G389" s="101"/>
      <c r="H389" s="279"/>
    </row>
    <row r="390" spans="1:8" ht="12.75" customHeight="1">
      <c r="A390" s="243"/>
      <c r="B390" s="255"/>
      <c r="C390" s="55" t="s">
        <v>2278</v>
      </c>
      <c r="D390" s="326"/>
      <c r="E390" s="82"/>
      <c r="F390" s="90"/>
      <c r="G390" s="73"/>
      <c r="H390" s="278"/>
    </row>
    <row r="391" spans="1:8" ht="12.75" customHeight="1">
      <c r="A391" s="244"/>
      <c r="B391" s="256" t="s">
        <v>1843</v>
      </c>
      <c r="C391" s="54" t="s">
        <v>2486</v>
      </c>
      <c r="D391" s="327">
        <v>260</v>
      </c>
      <c r="E391" s="83" t="s">
        <v>877</v>
      </c>
      <c r="F391" s="93"/>
      <c r="G391" s="101"/>
      <c r="H391" s="279"/>
    </row>
    <row r="392" spans="1:8" ht="12.75" customHeight="1">
      <c r="A392" s="243"/>
      <c r="B392" s="255"/>
      <c r="C392" s="55" t="s">
        <v>2278</v>
      </c>
      <c r="D392" s="326"/>
      <c r="E392" s="82"/>
      <c r="F392" s="90"/>
      <c r="G392" s="73"/>
      <c r="H392" s="278"/>
    </row>
    <row r="393" spans="1:8" ht="12.75" customHeight="1">
      <c r="A393" s="244"/>
      <c r="B393" s="256" t="s">
        <v>1843</v>
      </c>
      <c r="C393" s="54" t="s">
        <v>1955</v>
      </c>
      <c r="D393" s="327">
        <v>947</v>
      </c>
      <c r="E393" s="83" t="s">
        <v>877</v>
      </c>
      <c r="F393" s="91"/>
      <c r="G393" s="101"/>
      <c r="H393" s="279"/>
    </row>
    <row r="394" spans="1:8" ht="12.75" customHeight="1">
      <c r="A394" s="243"/>
      <c r="B394" s="255"/>
      <c r="C394" s="55" t="s">
        <v>2278</v>
      </c>
      <c r="D394" s="326"/>
      <c r="E394" s="82"/>
      <c r="F394" s="90"/>
      <c r="G394" s="73"/>
      <c r="H394" s="278"/>
    </row>
    <row r="395" spans="1:8" ht="12.75" customHeight="1">
      <c r="A395" s="244"/>
      <c r="B395" s="256" t="s">
        <v>1843</v>
      </c>
      <c r="C395" s="54" t="s">
        <v>2489</v>
      </c>
      <c r="D395" s="327">
        <v>579</v>
      </c>
      <c r="E395" s="83" t="s">
        <v>877</v>
      </c>
      <c r="F395" s="91"/>
      <c r="G395" s="101"/>
      <c r="H395" s="279"/>
    </row>
    <row r="396" spans="1:8" ht="12.75" customHeight="1">
      <c r="A396" s="243"/>
      <c r="B396" s="255"/>
      <c r="C396" s="55" t="s">
        <v>2278</v>
      </c>
      <c r="D396" s="326"/>
      <c r="E396" s="82"/>
      <c r="F396" s="90"/>
      <c r="G396" s="73"/>
      <c r="H396" s="278"/>
    </row>
    <row r="397" spans="1:8" ht="12.75" customHeight="1">
      <c r="A397" s="386"/>
      <c r="B397" s="294" t="s">
        <v>1843</v>
      </c>
      <c r="C397" s="53" t="s">
        <v>3756</v>
      </c>
      <c r="D397" s="329">
        <v>302</v>
      </c>
      <c r="E397" s="86" t="s">
        <v>877</v>
      </c>
      <c r="F397" s="356"/>
      <c r="G397" s="101"/>
      <c r="H397" s="373"/>
    </row>
    <row r="398" spans="1:8" ht="12.75" customHeight="1">
      <c r="A398" s="239"/>
      <c r="B398" s="293"/>
      <c r="C398" s="55" t="s">
        <v>2278</v>
      </c>
      <c r="D398" s="328"/>
      <c r="E398" s="345"/>
      <c r="F398" s="355"/>
      <c r="G398" s="73"/>
      <c r="H398" s="372"/>
    </row>
    <row r="399" spans="1:8" ht="12.75" customHeight="1">
      <c r="A399" s="386"/>
      <c r="B399" s="294" t="s">
        <v>1843</v>
      </c>
      <c r="C399" s="53" t="s">
        <v>2285</v>
      </c>
      <c r="D399" s="329">
        <v>39.700000000000003</v>
      </c>
      <c r="E399" s="86" t="s">
        <v>877</v>
      </c>
      <c r="F399" s="356"/>
      <c r="G399" s="101"/>
      <c r="H399" s="373"/>
    </row>
    <row r="400" spans="1:8" ht="12.75" customHeight="1">
      <c r="A400" s="239"/>
      <c r="B400" s="293"/>
      <c r="C400" s="52"/>
      <c r="D400" s="328"/>
      <c r="E400" s="345"/>
      <c r="F400" s="355"/>
      <c r="G400" s="371"/>
      <c r="H400" s="372"/>
    </row>
    <row r="401" spans="1:8" ht="12.75" customHeight="1">
      <c r="A401" s="386"/>
      <c r="B401" s="294"/>
      <c r="C401" s="53"/>
      <c r="D401" s="329"/>
      <c r="E401" s="86"/>
      <c r="F401" s="356"/>
      <c r="G401" s="94"/>
      <c r="H401" s="373"/>
    </row>
    <row r="402" spans="1:8" ht="12.75" customHeight="1">
      <c r="A402" s="239"/>
      <c r="B402" s="293"/>
      <c r="C402" s="52"/>
      <c r="D402" s="328"/>
      <c r="E402" s="345"/>
      <c r="F402" s="355"/>
      <c r="G402" s="371"/>
      <c r="H402" s="372"/>
    </row>
    <row r="403" spans="1:8" ht="12.75" customHeight="1">
      <c r="A403" s="386"/>
      <c r="B403" s="294" t="s">
        <v>2507</v>
      </c>
      <c r="C403" s="53" t="s">
        <v>4159</v>
      </c>
      <c r="D403" s="329">
        <v>3080</v>
      </c>
      <c r="E403" s="86" t="s">
        <v>877</v>
      </c>
      <c r="F403" s="356"/>
      <c r="G403" s="94"/>
      <c r="H403" s="373"/>
    </row>
    <row r="404" spans="1:8" ht="12.75" customHeight="1">
      <c r="A404" s="239"/>
      <c r="B404" s="293"/>
      <c r="C404" s="52"/>
      <c r="D404" s="328"/>
      <c r="E404" s="345"/>
      <c r="F404" s="355"/>
      <c r="G404" s="371"/>
      <c r="H404" s="372"/>
    </row>
    <row r="405" spans="1:8" ht="12.75" customHeight="1">
      <c r="A405" s="386"/>
      <c r="B405" s="294" t="s">
        <v>1585</v>
      </c>
      <c r="C405" s="53" t="s">
        <v>4159</v>
      </c>
      <c r="D405" s="329">
        <v>16</v>
      </c>
      <c r="E405" s="86" t="s">
        <v>266</v>
      </c>
      <c r="F405" s="356"/>
      <c r="G405" s="94"/>
      <c r="H405" s="373"/>
    </row>
    <row r="406" spans="1:8" ht="12.75" customHeight="1">
      <c r="A406" s="239"/>
      <c r="B406" s="293"/>
      <c r="C406" s="52"/>
      <c r="D406" s="328"/>
      <c r="E406" s="345"/>
      <c r="F406" s="355"/>
      <c r="G406" s="371"/>
      <c r="H406" s="372"/>
    </row>
    <row r="407" spans="1:8" ht="12.75" customHeight="1">
      <c r="A407" s="386"/>
      <c r="B407" s="294" t="s">
        <v>1585</v>
      </c>
      <c r="C407" s="53" t="s">
        <v>3709</v>
      </c>
      <c r="D407" s="329">
        <v>3</v>
      </c>
      <c r="E407" s="86" t="s">
        <v>266</v>
      </c>
      <c r="F407" s="356"/>
      <c r="G407" s="94"/>
      <c r="H407" s="373"/>
    </row>
    <row r="408" spans="1:8" ht="12.75" customHeight="1">
      <c r="A408" s="239"/>
      <c r="B408" s="293"/>
      <c r="C408" s="52"/>
      <c r="D408" s="328"/>
      <c r="E408" s="345"/>
      <c r="F408" s="355"/>
      <c r="G408" s="371"/>
      <c r="H408" s="372"/>
    </row>
    <row r="409" spans="1:8" ht="12.75" customHeight="1">
      <c r="A409" s="386"/>
      <c r="B409" s="294"/>
      <c r="C409" s="53"/>
      <c r="D409" s="329"/>
      <c r="E409" s="86"/>
      <c r="F409" s="356"/>
      <c r="G409" s="94"/>
      <c r="H409" s="373"/>
    </row>
    <row r="410" spans="1:8" ht="12.75" customHeight="1">
      <c r="A410" s="239"/>
      <c r="B410" s="293"/>
      <c r="C410" s="52"/>
      <c r="D410" s="328"/>
      <c r="E410" s="345"/>
      <c r="F410" s="355"/>
      <c r="G410" s="371"/>
      <c r="H410" s="372"/>
    </row>
    <row r="411" spans="1:8" ht="12.75" customHeight="1">
      <c r="A411" s="386"/>
      <c r="B411" s="294"/>
      <c r="C411" s="53"/>
      <c r="D411" s="329"/>
      <c r="E411" s="86"/>
      <c r="F411" s="356"/>
      <c r="G411" s="94"/>
      <c r="H411" s="373"/>
    </row>
    <row r="412" spans="1:8" ht="12.75" customHeight="1">
      <c r="A412" s="239"/>
      <c r="B412" s="293"/>
      <c r="C412" s="52"/>
      <c r="D412" s="328"/>
      <c r="E412" s="345"/>
      <c r="F412" s="355"/>
      <c r="G412" s="371"/>
      <c r="H412" s="372"/>
    </row>
    <row r="413" spans="1:8" ht="12.75" customHeight="1">
      <c r="A413" s="386"/>
      <c r="B413" s="294"/>
      <c r="C413" s="53"/>
      <c r="D413" s="329"/>
      <c r="E413" s="86"/>
      <c r="F413" s="356"/>
      <c r="G413" s="94"/>
      <c r="H413" s="373"/>
    </row>
    <row r="414" spans="1:8" ht="12.75" customHeight="1">
      <c r="A414" s="239"/>
      <c r="B414" s="293"/>
      <c r="C414" s="52"/>
      <c r="D414" s="328"/>
      <c r="E414" s="345"/>
      <c r="F414" s="355"/>
      <c r="G414" s="371"/>
      <c r="H414" s="372"/>
    </row>
    <row r="415" spans="1:8" ht="12.75" customHeight="1">
      <c r="A415" s="386"/>
      <c r="B415" s="294"/>
      <c r="C415" s="53"/>
      <c r="D415" s="329"/>
      <c r="E415" s="86"/>
      <c r="F415" s="356"/>
      <c r="G415" s="94"/>
      <c r="H415" s="373"/>
    </row>
    <row r="416" spans="1:8" ht="12.75" customHeight="1">
      <c r="A416" s="239"/>
      <c r="B416" s="293"/>
      <c r="C416" s="52"/>
      <c r="D416" s="328"/>
      <c r="E416" s="345"/>
      <c r="F416" s="355"/>
      <c r="G416" s="371"/>
      <c r="H416" s="372"/>
    </row>
    <row r="417" spans="1:8" ht="12.75" customHeight="1">
      <c r="A417" s="386"/>
      <c r="B417" s="294"/>
      <c r="C417" s="53"/>
      <c r="D417" s="329"/>
      <c r="E417" s="86"/>
      <c r="F417" s="356"/>
      <c r="G417" s="94"/>
      <c r="H417" s="373"/>
    </row>
    <row r="418" spans="1:8" ht="12.75" customHeight="1">
      <c r="A418" s="239"/>
      <c r="B418" s="293"/>
      <c r="C418" s="52"/>
      <c r="D418" s="328"/>
      <c r="E418" s="345"/>
      <c r="F418" s="355"/>
      <c r="G418" s="371"/>
      <c r="H418" s="372"/>
    </row>
    <row r="419" spans="1:8" ht="12.75" customHeight="1">
      <c r="A419" s="386"/>
      <c r="B419" s="294"/>
      <c r="C419" s="53"/>
      <c r="D419" s="329"/>
      <c r="E419" s="86"/>
      <c r="F419" s="356"/>
      <c r="G419" s="94"/>
      <c r="H419" s="373"/>
    </row>
    <row r="420" spans="1:8" ht="12.75" customHeight="1">
      <c r="A420" s="239"/>
      <c r="B420" s="293"/>
      <c r="C420" s="52"/>
      <c r="D420" s="328"/>
      <c r="E420" s="345"/>
      <c r="F420" s="355"/>
      <c r="G420" s="371"/>
      <c r="H420" s="372"/>
    </row>
    <row r="421" spans="1:8" ht="12.75" customHeight="1">
      <c r="A421" s="386"/>
      <c r="B421" s="294"/>
      <c r="C421" s="53"/>
      <c r="D421" s="329"/>
      <c r="E421" s="86"/>
      <c r="F421" s="356"/>
      <c r="G421" s="94"/>
      <c r="H421" s="373"/>
    </row>
    <row r="422" spans="1:8" ht="12.75" customHeight="1">
      <c r="A422" s="239"/>
      <c r="B422" s="293"/>
      <c r="C422" s="52"/>
      <c r="D422" s="328"/>
      <c r="E422" s="345"/>
      <c r="F422" s="355"/>
      <c r="G422" s="371"/>
      <c r="H422" s="372"/>
    </row>
    <row r="423" spans="1:8" ht="12.75" customHeight="1">
      <c r="A423" s="386"/>
      <c r="B423" s="294"/>
      <c r="C423" s="53"/>
      <c r="D423" s="329"/>
      <c r="E423" s="86"/>
      <c r="F423" s="356"/>
      <c r="G423" s="94"/>
      <c r="H423" s="373"/>
    </row>
    <row r="424" spans="1:8" ht="12.75" customHeight="1">
      <c r="A424" s="239"/>
      <c r="B424" s="293"/>
      <c r="C424" s="52"/>
      <c r="D424" s="328"/>
      <c r="E424" s="345"/>
      <c r="F424" s="355"/>
      <c r="G424" s="371"/>
      <c r="H424" s="372"/>
    </row>
    <row r="425" spans="1:8" ht="12.75" customHeight="1">
      <c r="A425" s="386"/>
      <c r="B425" s="294"/>
      <c r="C425" s="53"/>
      <c r="D425" s="329"/>
      <c r="E425" s="86"/>
      <c r="F425" s="356"/>
      <c r="G425" s="94"/>
      <c r="H425" s="373"/>
    </row>
    <row r="426" spans="1:8" ht="12.75" customHeight="1">
      <c r="A426" s="239"/>
      <c r="B426" s="293"/>
      <c r="C426" s="52"/>
      <c r="D426" s="328"/>
      <c r="E426" s="345"/>
      <c r="F426" s="355"/>
      <c r="G426" s="371"/>
      <c r="H426" s="372"/>
    </row>
    <row r="427" spans="1:8" ht="12.75" customHeight="1">
      <c r="A427" s="386"/>
      <c r="B427" s="294"/>
      <c r="C427" s="53"/>
      <c r="D427" s="329"/>
      <c r="E427" s="86"/>
      <c r="F427" s="356"/>
      <c r="G427" s="94"/>
      <c r="H427" s="373"/>
    </row>
    <row r="428" spans="1:8" ht="12.75" customHeight="1">
      <c r="A428" s="239"/>
      <c r="B428" s="293"/>
      <c r="C428" s="52"/>
      <c r="D428" s="328"/>
      <c r="E428" s="345"/>
      <c r="F428" s="355"/>
      <c r="G428" s="371"/>
      <c r="H428" s="372"/>
    </row>
    <row r="429" spans="1:8" ht="12.75" customHeight="1">
      <c r="A429" s="386"/>
      <c r="B429" s="294"/>
      <c r="C429" s="53"/>
      <c r="D429" s="329"/>
      <c r="E429" s="86"/>
      <c r="F429" s="356"/>
      <c r="G429" s="94"/>
      <c r="H429" s="373"/>
    </row>
    <row r="430" spans="1:8" ht="12.75" customHeight="1">
      <c r="A430" s="239"/>
      <c r="B430" s="293"/>
      <c r="C430" s="52"/>
      <c r="D430" s="328"/>
      <c r="E430" s="345"/>
      <c r="F430" s="355"/>
      <c r="G430" s="371"/>
      <c r="H430" s="372"/>
    </row>
    <row r="431" spans="1:8" ht="12.75" customHeight="1">
      <c r="A431" s="386"/>
      <c r="B431" s="294"/>
      <c r="C431" s="53"/>
      <c r="D431" s="329"/>
      <c r="E431" s="86"/>
      <c r="F431" s="356"/>
      <c r="G431" s="94"/>
      <c r="H431" s="373"/>
    </row>
    <row r="432" spans="1:8" ht="12.75" customHeight="1">
      <c r="A432" s="239"/>
      <c r="B432" s="293"/>
      <c r="C432" s="52"/>
      <c r="D432" s="328"/>
      <c r="E432" s="345"/>
      <c r="F432" s="355"/>
      <c r="G432" s="371"/>
      <c r="H432" s="372"/>
    </row>
    <row r="433" spans="1:8" ht="12.75" customHeight="1">
      <c r="A433" s="386"/>
      <c r="B433" s="294"/>
      <c r="C433" s="53"/>
      <c r="D433" s="329"/>
      <c r="E433" s="86"/>
      <c r="F433" s="356"/>
      <c r="G433" s="94"/>
      <c r="H433" s="373"/>
    </row>
    <row r="434" spans="1:8" ht="12.75" customHeight="1">
      <c r="A434" s="239"/>
      <c r="B434" s="293"/>
      <c r="C434" s="52"/>
      <c r="D434" s="328"/>
      <c r="E434" s="345"/>
      <c r="F434" s="355"/>
      <c r="G434" s="371"/>
      <c r="H434" s="372"/>
    </row>
    <row r="435" spans="1:8" ht="12.75" customHeight="1">
      <c r="A435" s="386"/>
      <c r="B435" s="294"/>
      <c r="C435" s="53"/>
      <c r="D435" s="329"/>
      <c r="E435" s="86"/>
      <c r="F435" s="356"/>
      <c r="G435" s="94"/>
      <c r="H435" s="373"/>
    </row>
    <row r="436" spans="1:8" ht="12.75" customHeight="1">
      <c r="A436" s="239"/>
      <c r="B436" s="293"/>
      <c r="C436" s="52"/>
      <c r="D436" s="328"/>
      <c r="E436" s="345"/>
      <c r="F436" s="355"/>
      <c r="G436" s="371"/>
      <c r="H436" s="372"/>
    </row>
    <row r="437" spans="1:8" ht="12.75" customHeight="1">
      <c r="A437" s="386"/>
      <c r="B437" s="294"/>
      <c r="C437" s="53"/>
      <c r="D437" s="329"/>
      <c r="E437" s="86"/>
      <c r="F437" s="356"/>
      <c r="G437" s="94"/>
      <c r="H437" s="373"/>
    </row>
    <row r="438" spans="1:8" ht="12.75" customHeight="1">
      <c r="A438" s="239"/>
      <c r="B438" s="293"/>
      <c r="C438" s="52"/>
      <c r="D438" s="328"/>
      <c r="E438" s="345"/>
      <c r="F438" s="355"/>
      <c r="G438" s="371"/>
      <c r="H438" s="372"/>
    </row>
    <row r="439" spans="1:8" ht="12.75" customHeight="1">
      <c r="A439" s="386"/>
      <c r="B439" s="294"/>
      <c r="C439" s="53"/>
      <c r="D439" s="329"/>
      <c r="E439" s="86"/>
      <c r="F439" s="356"/>
      <c r="G439" s="94"/>
      <c r="H439" s="373"/>
    </row>
    <row r="440" spans="1:8" ht="12.75" customHeight="1">
      <c r="A440" s="247"/>
      <c r="B440" s="261"/>
      <c r="C440" s="55"/>
      <c r="D440" s="333"/>
      <c r="E440" s="85"/>
      <c r="F440" s="73"/>
      <c r="G440" s="73"/>
      <c r="H440" s="278"/>
    </row>
    <row r="441" spans="1:8" ht="12.75" customHeight="1">
      <c r="A441" s="240"/>
      <c r="B441" s="40" t="s">
        <v>165</v>
      </c>
      <c r="C441" s="53"/>
      <c r="D441" s="334"/>
      <c r="E441" s="272"/>
      <c r="F441" s="94"/>
      <c r="G441" s="102"/>
      <c r="H441" s="281"/>
    </row>
    <row r="442" spans="1:8" ht="12.75" customHeight="1">
      <c r="A442" s="384"/>
      <c r="B442" s="249"/>
      <c r="C442" s="249"/>
      <c r="D442" s="330"/>
      <c r="E442" s="80"/>
      <c r="F442" s="69"/>
      <c r="G442" s="69"/>
      <c r="H442" s="275"/>
    </row>
    <row r="443" spans="1:8" ht="12.75" customHeight="1">
      <c r="A443" s="244" t="s">
        <v>1964</v>
      </c>
      <c r="B443" s="256" t="s">
        <v>2509</v>
      </c>
      <c r="C443" s="311"/>
      <c r="D443" s="331"/>
      <c r="E443" s="81"/>
      <c r="F443" s="70"/>
      <c r="G443" s="70"/>
      <c r="H443" s="374"/>
    </row>
    <row r="444" spans="1:8" ht="12.75" customHeight="1">
      <c r="A444" s="239"/>
      <c r="B444" s="251"/>
      <c r="C444" s="264"/>
      <c r="D444" s="330"/>
      <c r="E444" s="80"/>
      <c r="F444" s="69"/>
      <c r="G444" s="69"/>
      <c r="H444" s="275"/>
    </row>
    <row r="445" spans="1:8" ht="12.75" customHeight="1">
      <c r="A445" s="387"/>
      <c r="B445" s="49"/>
      <c r="C445" s="311"/>
      <c r="D445" s="331"/>
      <c r="E445" s="81"/>
      <c r="F445" s="70"/>
      <c r="G445" s="70"/>
      <c r="H445" s="374"/>
    </row>
    <row r="446" spans="1:8" ht="12.75" customHeight="1">
      <c r="A446" s="239"/>
      <c r="B446" s="251"/>
      <c r="C446" s="264"/>
      <c r="D446" s="330"/>
      <c r="E446" s="80"/>
      <c r="F446" s="69"/>
      <c r="G446" s="69"/>
      <c r="H446" s="275"/>
    </row>
    <row r="447" spans="1:8" ht="12.75" customHeight="1">
      <c r="A447" s="387"/>
      <c r="B447" s="49" t="s">
        <v>2511</v>
      </c>
      <c r="C447" s="311" t="s">
        <v>2514</v>
      </c>
      <c r="D447" s="331">
        <v>3198</v>
      </c>
      <c r="E447" s="81" t="s">
        <v>876</v>
      </c>
      <c r="F447" s="70"/>
      <c r="G447" s="70"/>
      <c r="H447" s="374"/>
    </row>
    <row r="448" spans="1:8" ht="12.75" customHeight="1">
      <c r="A448" s="239"/>
      <c r="B448" s="251"/>
      <c r="C448" s="264"/>
      <c r="D448" s="330"/>
      <c r="E448" s="80"/>
      <c r="F448" s="69"/>
      <c r="G448" s="69"/>
      <c r="H448" s="275"/>
    </row>
    <row r="449" spans="1:8" ht="12.75" customHeight="1">
      <c r="A449" s="387"/>
      <c r="B449" s="49" t="s">
        <v>2511</v>
      </c>
      <c r="C449" s="311" t="s">
        <v>2516</v>
      </c>
      <c r="D449" s="331">
        <v>5694</v>
      </c>
      <c r="E449" s="81" t="s">
        <v>876</v>
      </c>
      <c r="F449" s="70"/>
      <c r="G449" s="70"/>
      <c r="H449" s="374"/>
    </row>
    <row r="450" spans="1:8" ht="12.75" customHeight="1">
      <c r="A450" s="239"/>
      <c r="B450" s="251"/>
      <c r="C450" s="264"/>
      <c r="D450" s="330"/>
      <c r="E450" s="80"/>
      <c r="F450" s="69"/>
      <c r="G450" s="69"/>
      <c r="H450" s="275"/>
    </row>
    <row r="451" spans="1:8" ht="12.75" customHeight="1">
      <c r="A451" s="387"/>
      <c r="B451" s="49" t="s">
        <v>2511</v>
      </c>
      <c r="C451" s="311" t="s">
        <v>2002</v>
      </c>
      <c r="D451" s="331">
        <v>37.4</v>
      </c>
      <c r="E451" s="81" t="s">
        <v>876</v>
      </c>
      <c r="F451" s="70"/>
      <c r="G451" s="70"/>
      <c r="H451" s="374"/>
    </row>
    <row r="452" spans="1:8" ht="12.75" customHeight="1">
      <c r="A452" s="239"/>
      <c r="B452" s="293"/>
      <c r="C452" s="264"/>
      <c r="D452" s="330"/>
      <c r="E452" s="80"/>
      <c r="F452" s="69"/>
      <c r="G452" s="69"/>
      <c r="H452" s="275"/>
    </row>
    <row r="453" spans="1:8" ht="12.75" customHeight="1">
      <c r="A453" s="386"/>
      <c r="B453" s="294" t="s">
        <v>2519</v>
      </c>
      <c r="C453" s="51" t="s">
        <v>2520</v>
      </c>
      <c r="D453" s="329">
        <v>2072</v>
      </c>
      <c r="E453" s="86" t="s">
        <v>876</v>
      </c>
      <c r="F453" s="74"/>
      <c r="G453" s="70"/>
      <c r="H453" s="376"/>
    </row>
    <row r="454" spans="1:8" ht="12.75" customHeight="1">
      <c r="A454" s="239"/>
      <c r="B454" s="293"/>
      <c r="C454" s="52"/>
      <c r="D454" s="328"/>
      <c r="E454" s="345"/>
      <c r="F454" s="355"/>
      <c r="G454" s="371"/>
      <c r="H454" s="372"/>
    </row>
    <row r="455" spans="1:8" ht="12.75" customHeight="1">
      <c r="A455" s="386"/>
      <c r="B455" s="294" t="s">
        <v>2519</v>
      </c>
      <c r="C455" s="53" t="s">
        <v>2048</v>
      </c>
      <c r="D455" s="329">
        <v>1104</v>
      </c>
      <c r="E455" s="86" t="s">
        <v>876</v>
      </c>
      <c r="F455" s="74"/>
      <c r="G455" s="70"/>
      <c r="H455" s="376"/>
    </row>
    <row r="456" spans="1:8" ht="12.75" customHeight="1">
      <c r="A456" s="239"/>
      <c r="B456" s="293"/>
      <c r="C456" s="52"/>
      <c r="D456" s="328"/>
      <c r="E456" s="345"/>
      <c r="F456" s="355"/>
      <c r="G456" s="371"/>
      <c r="H456" s="372"/>
    </row>
    <row r="457" spans="1:8" ht="12.75" customHeight="1">
      <c r="A457" s="386"/>
      <c r="B457" s="294" t="s">
        <v>2519</v>
      </c>
      <c r="C457" s="53" t="s">
        <v>2522</v>
      </c>
      <c r="D457" s="329">
        <v>1065</v>
      </c>
      <c r="E457" s="86" t="s">
        <v>876</v>
      </c>
      <c r="F457" s="74"/>
      <c r="G457" s="70"/>
      <c r="H457" s="376"/>
    </row>
    <row r="458" spans="1:8" ht="12.75" customHeight="1">
      <c r="A458" s="239"/>
      <c r="B458" s="293"/>
      <c r="C458" s="52"/>
      <c r="D458" s="328"/>
      <c r="E458" s="345"/>
      <c r="F458" s="355"/>
      <c r="G458" s="371"/>
      <c r="H458" s="372"/>
    </row>
    <row r="459" spans="1:8" ht="12.75" customHeight="1">
      <c r="A459" s="386"/>
      <c r="B459" s="294" t="s">
        <v>2519</v>
      </c>
      <c r="C459" s="53" t="s">
        <v>2002</v>
      </c>
      <c r="D459" s="329">
        <v>54.8</v>
      </c>
      <c r="E459" s="86" t="s">
        <v>876</v>
      </c>
      <c r="F459" s="74"/>
      <c r="G459" s="70"/>
      <c r="H459" s="376"/>
    </row>
    <row r="460" spans="1:8" ht="12.75" customHeight="1">
      <c r="A460" s="239"/>
      <c r="B460" s="293"/>
      <c r="C460" s="52"/>
      <c r="D460" s="328"/>
      <c r="E460" s="345"/>
      <c r="F460" s="355"/>
      <c r="G460" s="371"/>
      <c r="H460" s="372"/>
    </row>
    <row r="461" spans="1:8" ht="12.75" customHeight="1">
      <c r="A461" s="386"/>
      <c r="B461" s="294" t="s">
        <v>2519</v>
      </c>
      <c r="C461" s="53" t="s">
        <v>2526</v>
      </c>
      <c r="D461" s="329">
        <v>192</v>
      </c>
      <c r="E461" s="86" t="s">
        <v>876</v>
      </c>
      <c r="F461" s="74"/>
      <c r="G461" s="70"/>
      <c r="H461" s="376"/>
    </row>
    <row r="462" spans="1:8" ht="12.75" customHeight="1">
      <c r="A462" s="239"/>
      <c r="B462" s="293"/>
      <c r="C462" s="52"/>
      <c r="D462" s="328"/>
      <c r="E462" s="345"/>
      <c r="F462" s="355"/>
      <c r="G462" s="371"/>
      <c r="H462" s="372"/>
    </row>
    <row r="463" spans="1:8" ht="12.75" customHeight="1">
      <c r="A463" s="386"/>
      <c r="B463" s="294" t="s">
        <v>2528</v>
      </c>
      <c r="C463" s="53" t="s">
        <v>2530</v>
      </c>
      <c r="D463" s="336">
        <f>ROUND(SUM(D446:D462),0)</f>
        <v>13417</v>
      </c>
      <c r="E463" s="86" t="s">
        <v>876</v>
      </c>
      <c r="F463" s="74"/>
      <c r="G463" s="70"/>
      <c r="H463" s="376"/>
    </row>
    <row r="464" spans="1:8" ht="12.75" customHeight="1">
      <c r="A464" s="239"/>
      <c r="B464" s="293"/>
      <c r="C464" s="52"/>
      <c r="D464" s="328"/>
      <c r="E464" s="345"/>
      <c r="F464" s="355"/>
      <c r="G464" s="371"/>
      <c r="H464" s="372"/>
    </row>
    <row r="465" spans="1:8" ht="12.75" customHeight="1">
      <c r="A465" s="386"/>
      <c r="B465" s="294" t="s">
        <v>1271</v>
      </c>
      <c r="C465" s="53" t="s">
        <v>2022</v>
      </c>
      <c r="D465" s="336">
        <f>D453</f>
        <v>2072</v>
      </c>
      <c r="E465" s="86" t="s">
        <v>876</v>
      </c>
      <c r="F465" s="74"/>
      <c r="G465" s="70"/>
      <c r="H465" s="376"/>
    </row>
    <row r="466" spans="1:8" ht="12.75" customHeight="1">
      <c r="A466" s="239"/>
      <c r="B466" s="293"/>
      <c r="C466" s="52"/>
      <c r="D466" s="328"/>
      <c r="E466" s="345"/>
      <c r="F466" s="355"/>
      <c r="G466" s="371"/>
      <c r="H466" s="372"/>
    </row>
    <row r="467" spans="1:8" ht="12.75" customHeight="1">
      <c r="A467" s="386"/>
      <c r="B467" s="294" t="s">
        <v>1271</v>
      </c>
      <c r="C467" s="53" t="s">
        <v>1854</v>
      </c>
      <c r="D467" s="336">
        <f>ROUND(D455+D457+D459,0)</f>
        <v>2224</v>
      </c>
      <c r="E467" s="86" t="s">
        <v>876</v>
      </c>
      <c r="F467" s="74"/>
      <c r="G467" s="70"/>
      <c r="H467" s="376"/>
    </row>
    <row r="468" spans="1:8" ht="12.75" customHeight="1">
      <c r="A468" s="239"/>
      <c r="B468" s="293"/>
      <c r="C468" s="52"/>
      <c r="D468" s="328"/>
      <c r="E468" s="345"/>
      <c r="F468" s="355"/>
      <c r="G468" s="371"/>
      <c r="H468" s="372"/>
    </row>
    <row r="469" spans="1:8" ht="12.75" customHeight="1">
      <c r="A469" s="386"/>
      <c r="B469" s="294" t="s">
        <v>1271</v>
      </c>
      <c r="C469" s="53" t="s">
        <v>4077</v>
      </c>
      <c r="D469" s="336">
        <f>D461</f>
        <v>192</v>
      </c>
      <c r="E469" s="86" t="s">
        <v>876</v>
      </c>
      <c r="F469" s="74"/>
      <c r="G469" s="70"/>
      <c r="H469" s="376"/>
    </row>
    <row r="470" spans="1:8" ht="12.75" customHeight="1">
      <c r="A470" s="239"/>
      <c r="B470" s="293"/>
      <c r="C470" s="52"/>
      <c r="D470" s="328"/>
      <c r="E470" s="345"/>
      <c r="F470" s="355"/>
      <c r="G470" s="371"/>
      <c r="H470" s="372"/>
    </row>
    <row r="471" spans="1:8" ht="12.75" customHeight="1">
      <c r="A471" s="386"/>
      <c r="B471" s="294"/>
      <c r="C471" s="53"/>
      <c r="D471" s="329"/>
      <c r="E471" s="86"/>
      <c r="F471" s="74"/>
      <c r="G471" s="70"/>
      <c r="H471" s="376"/>
    </row>
    <row r="472" spans="1:8" ht="12.75" customHeight="1">
      <c r="A472" s="239"/>
      <c r="B472" s="293"/>
      <c r="C472" s="52"/>
      <c r="D472" s="328"/>
      <c r="E472" s="345"/>
      <c r="F472" s="355"/>
      <c r="G472" s="371"/>
      <c r="H472" s="372"/>
    </row>
    <row r="473" spans="1:8" ht="12.75" customHeight="1">
      <c r="A473" s="386"/>
      <c r="B473" s="294" t="s">
        <v>2542</v>
      </c>
      <c r="C473" s="53" t="s">
        <v>2540</v>
      </c>
      <c r="D473" s="329">
        <v>410</v>
      </c>
      <c r="E473" s="86" t="s">
        <v>161</v>
      </c>
      <c r="F473" s="74"/>
      <c r="G473" s="70"/>
      <c r="H473" s="376"/>
    </row>
    <row r="474" spans="1:8" ht="12.75" customHeight="1">
      <c r="A474" s="239"/>
      <c r="B474" s="293"/>
      <c r="C474" s="52"/>
      <c r="D474" s="328"/>
      <c r="E474" s="345"/>
      <c r="F474" s="355"/>
      <c r="G474" s="371"/>
      <c r="H474" s="372"/>
    </row>
    <row r="475" spans="1:8" ht="12.75" customHeight="1">
      <c r="A475" s="386"/>
      <c r="B475" s="294"/>
      <c r="C475" s="53"/>
      <c r="D475" s="329"/>
      <c r="E475" s="86"/>
      <c r="F475" s="74"/>
      <c r="G475" s="70"/>
      <c r="H475" s="376"/>
    </row>
    <row r="476" spans="1:8" ht="12.75" customHeight="1">
      <c r="A476" s="285"/>
      <c r="B476" s="293"/>
      <c r="C476" s="52"/>
      <c r="D476" s="328"/>
      <c r="E476" s="345"/>
      <c r="F476" s="355"/>
      <c r="G476" s="371"/>
      <c r="H476" s="372"/>
    </row>
    <row r="477" spans="1:8" ht="12.75" customHeight="1">
      <c r="A477" s="286"/>
      <c r="B477" s="294" t="s">
        <v>1048</v>
      </c>
      <c r="C477" s="53" t="s">
        <v>2385</v>
      </c>
      <c r="D477" s="329">
        <v>262</v>
      </c>
      <c r="E477" s="86" t="s">
        <v>161</v>
      </c>
      <c r="F477" s="74"/>
      <c r="G477" s="70"/>
      <c r="H477" s="376"/>
    </row>
    <row r="478" spans="1:8" ht="12.75" customHeight="1">
      <c r="A478" s="285"/>
      <c r="B478" s="293"/>
      <c r="C478" s="52"/>
      <c r="D478" s="328"/>
      <c r="E478" s="345"/>
      <c r="F478" s="355"/>
      <c r="G478" s="371"/>
      <c r="H478" s="372"/>
    </row>
    <row r="479" spans="1:8" ht="12.75" customHeight="1">
      <c r="A479" s="286"/>
      <c r="B479" s="294"/>
      <c r="C479" s="53"/>
      <c r="D479" s="329"/>
      <c r="E479" s="86"/>
      <c r="F479" s="74"/>
      <c r="G479" s="70"/>
      <c r="H479" s="376"/>
    </row>
    <row r="480" spans="1:8" ht="12.75" customHeight="1">
      <c r="A480" s="285"/>
      <c r="B480" s="293"/>
      <c r="C480" s="52"/>
      <c r="D480" s="328"/>
      <c r="E480" s="345"/>
      <c r="F480" s="355"/>
      <c r="G480" s="371"/>
      <c r="H480" s="372"/>
    </row>
    <row r="481" spans="1:8" ht="12.75" customHeight="1">
      <c r="A481" s="286"/>
      <c r="B481" s="294"/>
      <c r="C481" s="53"/>
      <c r="D481" s="329"/>
      <c r="E481" s="86"/>
      <c r="F481" s="74"/>
      <c r="G481" s="70"/>
      <c r="H481" s="376"/>
    </row>
    <row r="482" spans="1:8" ht="12.75" customHeight="1">
      <c r="A482" s="285"/>
      <c r="B482" s="293"/>
      <c r="C482" s="52"/>
      <c r="D482" s="328"/>
      <c r="E482" s="345"/>
      <c r="F482" s="355"/>
      <c r="G482" s="371"/>
      <c r="H482" s="372"/>
    </row>
    <row r="483" spans="1:8" ht="12.75" customHeight="1">
      <c r="A483" s="286"/>
      <c r="B483" s="294" t="s">
        <v>2916</v>
      </c>
      <c r="C483" s="53"/>
      <c r="D483" s="329"/>
      <c r="E483" s="86"/>
      <c r="F483" s="74"/>
      <c r="G483" s="70"/>
      <c r="H483" s="376"/>
    </row>
    <row r="484" spans="1:8" ht="12.75" customHeight="1">
      <c r="A484" s="285"/>
      <c r="B484" s="293"/>
      <c r="C484" s="52"/>
      <c r="D484" s="328"/>
      <c r="E484" s="345"/>
      <c r="F484" s="355"/>
      <c r="G484" s="371"/>
      <c r="H484" s="372"/>
    </row>
    <row r="485" spans="1:8" ht="12.75" customHeight="1">
      <c r="A485" s="286"/>
      <c r="B485" s="294" t="s">
        <v>2534</v>
      </c>
      <c r="C485" s="53" t="s">
        <v>2536</v>
      </c>
      <c r="D485" s="329">
        <v>499</v>
      </c>
      <c r="E485" s="86" t="s">
        <v>161</v>
      </c>
      <c r="F485" s="74"/>
      <c r="G485" s="70"/>
      <c r="H485" s="376"/>
    </row>
    <row r="486" spans="1:8" ht="12.75" customHeight="1">
      <c r="A486" s="285"/>
      <c r="B486" s="293"/>
      <c r="C486" s="52"/>
      <c r="D486" s="328"/>
      <c r="E486" s="345"/>
      <c r="F486" s="355"/>
      <c r="G486" s="371"/>
      <c r="H486" s="372"/>
    </row>
    <row r="487" spans="1:8" ht="12.75" customHeight="1">
      <c r="A487" s="286"/>
      <c r="B487" s="294" t="s">
        <v>2534</v>
      </c>
      <c r="C487" s="53" t="s">
        <v>2537</v>
      </c>
      <c r="D487" s="329">
        <v>182</v>
      </c>
      <c r="E487" s="86" t="s">
        <v>161</v>
      </c>
      <c r="F487" s="74"/>
      <c r="G487" s="70"/>
      <c r="H487" s="376"/>
    </row>
    <row r="488" spans="1:8" ht="12.75" customHeight="1">
      <c r="A488" s="239"/>
      <c r="B488" s="293"/>
      <c r="C488" s="52"/>
      <c r="D488" s="328"/>
      <c r="E488" s="345"/>
      <c r="F488" s="355"/>
      <c r="G488" s="371"/>
      <c r="H488" s="372"/>
    </row>
    <row r="489" spans="1:8" ht="12.75" customHeight="1">
      <c r="A489" s="386"/>
      <c r="B489" s="294"/>
      <c r="C489" s="53"/>
      <c r="D489" s="329"/>
      <c r="E489" s="86"/>
      <c r="F489" s="74"/>
      <c r="G489" s="70"/>
      <c r="H489" s="376"/>
    </row>
    <row r="490" spans="1:8" ht="12.75" customHeight="1">
      <c r="A490" s="239"/>
      <c r="B490" s="293"/>
      <c r="C490" s="52"/>
      <c r="D490" s="328"/>
      <c r="E490" s="345"/>
      <c r="F490" s="355"/>
      <c r="G490" s="371"/>
      <c r="H490" s="372"/>
    </row>
    <row r="491" spans="1:8" ht="12.75" customHeight="1">
      <c r="A491" s="386"/>
      <c r="B491" s="294" t="s">
        <v>2563</v>
      </c>
      <c r="C491" s="53"/>
      <c r="D491" s="329"/>
      <c r="E491" s="86"/>
      <c r="F491" s="74"/>
      <c r="G491" s="70"/>
      <c r="H491" s="376"/>
    </row>
    <row r="492" spans="1:8" ht="12.75" customHeight="1">
      <c r="A492" s="239"/>
      <c r="B492" s="293"/>
      <c r="C492" s="52"/>
      <c r="D492" s="328"/>
      <c r="E492" s="345"/>
      <c r="F492" s="355"/>
      <c r="G492" s="371"/>
      <c r="H492" s="372"/>
    </row>
    <row r="493" spans="1:8" ht="12.75" customHeight="1">
      <c r="A493" s="386"/>
      <c r="B493" s="294" t="s">
        <v>2545</v>
      </c>
      <c r="C493" s="53" t="s">
        <v>3532</v>
      </c>
      <c r="D493" s="329">
        <v>832</v>
      </c>
      <c r="E493" s="86" t="s">
        <v>876</v>
      </c>
      <c r="F493" s="74"/>
      <c r="G493" s="70"/>
      <c r="H493" s="376"/>
    </row>
    <row r="494" spans="1:8" ht="12.75" customHeight="1">
      <c r="A494" s="239"/>
      <c r="B494" s="293"/>
      <c r="C494" s="52"/>
      <c r="D494" s="328"/>
      <c r="E494" s="345"/>
      <c r="F494" s="355"/>
      <c r="G494" s="371"/>
      <c r="H494" s="372"/>
    </row>
    <row r="495" spans="1:8" ht="12.75" customHeight="1">
      <c r="A495" s="386"/>
      <c r="B495" s="294" t="s">
        <v>2545</v>
      </c>
      <c r="C495" s="53" t="s">
        <v>2549</v>
      </c>
      <c r="D495" s="329">
        <v>290</v>
      </c>
      <c r="E495" s="86" t="s">
        <v>876</v>
      </c>
      <c r="F495" s="74"/>
      <c r="G495" s="70"/>
      <c r="H495" s="376"/>
    </row>
    <row r="496" spans="1:8" ht="12.75" customHeight="1">
      <c r="A496" s="239"/>
      <c r="B496" s="293"/>
      <c r="C496" s="52"/>
      <c r="D496" s="328"/>
      <c r="E496" s="345"/>
      <c r="F496" s="355"/>
      <c r="G496" s="371"/>
      <c r="H496" s="372"/>
    </row>
    <row r="497" spans="1:8" ht="12.75" customHeight="1">
      <c r="A497" s="386"/>
      <c r="B497" s="294" t="s">
        <v>2874</v>
      </c>
      <c r="C497" s="53"/>
      <c r="D497" s="329"/>
      <c r="E497" s="86"/>
      <c r="F497" s="74"/>
      <c r="G497" s="70"/>
      <c r="H497" s="376"/>
    </row>
    <row r="498" spans="1:8" ht="12.75" customHeight="1">
      <c r="A498" s="239"/>
      <c r="B498" s="293"/>
      <c r="C498" s="52"/>
      <c r="D498" s="328"/>
      <c r="E498" s="345"/>
      <c r="F498" s="355"/>
      <c r="G498" s="371"/>
      <c r="H498" s="372"/>
    </row>
    <row r="499" spans="1:8" ht="12.75" customHeight="1">
      <c r="A499" s="386"/>
      <c r="B499" s="294" t="s">
        <v>2776</v>
      </c>
      <c r="C499" s="53" t="s">
        <v>2313</v>
      </c>
      <c r="D499" s="329">
        <v>1742</v>
      </c>
      <c r="E499" s="86" t="s">
        <v>3310</v>
      </c>
      <c r="F499" s="74"/>
      <c r="G499" s="70"/>
      <c r="H499" s="376"/>
    </row>
    <row r="500" spans="1:8" ht="12.75" customHeight="1">
      <c r="A500" s="239"/>
      <c r="B500" s="293"/>
      <c r="C500" s="52"/>
      <c r="D500" s="328"/>
      <c r="E500" s="345"/>
      <c r="F500" s="355"/>
      <c r="G500" s="371"/>
      <c r="H500" s="372"/>
    </row>
    <row r="501" spans="1:8" ht="12.75" customHeight="1">
      <c r="A501" s="386"/>
      <c r="B501" s="294" t="s">
        <v>3336</v>
      </c>
      <c r="C501" s="53"/>
      <c r="D501" s="329"/>
      <c r="E501" s="86"/>
      <c r="F501" s="74"/>
      <c r="G501" s="70"/>
      <c r="H501" s="376"/>
    </row>
    <row r="502" spans="1:8" ht="12.75" customHeight="1">
      <c r="A502" s="243"/>
      <c r="B502" s="255" t="s">
        <v>46</v>
      </c>
      <c r="C502" s="55" t="s">
        <v>46</v>
      </c>
      <c r="D502" s="326"/>
      <c r="E502" s="82"/>
      <c r="F502" s="90"/>
      <c r="G502" s="73"/>
      <c r="H502" s="278"/>
    </row>
    <row r="503" spans="1:8" ht="12.75" customHeight="1">
      <c r="A503" s="244" t="s">
        <v>46</v>
      </c>
      <c r="B503" s="256" t="s">
        <v>1648</v>
      </c>
      <c r="C503" s="54" t="s">
        <v>4407</v>
      </c>
      <c r="D503" s="327">
        <v>8</v>
      </c>
      <c r="E503" s="83" t="s">
        <v>199</v>
      </c>
      <c r="F503" s="93"/>
      <c r="G503" s="101"/>
      <c r="H503" s="279"/>
    </row>
    <row r="504" spans="1:8" ht="12.75" customHeight="1">
      <c r="A504" s="243"/>
      <c r="B504" s="255" t="s">
        <v>46</v>
      </c>
      <c r="C504" s="55" t="s">
        <v>46</v>
      </c>
      <c r="D504" s="326"/>
      <c r="E504" s="82"/>
      <c r="F504" s="90"/>
      <c r="G504" s="73"/>
      <c r="H504" s="278"/>
    </row>
    <row r="505" spans="1:8" ht="12.75" customHeight="1">
      <c r="A505" s="244" t="s">
        <v>46</v>
      </c>
      <c r="B505" s="256" t="s">
        <v>1648</v>
      </c>
      <c r="C505" s="54" t="s">
        <v>232</v>
      </c>
      <c r="D505" s="327">
        <v>19</v>
      </c>
      <c r="E505" s="83" t="s">
        <v>199</v>
      </c>
      <c r="F505" s="93"/>
      <c r="G505" s="101"/>
      <c r="H505" s="279"/>
    </row>
    <row r="506" spans="1:8" ht="12.75" customHeight="1">
      <c r="A506" s="243"/>
      <c r="B506" s="255" t="s">
        <v>46</v>
      </c>
      <c r="C506" s="55" t="s">
        <v>46</v>
      </c>
      <c r="D506" s="326"/>
      <c r="E506" s="82"/>
      <c r="F506" s="90"/>
      <c r="G506" s="73"/>
      <c r="H506" s="278"/>
    </row>
    <row r="507" spans="1:8" ht="12.75" customHeight="1">
      <c r="A507" s="244" t="s">
        <v>46</v>
      </c>
      <c r="B507" s="256" t="s">
        <v>1648</v>
      </c>
      <c r="C507" s="54" t="s">
        <v>4408</v>
      </c>
      <c r="D507" s="327">
        <v>1</v>
      </c>
      <c r="E507" s="83" t="s">
        <v>199</v>
      </c>
      <c r="F507" s="93"/>
      <c r="G507" s="101"/>
      <c r="H507" s="279"/>
    </row>
    <row r="508" spans="1:8" ht="12.75" customHeight="1">
      <c r="A508" s="243"/>
      <c r="B508" s="255" t="s">
        <v>46</v>
      </c>
      <c r="C508" s="55" t="s">
        <v>46</v>
      </c>
      <c r="D508" s="326"/>
      <c r="E508" s="82"/>
      <c r="F508" s="90"/>
      <c r="G508" s="73"/>
      <c r="H508" s="278"/>
    </row>
    <row r="509" spans="1:8" ht="12.75" customHeight="1">
      <c r="A509" s="244" t="s">
        <v>46</v>
      </c>
      <c r="B509" s="256" t="s">
        <v>1648</v>
      </c>
      <c r="C509" s="54" t="s">
        <v>4410</v>
      </c>
      <c r="D509" s="327">
        <v>3</v>
      </c>
      <c r="E509" s="83" t="s">
        <v>199</v>
      </c>
      <c r="F509" s="93"/>
      <c r="G509" s="101"/>
      <c r="H509" s="279"/>
    </row>
    <row r="510" spans="1:8" ht="12.75" customHeight="1">
      <c r="A510" s="239"/>
      <c r="B510" s="293"/>
      <c r="C510" s="52"/>
      <c r="D510" s="328"/>
      <c r="E510" s="345"/>
      <c r="F510" s="355"/>
      <c r="G510" s="371"/>
      <c r="H510" s="372"/>
    </row>
    <row r="511" spans="1:8" ht="12.75" customHeight="1">
      <c r="A511" s="386"/>
      <c r="B511" s="294" t="s">
        <v>4264</v>
      </c>
      <c r="C511" s="53"/>
      <c r="D511" s="329"/>
      <c r="E511" s="86"/>
      <c r="F511" s="74"/>
      <c r="G511" s="70"/>
      <c r="H511" s="376"/>
    </row>
    <row r="512" spans="1:8" ht="12.75" customHeight="1">
      <c r="A512" s="239"/>
      <c r="B512" s="293"/>
      <c r="C512" s="52"/>
      <c r="D512" s="328"/>
      <c r="E512" s="345"/>
      <c r="F512" s="355"/>
      <c r="G512" s="69"/>
      <c r="H512" s="372"/>
    </row>
    <row r="513" spans="1:8" ht="12.75" customHeight="1">
      <c r="A513" s="386"/>
      <c r="B513" s="294" t="s">
        <v>2104</v>
      </c>
      <c r="C513" s="53" t="s">
        <v>2229</v>
      </c>
      <c r="D513" s="329">
        <v>6</v>
      </c>
      <c r="E513" s="86" t="s">
        <v>866</v>
      </c>
      <c r="F513" s="74"/>
      <c r="G513" s="70"/>
      <c r="H513" s="376"/>
    </row>
    <row r="514" spans="1:8" ht="12.75" customHeight="1">
      <c r="A514" s="239"/>
      <c r="B514" s="293"/>
      <c r="C514" s="52"/>
      <c r="D514" s="328"/>
      <c r="E514" s="345"/>
      <c r="F514" s="355"/>
      <c r="G514" s="69"/>
      <c r="H514" s="372"/>
    </row>
    <row r="515" spans="1:8" ht="12.75" customHeight="1">
      <c r="A515" s="386"/>
      <c r="B515" s="294" t="s">
        <v>2104</v>
      </c>
      <c r="C515" s="53" t="s">
        <v>931</v>
      </c>
      <c r="D515" s="329">
        <v>10</v>
      </c>
      <c r="E515" s="86" t="s">
        <v>866</v>
      </c>
      <c r="F515" s="74"/>
      <c r="G515" s="70"/>
      <c r="H515" s="376"/>
    </row>
    <row r="516" spans="1:8" ht="12.75" customHeight="1">
      <c r="A516" s="239"/>
      <c r="B516" s="293"/>
      <c r="C516" s="52"/>
      <c r="D516" s="328"/>
      <c r="E516" s="345"/>
      <c r="F516" s="355"/>
      <c r="G516" s="69"/>
      <c r="H516" s="372"/>
    </row>
    <row r="517" spans="1:8" ht="12.75" customHeight="1">
      <c r="A517" s="386"/>
      <c r="B517" s="294" t="s">
        <v>2104</v>
      </c>
      <c r="C517" s="53" t="s">
        <v>2643</v>
      </c>
      <c r="D517" s="329">
        <v>4</v>
      </c>
      <c r="E517" s="86" t="s">
        <v>866</v>
      </c>
      <c r="F517" s="74"/>
      <c r="G517" s="70"/>
      <c r="H517" s="376"/>
    </row>
    <row r="518" spans="1:8" ht="12.75" customHeight="1">
      <c r="A518" s="239"/>
      <c r="B518" s="293"/>
      <c r="C518" s="52"/>
      <c r="D518" s="328"/>
      <c r="E518" s="345"/>
      <c r="F518" s="355"/>
      <c r="G518" s="371"/>
      <c r="H518" s="372"/>
    </row>
    <row r="519" spans="1:8" ht="12.75" customHeight="1">
      <c r="A519" s="386"/>
      <c r="B519" s="294"/>
      <c r="C519" s="53"/>
      <c r="D519" s="329"/>
      <c r="E519" s="86"/>
      <c r="F519" s="74"/>
      <c r="G519" s="70"/>
      <c r="H519" s="376"/>
    </row>
    <row r="520" spans="1:8" ht="12.75" customHeight="1">
      <c r="A520" s="247"/>
      <c r="B520" s="261"/>
      <c r="C520" s="55"/>
      <c r="D520" s="333"/>
      <c r="E520" s="85"/>
      <c r="F520" s="73"/>
      <c r="G520" s="73"/>
      <c r="H520" s="278"/>
    </row>
    <row r="521" spans="1:8" ht="12.75" customHeight="1">
      <c r="A521" s="240"/>
      <c r="B521" s="40" t="s">
        <v>165</v>
      </c>
      <c r="C521" s="53"/>
      <c r="D521" s="334"/>
      <c r="E521" s="272"/>
      <c r="F521" s="94"/>
      <c r="G521" s="102"/>
      <c r="H521" s="281"/>
    </row>
    <row r="522" spans="1:8" ht="12.75" customHeight="1">
      <c r="A522" s="384"/>
      <c r="B522" s="249"/>
      <c r="C522" s="249"/>
      <c r="D522" s="330"/>
      <c r="E522" s="80"/>
      <c r="F522" s="69"/>
      <c r="G522" s="69"/>
      <c r="H522" s="275"/>
    </row>
    <row r="523" spans="1:8" ht="12.75" customHeight="1">
      <c r="A523" s="387" t="s">
        <v>2554</v>
      </c>
      <c r="B523" s="49" t="s">
        <v>2180</v>
      </c>
      <c r="C523" s="311"/>
      <c r="D523" s="331"/>
      <c r="E523" s="81"/>
      <c r="F523" s="70"/>
      <c r="G523" s="70"/>
      <c r="H523" s="374"/>
    </row>
    <row r="524" spans="1:8" ht="12.75" customHeight="1">
      <c r="A524" s="239"/>
      <c r="B524" s="251"/>
      <c r="C524" s="264"/>
      <c r="D524" s="330"/>
      <c r="E524" s="80"/>
      <c r="F524" s="69"/>
      <c r="G524" s="69"/>
      <c r="H524" s="275"/>
    </row>
    <row r="525" spans="1:8" ht="12.75" customHeight="1">
      <c r="A525" s="240"/>
      <c r="B525" s="252"/>
      <c r="C525" s="265"/>
      <c r="D525" s="331"/>
      <c r="E525" s="81"/>
      <c r="F525" s="70"/>
      <c r="G525" s="70"/>
      <c r="H525" s="277"/>
    </row>
    <row r="526" spans="1:8" ht="12.75" customHeight="1">
      <c r="A526" s="285"/>
      <c r="B526" s="293"/>
      <c r="C526" s="52"/>
      <c r="D526" s="328"/>
      <c r="E526" s="345"/>
      <c r="F526" s="355"/>
      <c r="G526" s="69"/>
      <c r="H526" s="372"/>
    </row>
    <row r="527" spans="1:8" ht="12.75" customHeight="1">
      <c r="A527" s="286" t="s">
        <v>1958</v>
      </c>
      <c r="B527" s="294" t="s">
        <v>3757</v>
      </c>
      <c r="C527" s="53"/>
      <c r="D527" s="329">
        <v>1</v>
      </c>
      <c r="E527" s="86" t="s">
        <v>2108</v>
      </c>
      <c r="F527" s="356"/>
      <c r="G527" s="70"/>
      <c r="H527" s="277"/>
    </row>
    <row r="528" spans="1:8" ht="12.75" customHeight="1">
      <c r="A528" s="285"/>
      <c r="B528" s="293"/>
      <c r="C528" s="52"/>
      <c r="D528" s="328"/>
      <c r="E528" s="345"/>
      <c r="F528" s="355"/>
      <c r="G528" s="69"/>
      <c r="H528" s="372"/>
    </row>
    <row r="529" spans="1:8" ht="12.75" customHeight="1">
      <c r="A529" s="286" t="s">
        <v>2557</v>
      </c>
      <c r="B529" s="294" t="s">
        <v>3759</v>
      </c>
      <c r="C529" s="53"/>
      <c r="D529" s="329">
        <v>1</v>
      </c>
      <c r="E529" s="86" t="s">
        <v>2108</v>
      </c>
      <c r="F529" s="74"/>
      <c r="G529" s="70"/>
      <c r="H529" s="376"/>
    </row>
    <row r="530" spans="1:8" ht="12.75" customHeight="1">
      <c r="A530" s="285"/>
      <c r="B530" s="293"/>
      <c r="C530" s="52"/>
      <c r="D530" s="328"/>
      <c r="E530" s="345"/>
      <c r="F530" s="355"/>
      <c r="G530" s="69"/>
      <c r="H530" s="372"/>
    </row>
    <row r="531" spans="1:8" ht="12.75" customHeight="1">
      <c r="A531" s="286" t="s">
        <v>2559</v>
      </c>
      <c r="B531" s="294" t="s">
        <v>3760</v>
      </c>
      <c r="C531" s="53"/>
      <c r="D531" s="329">
        <v>1</v>
      </c>
      <c r="E531" s="86" t="s">
        <v>2108</v>
      </c>
      <c r="F531" s="74"/>
      <c r="G531" s="70"/>
      <c r="H531" s="376"/>
    </row>
    <row r="532" spans="1:8" ht="12.75" customHeight="1">
      <c r="A532" s="285"/>
      <c r="B532" s="293"/>
      <c r="C532" s="52"/>
      <c r="D532" s="328"/>
      <c r="E532" s="345"/>
      <c r="F532" s="355"/>
      <c r="G532" s="69"/>
      <c r="H532" s="372"/>
    </row>
    <row r="533" spans="1:8" ht="12.75" customHeight="1">
      <c r="A533" s="286" t="s">
        <v>103</v>
      </c>
      <c r="B533" s="294" t="s">
        <v>3762</v>
      </c>
      <c r="C533" s="53"/>
      <c r="D533" s="329">
        <v>1</v>
      </c>
      <c r="E533" s="86" t="s">
        <v>2108</v>
      </c>
      <c r="F533" s="74"/>
      <c r="G533" s="70"/>
      <c r="H533" s="376"/>
    </row>
    <row r="534" spans="1:8" ht="12.75" customHeight="1">
      <c r="A534" s="285"/>
      <c r="B534" s="293"/>
      <c r="C534" s="52"/>
      <c r="D534" s="328"/>
      <c r="E534" s="345"/>
      <c r="F534" s="355"/>
      <c r="G534" s="69"/>
      <c r="H534" s="372"/>
    </row>
    <row r="535" spans="1:8" ht="12.75" customHeight="1">
      <c r="A535" s="286" t="s">
        <v>2442</v>
      </c>
      <c r="B535" s="294" t="s">
        <v>2558</v>
      </c>
      <c r="C535" s="53" t="s">
        <v>2012</v>
      </c>
      <c r="D535" s="329">
        <v>1</v>
      </c>
      <c r="E535" s="86" t="s">
        <v>2108</v>
      </c>
      <c r="F535" s="74"/>
      <c r="G535" s="70"/>
      <c r="H535" s="376"/>
    </row>
    <row r="536" spans="1:8" ht="12.75" customHeight="1">
      <c r="A536" s="285"/>
      <c r="B536" s="293"/>
      <c r="C536" s="52"/>
      <c r="D536" s="328"/>
      <c r="E536" s="345"/>
      <c r="F536" s="355"/>
      <c r="G536" s="69"/>
      <c r="H536" s="372"/>
    </row>
    <row r="537" spans="1:8" ht="12.75" customHeight="1">
      <c r="A537" s="286" t="s">
        <v>3764</v>
      </c>
      <c r="B537" s="294" t="s">
        <v>1728</v>
      </c>
      <c r="C537" s="53" t="s">
        <v>2835</v>
      </c>
      <c r="D537" s="329">
        <v>1</v>
      </c>
      <c r="E537" s="86" t="s">
        <v>2108</v>
      </c>
      <c r="F537" s="74"/>
      <c r="G537" s="70"/>
      <c r="H537" s="376"/>
    </row>
    <row r="538" spans="1:8" ht="12.75" customHeight="1">
      <c r="A538" s="239"/>
      <c r="B538" s="293"/>
      <c r="C538" s="52"/>
      <c r="D538" s="328"/>
      <c r="E538" s="345"/>
      <c r="F538" s="355"/>
      <c r="G538" s="69"/>
      <c r="H538" s="372"/>
    </row>
    <row r="539" spans="1:8" ht="12.75" customHeight="1">
      <c r="A539" s="286" t="s">
        <v>4204</v>
      </c>
      <c r="B539" s="294" t="s">
        <v>421</v>
      </c>
      <c r="C539" s="53"/>
      <c r="D539" s="329">
        <v>1</v>
      </c>
      <c r="E539" s="86" t="s">
        <v>2108</v>
      </c>
      <c r="F539" s="74"/>
      <c r="G539" s="70"/>
      <c r="H539" s="376"/>
    </row>
    <row r="540" spans="1:8" ht="12.75" customHeight="1">
      <c r="A540" s="239"/>
      <c r="B540" s="293"/>
      <c r="C540" s="52"/>
      <c r="D540" s="328"/>
      <c r="E540" s="345"/>
      <c r="F540" s="355"/>
      <c r="G540" s="69"/>
      <c r="H540" s="372"/>
    </row>
    <row r="541" spans="1:8" ht="12.75" customHeight="1">
      <c r="A541" s="386"/>
      <c r="B541" s="294"/>
      <c r="C541" s="53"/>
      <c r="D541" s="329"/>
      <c r="E541" s="86"/>
      <c r="F541" s="74"/>
      <c r="G541" s="70"/>
      <c r="H541" s="376"/>
    </row>
    <row r="542" spans="1:8" ht="12.75" customHeight="1">
      <c r="A542" s="239"/>
      <c r="B542" s="293"/>
      <c r="C542" s="52"/>
      <c r="D542" s="328"/>
      <c r="E542" s="345"/>
      <c r="F542" s="355"/>
      <c r="G542" s="69"/>
      <c r="H542" s="372"/>
    </row>
    <row r="543" spans="1:8" ht="12.75" customHeight="1">
      <c r="A543" s="386"/>
      <c r="B543" s="294"/>
      <c r="C543" s="53"/>
      <c r="D543" s="329"/>
      <c r="E543" s="86"/>
      <c r="F543" s="74"/>
      <c r="G543" s="70"/>
      <c r="H543" s="376"/>
    </row>
    <row r="544" spans="1:8" ht="12.75" customHeight="1">
      <c r="A544" s="239"/>
      <c r="B544" s="293"/>
      <c r="C544" s="52"/>
      <c r="D544" s="328"/>
      <c r="E544" s="345"/>
      <c r="F544" s="355"/>
      <c r="G544" s="69"/>
      <c r="H544" s="372"/>
    </row>
    <row r="545" spans="1:8" ht="12.75" customHeight="1">
      <c r="A545" s="386"/>
      <c r="B545" s="294"/>
      <c r="C545" s="53"/>
      <c r="D545" s="329"/>
      <c r="E545" s="86"/>
      <c r="F545" s="74"/>
      <c r="G545" s="70"/>
      <c r="H545" s="376"/>
    </row>
    <row r="546" spans="1:8" ht="12.75" customHeight="1">
      <c r="A546" s="239"/>
      <c r="B546" s="293"/>
      <c r="C546" s="52"/>
      <c r="D546" s="328"/>
      <c r="E546" s="345"/>
      <c r="F546" s="355"/>
      <c r="G546" s="69"/>
      <c r="H546" s="372"/>
    </row>
    <row r="547" spans="1:8" ht="12.75" customHeight="1">
      <c r="A547" s="386"/>
      <c r="B547" s="294"/>
      <c r="C547" s="53"/>
      <c r="D547" s="329"/>
      <c r="E547" s="86"/>
      <c r="F547" s="74"/>
      <c r="G547" s="70"/>
      <c r="H547" s="376"/>
    </row>
    <row r="548" spans="1:8" ht="12.75" customHeight="1">
      <c r="A548" s="239"/>
      <c r="B548" s="293"/>
      <c r="C548" s="52"/>
      <c r="D548" s="328"/>
      <c r="E548" s="345"/>
      <c r="F548" s="355"/>
      <c r="G548" s="69"/>
      <c r="H548" s="372"/>
    </row>
    <row r="549" spans="1:8" ht="12.75" customHeight="1">
      <c r="A549" s="386"/>
      <c r="B549" s="294"/>
      <c r="C549" s="53"/>
      <c r="D549" s="329"/>
      <c r="E549" s="86"/>
      <c r="F549" s="74"/>
      <c r="G549" s="70"/>
      <c r="H549" s="376"/>
    </row>
    <row r="550" spans="1:8" ht="12.75" customHeight="1">
      <c r="A550" s="239"/>
      <c r="B550" s="293"/>
      <c r="C550" s="52"/>
      <c r="D550" s="328"/>
      <c r="E550" s="345"/>
      <c r="F550" s="355"/>
      <c r="G550" s="69"/>
      <c r="H550" s="372"/>
    </row>
    <row r="551" spans="1:8" ht="12.75" customHeight="1">
      <c r="A551" s="386"/>
      <c r="B551" s="294"/>
      <c r="C551" s="53"/>
      <c r="D551" s="329"/>
      <c r="E551" s="86"/>
      <c r="F551" s="74"/>
      <c r="G551" s="70"/>
      <c r="H551" s="376"/>
    </row>
    <row r="552" spans="1:8" ht="12.75" customHeight="1">
      <c r="A552" s="239"/>
      <c r="B552" s="293"/>
      <c r="C552" s="52"/>
      <c r="D552" s="328"/>
      <c r="E552" s="345"/>
      <c r="F552" s="355"/>
      <c r="G552" s="69"/>
      <c r="H552" s="372"/>
    </row>
    <row r="553" spans="1:8" ht="12.75" customHeight="1">
      <c r="A553" s="386"/>
      <c r="B553" s="294"/>
      <c r="C553" s="53"/>
      <c r="D553" s="329"/>
      <c r="E553" s="86"/>
      <c r="F553" s="74"/>
      <c r="G553" s="70"/>
      <c r="H553" s="376"/>
    </row>
    <row r="554" spans="1:8" ht="12.75" customHeight="1">
      <c r="A554" s="239"/>
      <c r="B554" s="293"/>
      <c r="C554" s="52"/>
      <c r="D554" s="328"/>
      <c r="E554" s="345"/>
      <c r="F554" s="355"/>
      <c r="G554" s="69"/>
      <c r="H554" s="372"/>
    </row>
    <row r="555" spans="1:8" ht="12.75" customHeight="1">
      <c r="A555" s="386"/>
      <c r="B555" s="294"/>
      <c r="C555" s="53"/>
      <c r="D555" s="329"/>
      <c r="E555" s="86"/>
      <c r="F555" s="74"/>
      <c r="G555" s="70"/>
      <c r="H555" s="376"/>
    </row>
    <row r="556" spans="1:8" ht="12.75" customHeight="1">
      <c r="A556" s="239"/>
      <c r="B556" s="293"/>
      <c r="C556" s="52"/>
      <c r="D556" s="328"/>
      <c r="E556" s="345"/>
      <c r="F556" s="355"/>
      <c r="G556" s="69"/>
      <c r="H556" s="372"/>
    </row>
    <row r="557" spans="1:8" ht="12.75" customHeight="1">
      <c r="A557" s="386"/>
      <c r="B557" s="294"/>
      <c r="C557" s="53"/>
      <c r="D557" s="329"/>
      <c r="E557" s="86"/>
      <c r="F557" s="74"/>
      <c r="G557" s="70"/>
      <c r="H557" s="376"/>
    </row>
    <row r="558" spans="1:8" ht="12.75" customHeight="1">
      <c r="A558" s="239"/>
      <c r="B558" s="293"/>
      <c r="C558" s="52"/>
      <c r="D558" s="328"/>
      <c r="E558" s="345"/>
      <c r="F558" s="355"/>
      <c r="G558" s="69"/>
      <c r="H558" s="372"/>
    </row>
    <row r="559" spans="1:8" ht="12.75" customHeight="1">
      <c r="A559" s="386"/>
      <c r="B559" s="294"/>
      <c r="C559" s="53"/>
      <c r="D559" s="329"/>
      <c r="E559" s="86"/>
      <c r="F559" s="74"/>
      <c r="G559" s="70"/>
      <c r="H559" s="376"/>
    </row>
    <row r="560" spans="1:8" ht="12.75" customHeight="1">
      <c r="A560" s="239"/>
      <c r="B560" s="293"/>
      <c r="C560" s="52"/>
      <c r="D560" s="328"/>
      <c r="E560" s="345"/>
      <c r="F560" s="355"/>
      <c r="G560" s="69"/>
      <c r="H560" s="372"/>
    </row>
    <row r="561" spans="1:8" ht="12.75" customHeight="1">
      <c r="A561" s="240"/>
      <c r="B561" s="40" t="s">
        <v>165</v>
      </c>
      <c r="C561" s="53"/>
      <c r="D561" s="334"/>
      <c r="E561" s="272"/>
      <c r="F561" s="94"/>
      <c r="G561" s="102"/>
      <c r="H561" s="281"/>
    </row>
    <row r="562" spans="1:8" ht="12.75" customHeight="1">
      <c r="A562" s="384"/>
      <c r="B562" s="249"/>
      <c r="C562" s="249"/>
      <c r="D562" s="330"/>
      <c r="E562" s="80"/>
      <c r="F562" s="69"/>
      <c r="G562" s="69"/>
      <c r="H562" s="275"/>
    </row>
    <row r="563" spans="1:8" ht="12.75" customHeight="1">
      <c r="A563" s="286" t="s">
        <v>1958</v>
      </c>
      <c r="B563" s="294" t="s">
        <v>3757</v>
      </c>
      <c r="C563" s="311"/>
      <c r="D563" s="331"/>
      <c r="E563" s="81"/>
      <c r="F563" s="70"/>
      <c r="G563" s="70"/>
      <c r="H563" s="374"/>
    </row>
    <row r="564" spans="1:8" ht="12.75" customHeight="1">
      <c r="A564" s="239"/>
      <c r="B564" s="251"/>
      <c r="C564" s="264"/>
      <c r="D564" s="330"/>
      <c r="E564" s="80"/>
      <c r="F564" s="69"/>
      <c r="G564" s="69"/>
      <c r="H564" s="275"/>
    </row>
    <row r="565" spans="1:8" ht="12.75" customHeight="1">
      <c r="A565" s="240"/>
      <c r="B565" s="252"/>
      <c r="C565" s="265"/>
      <c r="D565" s="331"/>
      <c r="E565" s="81"/>
      <c r="F565" s="70"/>
      <c r="G565" s="70"/>
      <c r="H565" s="277"/>
    </row>
    <row r="566" spans="1:8" ht="12.75" customHeight="1">
      <c r="A566" s="239"/>
      <c r="B566" s="251"/>
      <c r="C566" s="264" t="s">
        <v>2467</v>
      </c>
      <c r="D566" s="330"/>
      <c r="E566" s="80"/>
      <c r="F566" s="69"/>
      <c r="G566" s="69"/>
      <c r="H566" s="275"/>
    </row>
    <row r="567" spans="1:8" ht="12.75" customHeight="1">
      <c r="A567" s="240"/>
      <c r="B567" s="252" t="s">
        <v>2226</v>
      </c>
      <c r="C567" s="265" t="s">
        <v>1878</v>
      </c>
      <c r="D567" s="393">
        <v>3.43</v>
      </c>
      <c r="E567" s="81" t="s">
        <v>1022</v>
      </c>
      <c r="F567" s="70"/>
      <c r="G567" s="70"/>
      <c r="H567" s="277"/>
    </row>
    <row r="568" spans="1:8" ht="12.75" customHeight="1">
      <c r="A568" s="239"/>
      <c r="B568" s="293"/>
      <c r="C568" s="52" t="s">
        <v>2562</v>
      </c>
      <c r="D568" s="328"/>
      <c r="E568" s="345"/>
      <c r="F568" s="355"/>
      <c r="G568" s="69"/>
      <c r="H568" s="372"/>
    </row>
    <row r="569" spans="1:8" ht="12.75" customHeight="1">
      <c r="A569" s="386"/>
      <c r="B569" s="294" t="s">
        <v>2226</v>
      </c>
      <c r="C569" s="53" t="s">
        <v>1878</v>
      </c>
      <c r="D569" s="338">
        <v>20.53</v>
      </c>
      <c r="E569" s="86" t="s">
        <v>1022</v>
      </c>
      <c r="F569" s="356"/>
      <c r="G569" s="70"/>
      <c r="H569" s="277"/>
    </row>
    <row r="570" spans="1:8" ht="12.75" customHeight="1">
      <c r="A570" s="239"/>
      <c r="B570" s="293"/>
      <c r="C570" s="52" t="s">
        <v>2017</v>
      </c>
      <c r="D570" s="328"/>
      <c r="E570" s="345"/>
      <c r="F570" s="355"/>
      <c r="G570" s="69"/>
      <c r="H570" s="372"/>
    </row>
    <row r="571" spans="1:8" ht="12.75" customHeight="1">
      <c r="A571" s="386"/>
      <c r="B571" s="294" t="s">
        <v>2226</v>
      </c>
      <c r="C571" s="53" t="s">
        <v>404</v>
      </c>
      <c r="D571" s="338">
        <v>3.21</v>
      </c>
      <c r="E571" s="86" t="s">
        <v>1022</v>
      </c>
      <c r="F571" s="74"/>
      <c r="G571" s="70"/>
      <c r="H571" s="376"/>
    </row>
    <row r="572" spans="1:8" ht="12.75" customHeight="1">
      <c r="A572" s="239"/>
      <c r="B572" s="293"/>
      <c r="C572" s="52" t="s">
        <v>2017</v>
      </c>
      <c r="D572" s="328"/>
      <c r="E572" s="345"/>
      <c r="F572" s="355"/>
      <c r="G572" s="69"/>
      <c r="H572" s="372"/>
    </row>
    <row r="573" spans="1:8" ht="12.75" customHeight="1">
      <c r="A573" s="386"/>
      <c r="B573" s="294" t="s">
        <v>2226</v>
      </c>
      <c r="C573" s="53" t="s">
        <v>3460</v>
      </c>
      <c r="D573" s="338">
        <v>1.1100000000000001</v>
      </c>
      <c r="E573" s="86" t="s">
        <v>1022</v>
      </c>
      <c r="F573" s="74"/>
      <c r="G573" s="70"/>
      <c r="H573" s="376"/>
    </row>
    <row r="574" spans="1:8" ht="12.75" customHeight="1">
      <c r="A574" s="239"/>
      <c r="B574" s="293"/>
      <c r="C574" s="52" t="s">
        <v>2017</v>
      </c>
      <c r="D574" s="328"/>
      <c r="E574" s="345"/>
      <c r="F574" s="355"/>
      <c r="G574" s="69"/>
      <c r="H574" s="372"/>
    </row>
    <row r="575" spans="1:8" ht="12.75" customHeight="1">
      <c r="A575" s="386"/>
      <c r="B575" s="294" t="s">
        <v>2226</v>
      </c>
      <c r="C575" s="53" t="s">
        <v>126</v>
      </c>
      <c r="D575" s="338">
        <v>12.9</v>
      </c>
      <c r="E575" s="86" t="s">
        <v>1022</v>
      </c>
      <c r="F575" s="74"/>
      <c r="G575" s="70"/>
      <c r="H575" s="376"/>
    </row>
    <row r="576" spans="1:8" ht="12.75" customHeight="1">
      <c r="A576" s="239"/>
      <c r="B576" s="293"/>
      <c r="C576" s="52" t="s">
        <v>2583</v>
      </c>
      <c r="D576" s="328"/>
      <c r="E576" s="345"/>
      <c r="F576" s="355"/>
      <c r="G576" s="69"/>
      <c r="H576" s="372"/>
    </row>
    <row r="577" spans="1:8" ht="12.75" customHeight="1">
      <c r="A577" s="386"/>
      <c r="B577" s="294" t="s">
        <v>3459</v>
      </c>
      <c r="C577" s="53" t="s">
        <v>821</v>
      </c>
      <c r="D577" s="338">
        <v>6.75</v>
      </c>
      <c r="E577" s="86" t="s">
        <v>1022</v>
      </c>
      <c r="F577" s="74"/>
      <c r="G577" s="70"/>
      <c r="H577" s="376"/>
    </row>
    <row r="578" spans="1:8" ht="12.75" customHeight="1">
      <c r="A578" s="239"/>
      <c r="B578" s="293"/>
      <c r="C578" s="52" t="s">
        <v>1423</v>
      </c>
      <c r="D578" s="328"/>
      <c r="E578" s="345"/>
      <c r="F578" s="355"/>
      <c r="G578" s="69"/>
      <c r="H578" s="372"/>
    </row>
    <row r="579" spans="1:8" ht="12.75" customHeight="1">
      <c r="A579" s="386"/>
      <c r="B579" s="294" t="s">
        <v>2565</v>
      </c>
      <c r="C579" s="53" t="s">
        <v>3765</v>
      </c>
      <c r="D579" s="338">
        <v>0.56999999999999995</v>
      </c>
      <c r="E579" s="86" t="s">
        <v>1022</v>
      </c>
      <c r="F579" s="74"/>
      <c r="G579" s="70"/>
      <c r="H579" s="376"/>
    </row>
    <row r="580" spans="1:8" ht="12.75" customHeight="1">
      <c r="A580" s="239"/>
      <c r="B580" s="293"/>
      <c r="C580" s="52" t="s">
        <v>1423</v>
      </c>
      <c r="D580" s="328"/>
      <c r="E580" s="345"/>
      <c r="F580" s="355"/>
      <c r="G580" s="69"/>
      <c r="H580" s="372"/>
    </row>
    <row r="581" spans="1:8" ht="12.75" customHeight="1">
      <c r="A581" s="386"/>
      <c r="B581" s="294" t="s">
        <v>2565</v>
      </c>
      <c r="C581" s="53" t="s">
        <v>1719</v>
      </c>
      <c r="D581" s="338">
        <v>0.2</v>
      </c>
      <c r="E581" s="86" t="s">
        <v>1022</v>
      </c>
      <c r="F581" s="74"/>
      <c r="G581" s="70"/>
      <c r="H581" s="376"/>
    </row>
    <row r="582" spans="1:8" ht="12.75" customHeight="1">
      <c r="A582" s="239"/>
      <c r="B582" s="293"/>
      <c r="C582" s="52" t="s">
        <v>2567</v>
      </c>
      <c r="D582" s="328"/>
      <c r="E582" s="345"/>
      <c r="F582" s="355"/>
      <c r="G582" s="69"/>
      <c r="H582" s="372"/>
    </row>
    <row r="583" spans="1:8" ht="12.75" customHeight="1">
      <c r="A583" s="386"/>
      <c r="B583" s="294" t="s">
        <v>1895</v>
      </c>
      <c r="C583" s="53" t="s">
        <v>2570</v>
      </c>
      <c r="D583" s="338">
        <v>3.93</v>
      </c>
      <c r="E583" s="86" t="s">
        <v>1022</v>
      </c>
      <c r="F583" s="74"/>
      <c r="G583" s="70"/>
      <c r="H583" s="376"/>
    </row>
    <row r="584" spans="1:8" ht="12.75" customHeight="1">
      <c r="A584" s="239"/>
      <c r="B584" s="293"/>
      <c r="C584" s="52" t="s">
        <v>565</v>
      </c>
      <c r="D584" s="328"/>
      <c r="E584" s="345"/>
      <c r="F584" s="355"/>
      <c r="G584" s="69"/>
      <c r="H584" s="372"/>
    </row>
    <row r="585" spans="1:8" ht="12.75" customHeight="1">
      <c r="A585" s="386"/>
      <c r="B585" s="294" t="s">
        <v>1012</v>
      </c>
      <c r="C585" s="53" t="s">
        <v>2472</v>
      </c>
      <c r="D585" s="338">
        <v>3.e-002</v>
      </c>
      <c r="E585" s="86" t="s">
        <v>1022</v>
      </c>
      <c r="F585" s="74"/>
      <c r="G585" s="70"/>
      <c r="H585" s="376"/>
    </row>
    <row r="586" spans="1:8" ht="12.75" customHeight="1">
      <c r="A586" s="239"/>
      <c r="B586" s="293"/>
      <c r="C586" s="52" t="s">
        <v>2467</v>
      </c>
      <c r="D586" s="328"/>
      <c r="E586" s="345"/>
      <c r="F586" s="355"/>
      <c r="G586" s="69"/>
      <c r="H586" s="372"/>
    </row>
    <row r="587" spans="1:8" ht="12.75" customHeight="1">
      <c r="A587" s="386"/>
      <c r="B587" s="294" t="s">
        <v>1012</v>
      </c>
      <c r="C587" s="53" t="s">
        <v>2582</v>
      </c>
      <c r="D587" s="338">
        <v>2.e-002</v>
      </c>
      <c r="E587" s="86" t="s">
        <v>1022</v>
      </c>
      <c r="F587" s="74"/>
      <c r="G587" s="70"/>
      <c r="H587" s="376"/>
    </row>
    <row r="588" spans="1:8" ht="12.75" customHeight="1">
      <c r="A588" s="239"/>
      <c r="B588" s="293"/>
      <c r="C588" s="52" t="s">
        <v>2467</v>
      </c>
      <c r="D588" s="328"/>
      <c r="E588" s="345"/>
      <c r="F588" s="355"/>
      <c r="G588" s="69"/>
      <c r="H588" s="372"/>
    </row>
    <row r="589" spans="1:8" ht="12.75" customHeight="1">
      <c r="A589" s="386"/>
      <c r="B589" s="294" t="s">
        <v>1012</v>
      </c>
      <c r="C589" s="53" t="s">
        <v>1232</v>
      </c>
      <c r="D589" s="338">
        <v>9.e-002</v>
      </c>
      <c r="E589" s="86" t="s">
        <v>1022</v>
      </c>
      <c r="F589" s="74"/>
      <c r="G589" s="70"/>
      <c r="H589" s="376"/>
    </row>
    <row r="590" spans="1:8" ht="12.75" customHeight="1">
      <c r="A590" s="239"/>
      <c r="B590" s="293"/>
      <c r="C590" s="52" t="s">
        <v>2467</v>
      </c>
      <c r="D590" s="328"/>
      <c r="E590" s="345"/>
      <c r="F590" s="355"/>
      <c r="G590" s="69"/>
      <c r="H590" s="372"/>
    </row>
    <row r="591" spans="1:8" ht="12.75" customHeight="1">
      <c r="A591" s="386"/>
      <c r="B591" s="294" t="s">
        <v>1012</v>
      </c>
      <c r="C591" s="53" t="s">
        <v>2576</v>
      </c>
      <c r="D591" s="338">
        <v>5.e-002</v>
      </c>
      <c r="E591" s="86" t="s">
        <v>1022</v>
      </c>
      <c r="F591" s="74"/>
      <c r="G591" s="70"/>
      <c r="H591" s="376"/>
    </row>
    <row r="592" spans="1:8" ht="12.75" customHeight="1">
      <c r="A592" s="239"/>
      <c r="B592" s="293"/>
      <c r="C592" s="52" t="s">
        <v>2467</v>
      </c>
      <c r="D592" s="328"/>
      <c r="E592" s="345"/>
      <c r="F592" s="355"/>
      <c r="G592" s="69"/>
      <c r="H592" s="372"/>
    </row>
    <row r="593" spans="1:8" ht="12.75" customHeight="1">
      <c r="A593" s="386"/>
      <c r="B593" s="294" t="s">
        <v>1012</v>
      </c>
      <c r="C593" s="53" t="s">
        <v>2577</v>
      </c>
      <c r="D593" s="338">
        <v>0.61</v>
      </c>
      <c r="E593" s="86" t="s">
        <v>1022</v>
      </c>
      <c r="F593" s="74"/>
      <c r="G593" s="70"/>
      <c r="H593" s="376"/>
    </row>
    <row r="594" spans="1:8" ht="12.75" customHeight="1">
      <c r="A594" s="239"/>
      <c r="B594" s="293"/>
      <c r="C594" s="52" t="s">
        <v>2467</v>
      </c>
      <c r="D594" s="328"/>
      <c r="E594" s="345"/>
      <c r="F594" s="355"/>
      <c r="G594" s="69"/>
      <c r="H594" s="372"/>
    </row>
    <row r="595" spans="1:8" ht="12.75" customHeight="1">
      <c r="A595" s="386"/>
      <c r="B595" s="294" t="s">
        <v>1012</v>
      </c>
      <c r="C595" s="53" t="s">
        <v>2472</v>
      </c>
      <c r="D595" s="338">
        <v>6.e-002</v>
      </c>
      <c r="E595" s="86" t="s">
        <v>1022</v>
      </c>
      <c r="F595" s="74"/>
      <c r="G595" s="70"/>
      <c r="H595" s="376"/>
    </row>
    <row r="596" spans="1:8" ht="12.75" customHeight="1">
      <c r="A596" s="239"/>
      <c r="B596" s="293"/>
      <c r="C596" s="52" t="s">
        <v>2573</v>
      </c>
      <c r="D596" s="328"/>
      <c r="E596" s="345"/>
      <c r="F596" s="355"/>
      <c r="G596" s="69"/>
      <c r="H596" s="372"/>
    </row>
    <row r="597" spans="1:8" ht="12.75" customHeight="1">
      <c r="A597" s="386"/>
      <c r="B597" s="294" t="s">
        <v>1012</v>
      </c>
      <c r="C597" s="53" t="s">
        <v>394</v>
      </c>
      <c r="D597" s="338">
        <v>6.e-002</v>
      </c>
      <c r="E597" s="86" t="s">
        <v>1022</v>
      </c>
      <c r="F597" s="74"/>
      <c r="G597" s="70"/>
      <c r="H597" s="376"/>
    </row>
    <row r="598" spans="1:8" ht="12.75" customHeight="1">
      <c r="A598" s="239"/>
      <c r="B598" s="293"/>
      <c r="C598" s="52" t="s">
        <v>2573</v>
      </c>
      <c r="D598" s="328"/>
      <c r="E598" s="345"/>
      <c r="F598" s="355"/>
      <c r="G598" s="69"/>
      <c r="H598" s="372"/>
    </row>
    <row r="599" spans="1:8" ht="12.75" customHeight="1">
      <c r="A599" s="386"/>
      <c r="B599" s="294" t="s">
        <v>1012</v>
      </c>
      <c r="C599" s="53" t="s">
        <v>2472</v>
      </c>
      <c r="D599" s="338">
        <v>0.13</v>
      </c>
      <c r="E599" s="86" t="s">
        <v>1022</v>
      </c>
      <c r="F599" s="74"/>
      <c r="G599" s="70"/>
      <c r="H599" s="376"/>
    </row>
    <row r="600" spans="1:8" ht="12.75" customHeight="1">
      <c r="A600" s="239"/>
      <c r="B600" s="293"/>
      <c r="C600" s="52" t="s">
        <v>2562</v>
      </c>
      <c r="D600" s="328"/>
      <c r="E600" s="345"/>
      <c r="F600" s="355"/>
      <c r="G600" s="69"/>
      <c r="H600" s="372"/>
    </row>
    <row r="601" spans="1:8" ht="12.75" customHeight="1">
      <c r="A601" s="386"/>
      <c r="B601" s="294" t="s">
        <v>1012</v>
      </c>
      <c r="C601" s="53" t="s">
        <v>2579</v>
      </c>
      <c r="D601" s="338">
        <v>1.e-002</v>
      </c>
      <c r="E601" s="86" t="s">
        <v>1022</v>
      </c>
      <c r="F601" s="74"/>
      <c r="G601" s="70"/>
      <c r="H601" s="376"/>
    </row>
    <row r="602" spans="1:8" ht="12.75" customHeight="1">
      <c r="A602" s="239"/>
      <c r="B602" s="293"/>
      <c r="C602" s="52" t="s">
        <v>2562</v>
      </c>
      <c r="D602" s="328"/>
      <c r="E602" s="345"/>
      <c r="F602" s="355"/>
      <c r="G602" s="69"/>
      <c r="H602" s="372"/>
    </row>
    <row r="603" spans="1:8" ht="12.75" customHeight="1">
      <c r="A603" s="386"/>
      <c r="B603" s="294" t="s">
        <v>1012</v>
      </c>
      <c r="C603" s="53" t="s">
        <v>2582</v>
      </c>
      <c r="D603" s="338">
        <v>8.e-002</v>
      </c>
      <c r="E603" s="86" t="s">
        <v>1022</v>
      </c>
      <c r="F603" s="74"/>
      <c r="G603" s="70"/>
      <c r="H603" s="376"/>
    </row>
    <row r="604" spans="1:8" ht="12.75" customHeight="1">
      <c r="A604" s="239"/>
      <c r="B604" s="293"/>
      <c r="C604" s="52" t="s">
        <v>2562</v>
      </c>
      <c r="D604" s="328"/>
      <c r="E604" s="345"/>
      <c r="F604" s="355"/>
      <c r="G604" s="69"/>
      <c r="H604" s="372"/>
    </row>
    <row r="605" spans="1:8" ht="12.75" customHeight="1">
      <c r="A605" s="386"/>
      <c r="B605" s="294" t="s">
        <v>1012</v>
      </c>
      <c r="C605" s="53" t="s">
        <v>1232</v>
      </c>
      <c r="D605" s="338">
        <v>0.84</v>
      </c>
      <c r="E605" s="86" t="s">
        <v>1022</v>
      </c>
      <c r="F605" s="74"/>
      <c r="G605" s="70"/>
      <c r="H605" s="376"/>
    </row>
    <row r="606" spans="1:8" ht="12.75" customHeight="1">
      <c r="A606" s="239"/>
      <c r="B606" s="293"/>
      <c r="C606" s="52" t="s">
        <v>2562</v>
      </c>
      <c r="D606" s="328"/>
      <c r="E606" s="345"/>
      <c r="F606" s="355"/>
      <c r="G606" s="69"/>
      <c r="H606" s="372"/>
    </row>
    <row r="607" spans="1:8" ht="12.75" customHeight="1">
      <c r="A607" s="386"/>
      <c r="B607" s="294" t="s">
        <v>1012</v>
      </c>
      <c r="C607" s="53" t="s">
        <v>2576</v>
      </c>
      <c r="D607" s="338">
        <v>1.08</v>
      </c>
      <c r="E607" s="86" t="s">
        <v>1022</v>
      </c>
      <c r="F607" s="74"/>
      <c r="G607" s="70"/>
      <c r="H607" s="376"/>
    </row>
    <row r="608" spans="1:8" ht="12.75" customHeight="1">
      <c r="A608" s="239"/>
      <c r="B608" s="293"/>
      <c r="C608" s="52" t="s">
        <v>2562</v>
      </c>
      <c r="D608" s="328"/>
      <c r="E608" s="345"/>
      <c r="F608" s="355"/>
      <c r="G608" s="69"/>
      <c r="H608" s="372"/>
    </row>
    <row r="609" spans="1:8" ht="12.75" customHeight="1">
      <c r="A609" s="386"/>
      <c r="B609" s="294" t="s">
        <v>1012</v>
      </c>
      <c r="C609" s="53" t="s">
        <v>2472</v>
      </c>
      <c r="D609" s="338">
        <v>1.63</v>
      </c>
      <c r="E609" s="86" t="s">
        <v>1022</v>
      </c>
      <c r="F609" s="74"/>
      <c r="G609" s="70"/>
      <c r="H609" s="376"/>
    </row>
    <row r="610" spans="1:8" ht="12.75" customHeight="1">
      <c r="A610" s="239"/>
      <c r="B610" s="293"/>
      <c r="C610" s="52" t="s">
        <v>2562</v>
      </c>
      <c r="D610" s="328"/>
      <c r="E610" s="345"/>
      <c r="F610" s="355"/>
      <c r="G610" s="69"/>
      <c r="H610" s="372"/>
    </row>
    <row r="611" spans="1:8" ht="12.75" customHeight="1">
      <c r="A611" s="386"/>
      <c r="B611" s="294" t="s">
        <v>1012</v>
      </c>
      <c r="C611" s="53" t="s">
        <v>3335</v>
      </c>
      <c r="D611" s="338">
        <v>0.27</v>
      </c>
      <c r="E611" s="86" t="s">
        <v>1022</v>
      </c>
      <c r="F611" s="74"/>
      <c r="G611" s="70"/>
      <c r="H611" s="376"/>
    </row>
    <row r="612" spans="1:8" ht="12.75" customHeight="1">
      <c r="A612" s="239"/>
      <c r="B612" s="293"/>
      <c r="C612" s="52" t="s">
        <v>2562</v>
      </c>
      <c r="D612" s="328"/>
      <c r="E612" s="345"/>
      <c r="F612" s="355"/>
      <c r="G612" s="69"/>
      <c r="H612" s="372"/>
    </row>
    <row r="613" spans="1:8" ht="12.75" customHeight="1">
      <c r="A613" s="386"/>
      <c r="B613" s="294" t="s">
        <v>1012</v>
      </c>
      <c r="C613" s="53" t="s">
        <v>2532</v>
      </c>
      <c r="D613" s="338">
        <v>0.27</v>
      </c>
      <c r="E613" s="86" t="s">
        <v>1022</v>
      </c>
      <c r="F613" s="74"/>
      <c r="G613" s="70"/>
      <c r="H613" s="376"/>
    </row>
    <row r="614" spans="1:8" ht="12.75" customHeight="1">
      <c r="A614" s="239"/>
      <c r="B614" s="293"/>
      <c r="C614" s="52" t="s">
        <v>2017</v>
      </c>
      <c r="D614" s="328"/>
      <c r="E614" s="345"/>
      <c r="F614" s="355"/>
      <c r="G614" s="69"/>
      <c r="H614" s="372"/>
    </row>
    <row r="615" spans="1:8" ht="12.75" customHeight="1">
      <c r="A615" s="386"/>
      <c r="B615" s="294" t="s">
        <v>1012</v>
      </c>
      <c r="C615" s="53" t="s">
        <v>2582</v>
      </c>
      <c r="D615" s="338">
        <v>1.1299999999999999</v>
      </c>
      <c r="E615" s="86" t="s">
        <v>1022</v>
      </c>
      <c r="F615" s="74"/>
      <c r="G615" s="70"/>
      <c r="H615" s="376"/>
    </row>
    <row r="616" spans="1:8" ht="12.75" customHeight="1">
      <c r="A616" s="239"/>
      <c r="B616" s="293"/>
      <c r="C616" s="52" t="s">
        <v>2583</v>
      </c>
      <c r="D616" s="328"/>
      <c r="E616" s="345"/>
      <c r="F616" s="355"/>
      <c r="G616" s="69"/>
      <c r="H616" s="372"/>
    </row>
    <row r="617" spans="1:8" ht="12.75" customHeight="1">
      <c r="A617" s="386"/>
      <c r="B617" s="294" t="s">
        <v>1012</v>
      </c>
      <c r="C617" s="53" t="s">
        <v>2579</v>
      </c>
      <c r="D617" s="338">
        <v>0.27</v>
      </c>
      <c r="E617" s="86" t="s">
        <v>1022</v>
      </c>
      <c r="F617" s="74"/>
      <c r="G617" s="70"/>
      <c r="H617" s="376"/>
    </row>
    <row r="618" spans="1:8" ht="12.75" customHeight="1">
      <c r="A618" s="239"/>
      <c r="B618" s="293"/>
      <c r="C618" s="52" t="s">
        <v>2583</v>
      </c>
      <c r="D618" s="328"/>
      <c r="E618" s="345"/>
      <c r="F618" s="355"/>
      <c r="G618" s="69"/>
      <c r="H618" s="372"/>
    </row>
    <row r="619" spans="1:8" ht="12.75" customHeight="1">
      <c r="A619" s="386"/>
      <c r="B619" s="294" t="s">
        <v>1012</v>
      </c>
      <c r="C619" s="53" t="s">
        <v>2582</v>
      </c>
      <c r="D619" s="338">
        <v>2.23</v>
      </c>
      <c r="E619" s="86" t="s">
        <v>1022</v>
      </c>
      <c r="F619" s="74"/>
      <c r="G619" s="70"/>
      <c r="H619" s="376"/>
    </row>
    <row r="620" spans="1:8" ht="12.75" customHeight="1">
      <c r="A620" s="239"/>
      <c r="B620" s="293"/>
      <c r="C620" s="52" t="s">
        <v>1184</v>
      </c>
      <c r="D620" s="328"/>
      <c r="E620" s="345"/>
      <c r="F620" s="355"/>
      <c r="G620" s="69"/>
      <c r="H620" s="372"/>
    </row>
    <row r="621" spans="1:8" ht="12.75" customHeight="1">
      <c r="A621" s="386"/>
      <c r="B621" s="294" t="s">
        <v>1203</v>
      </c>
      <c r="C621" s="53" t="s">
        <v>3767</v>
      </c>
      <c r="D621" s="338">
        <v>0.27</v>
      </c>
      <c r="E621" s="86" t="s">
        <v>1022</v>
      </c>
      <c r="F621" s="74"/>
      <c r="G621" s="70"/>
      <c r="H621" s="376"/>
    </row>
    <row r="622" spans="1:8" ht="12.75" customHeight="1">
      <c r="A622" s="239"/>
      <c r="B622" s="293"/>
      <c r="C622" s="52" t="s">
        <v>2652</v>
      </c>
      <c r="D622" s="328"/>
      <c r="E622" s="345"/>
      <c r="F622" s="355"/>
      <c r="G622" s="69"/>
      <c r="H622" s="372"/>
    </row>
    <row r="623" spans="1:8" ht="12.75" customHeight="1">
      <c r="A623" s="386"/>
      <c r="B623" s="294" t="s">
        <v>2657</v>
      </c>
      <c r="C623" s="53" t="s">
        <v>2624</v>
      </c>
      <c r="D623" s="329">
        <v>333</v>
      </c>
      <c r="E623" s="86" t="s">
        <v>2432</v>
      </c>
      <c r="F623" s="74"/>
      <c r="G623" s="70"/>
      <c r="H623" s="376"/>
    </row>
    <row r="624" spans="1:8" ht="12.75" customHeight="1">
      <c r="A624" s="239"/>
      <c r="B624" s="293"/>
      <c r="C624" s="52" t="s">
        <v>2652</v>
      </c>
      <c r="D624" s="328"/>
      <c r="E624" s="345"/>
      <c r="F624" s="355"/>
      <c r="G624" s="69"/>
      <c r="H624" s="372"/>
    </row>
    <row r="625" spans="1:8" ht="12.75" customHeight="1">
      <c r="A625" s="386"/>
      <c r="B625" s="294" t="s">
        <v>2657</v>
      </c>
      <c r="C625" s="53" t="s">
        <v>1259</v>
      </c>
      <c r="D625" s="329">
        <v>2276</v>
      </c>
      <c r="E625" s="86" t="s">
        <v>2432</v>
      </c>
      <c r="F625" s="74"/>
      <c r="G625" s="70"/>
      <c r="H625" s="376"/>
    </row>
    <row r="626" spans="1:8" ht="12.75" customHeight="1">
      <c r="A626" s="239"/>
      <c r="B626" s="293"/>
      <c r="C626" s="52" t="s">
        <v>2652</v>
      </c>
      <c r="D626" s="328"/>
      <c r="E626" s="345"/>
      <c r="F626" s="355"/>
      <c r="G626" s="69"/>
      <c r="H626" s="372"/>
    </row>
    <row r="627" spans="1:8" ht="12.75" customHeight="1">
      <c r="A627" s="386"/>
      <c r="B627" s="294" t="s">
        <v>2657</v>
      </c>
      <c r="C627" s="53" t="s">
        <v>514</v>
      </c>
      <c r="D627" s="329">
        <v>31</v>
      </c>
      <c r="E627" s="86" t="s">
        <v>2432</v>
      </c>
      <c r="F627" s="74"/>
      <c r="G627" s="70"/>
      <c r="H627" s="376"/>
    </row>
    <row r="628" spans="1:8" ht="12.75" customHeight="1">
      <c r="A628" s="239"/>
      <c r="B628" s="293"/>
      <c r="C628" s="52" t="s">
        <v>2652</v>
      </c>
      <c r="D628" s="328"/>
      <c r="E628" s="345"/>
      <c r="F628" s="355"/>
      <c r="G628" s="69"/>
      <c r="H628" s="372"/>
    </row>
    <row r="629" spans="1:8" ht="12.75" customHeight="1">
      <c r="A629" s="386"/>
      <c r="B629" s="294" t="s">
        <v>2657</v>
      </c>
      <c r="C629" s="53" t="s">
        <v>2593</v>
      </c>
      <c r="D629" s="329">
        <v>21</v>
      </c>
      <c r="E629" s="86" t="s">
        <v>2432</v>
      </c>
      <c r="F629" s="74"/>
      <c r="G629" s="70"/>
      <c r="H629" s="376"/>
    </row>
    <row r="630" spans="1:8" ht="12.75" customHeight="1">
      <c r="A630" s="239"/>
      <c r="B630" s="293"/>
      <c r="C630" s="52" t="s">
        <v>2652</v>
      </c>
      <c r="D630" s="328"/>
      <c r="E630" s="345"/>
      <c r="F630" s="355"/>
      <c r="G630" s="69"/>
      <c r="H630" s="372"/>
    </row>
    <row r="631" spans="1:8" ht="12.75" customHeight="1">
      <c r="A631" s="386"/>
      <c r="B631" s="294" t="s">
        <v>2657</v>
      </c>
      <c r="C631" s="53" t="s">
        <v>3768</v>
      </c>
      <c r="D631" s="329">
        <v>133</v>
      </c>
      <c r="E631" s="86" t="s">
        <v>2432</v>
      </c>
      <c r="F631" s="74"/>
      <c r="G631" s="70"/>
      <c r="H631" s="376"/>
    </row>
    <row r="632" spans="1:8" ht="12.75" customHeight="1">
      <c r="A632" s="239"/>
      <c r="B632" s="293"/>
      <c r="C632" s="52" t="s">
        <v>2652</v>
      </c>
      <c r="D632" s="328"/>
      <c r="E632" s="345"/>
      <c r="F632" s="355"/>
      <c r="G632" s="69"/>
      <c r="H632" s="372"/>
    </row>
    <row r="633" spans="1:8" ht="12.75" customHeight="1">
      <c r="A633" s="386"/>
      <c r="B633" s="294" t="s">
        <v>2657</v>
      </c>
      <c r="C633" s="53" t="s">
        <v>3770</v>
      </c>
      <c r="D633" s="329">
        <v>50</v>
      </c>
      <c r="E633" s="86" t="s">
        <v>2432</v>
      </c>
      <c r="F633" s="74"/>
      <c r="G633" s="70"/>
      <c r="H633" s="376"/>
    </row>
    <row r="634" spans="1:8" ht="12.75" customHeight="1">
      <c r="A634" s="239"/>
      <c r="B634" s="293"/>
      <c r="C634" s="52" t="s">
        <v>2652</v>
      </c>
      <c r="D634" s="328"/>
      <c r="E634" s="345"/>
      <c r="F634" s="355"/>
      <c r="G634" s="69"/>
      <c r="H634" s="372"/>
    </row>
    <row r="635" spans="1:8" ht="12.75" customHeight="1">
      <c r="A635" s="386"/>
      <c r="B635" s="294" t="s">
        <v>2657</v>
      </c>
      <c r="C635" s="53" t="s">
        <v>1765</v>
      </c>
      <c r="D635" s="329">
        <v>100</v>
      </c>
      <c r="E635" s="86" t="s">
        <v>2432</v>
      </c>
      <c r="F635" s="74"/>
      <c r="G635" s="70"/>
      <c r="H635" s="376"/>
    </row>
    <row r="636" spans="1:8" ht="12.75" customHeight="1">
      <c r="A636" s="239"/>
      <c r="B636" s="293"/>
      <c r="C636" s="52" t="s">
        <v>2652</v>
      </c>
      <c r="D636" s="328"/>
      <c r="E636" s="345"/>
      <c r="F636" s="355"/>
      <c r="G636" s="69"/>
      <c r="H636" s="372"/>
    </row>
    <row r="637" spans="1:8" ht="12.75" customHeight="1">
      <c r="A637" s="386"/>
      <c r="B637" s="294" t="s">
        <v>2657</v>
      </c>
      <c r="C637" s="53" t="s">
        <v>3099</v>
      </c>
      <c r="D637" s="329">
        <v>366</v>
      </c>
      <c r="E637" s="86" t="s">
        <v>2432</v>
      </c>
      <c r="F637" s="74"/>
      <c r="G637" s="70"/>
      <c r="H637" s="376"/>
    </row>
    <row r="638" spans="1:8" ht="12.75" customHeight="1">
      <c r="A638" s="239"/>
      <c r="B638" s="293"/>
      <c r="C638" s="52"/>
      <c r="D638" s="328"/>
      <c r="E638" s="345"/>
      <c r="F638" s="355"/>
      <c r="G638" s="69"/>
      <c r="H638" s="372"/>
    </row>
    <row r="639" spans="1:8" ht="12.75" customHeight="1">
      <c r="A639" s="386"/>
      <c r="B639" s="294" t="s">
        <v>1420</v>
      </c>
      <c r="C639" s="53" t="s">
        <v>2624</v>
      </c>
      <c r="D639" s="329">
        <v>674</v>
      </c>
      <c r="E639" s="86" t="s">
        <v>2432</v>
      </c>
      <c r="F639" s="74"/>
      <c r="G639" s="70"/>
      <c r="H639" s="376"/>
    </row>
    <row r="640" spans="1:8" ht="12.75" customHeight="1">
      <c r="A640" s="239"/>
      <c r="B640" s="293"/>
      <c r="C640" s="52" t="s">
        <v>1090</v>
      </c>
      <c r="D640" s="328"/>
      <c r="E640" s="345"/>
      <c r="F640" s="355"/>
      <c r="G640" s="69"/>
      <c r="H640" s="372"/>
    </row>
    <row r="641" spans="1:8" ht="12.75" customHeight="1">
      <c r="A641" s="386"/>
      <c r="B641" s="294" t="s">
        <v>2595</v>
      </c>
      <c r="C641" s="53" t="s">
        <v>2660</v>
      </c>
      <c r="D641" s="329">
        <v>88</v>
      </c>
      <c r="E641" s="86" t="s">
        <v>2432</v>
      </c>
      <c r="F641" s="74"/>
      <c r="G641" s="70"/>
      <c r="H641" s="376"/>
    </row>
    <row r="642" spans="1:8" ht="12.75" customHeight="1">
      <c r="A642" s="239"/>
      <c r="B642" s="293"/>
      <c r="C642" s="52" t="s">
        <v>82</v>
      </c>
      <c r="D642" s="328"/>
      <c r="E642" s="345"/>
      <c r="F642" s="355"/>
      <c r="G642" s="69"/>
      <c r="H642" s="372"/>
    </row>
    <row r="643" spans="1:8" ht="12.75" customHeight="1">
      <c r="A643" s="386"/>
      <c r="B643" s="294" t="s">
        <v>2595</v>
      </c>
      <c r="C643" s="53" t="s">
        <v>3771</v>
      </c>
      <c r="D643" s="329">
        <v>64</v>
      </c>
      <c r="E643" s="86" t="s">
        <v>2432</v>
      </c>
      <c r="F643" s="74"/>
      <c r="G643" s="70"/>
      <c r="H643" s="376"/>
    </row>
    <row r="644" spans="1:8" ht="12.75" customHeight="1">
      <c r="A644" s="239"/>
      <c r="B644" s="293"/>
      <c r="C644" s="52" t="s">
        <v>82</v>
      </c>
      <c r="D644" s="328"/>
      <c r="E644" s="345"/>
      <c r="F644" s="355"/>
      <c r="G644" s="69"/>
      <c r="H644" s="372"/>
    </row>
    <row r="645" spans="1:8" ht="12.75" customHeight="1">
      <c r="A645" s="386"/>
      <c r="B645" s="294" t="s">
        <v>2595</v>
      </c>
      <c r="C645" s="53" t="s">
        <v>2724</v>
      </c>
      <c r="D645" s="329">
        <v>20</v>
      </c>
      <c r="E645" s="86" t="s">
        <v>2432</v>
      </c>
      <c r="F645" s="74"/>
      <c r="G645" s="70"/>
      <c r="H645" s="376"/>
    </row>
    <row r="646" spans="1:8" ht="12.75" customHeight="1">
      <c r="A646" s="239"/>
      <c r="B646" s="293"/>
      <c r="C646" s="52"/>
      <c r="D646" s="328"/>
      <c r="E646" s="345"/>
      <c r="F646" s="355"/>
      <c r="G646" s="69"/>
      <c r="H646" s="372"/>
    </row>
    <row r="647" spans="1:8" ht="12.75" customHeight="1">
      <c r="A647" s="386"/>
      <c r="B647" s="294" t="s">
        <v>357</v>
      </c>
      <c r="C647" s="53" t="s">
        <v>1252</v>
      </c>
      <c r="D647" s="338">
        <v>-1.94</v>
      </c>
      <c r="E647" s="86" t="s">
        <v>1022</v>
      </c>
      <c r="F647" s="74"/>
      <c r="G647" s="70"/>
      <c r="H647" s="376"/>
    </row>
    <row r="648" spans="1:8" ht="12.75" customHeight="1">
      <c r="A648" s="239"/>
      <c r="B648" s="293"/>
      <c r="C648" s="52"/>
      <c r="D648" s="328"/>
      <c r="E648" s="345"/>
      <c r="F648" s="355"/>
      <c r="G648" s="69"/>
      <c r="H648" s="372"/>
    </row>
    <row r="649" spans="1:8" ht="12.75" customHeight="1">
      <c r="A649" s="386"/>
      <c r="B649" s="294"/>
      <c r="C649" s="53"/>
      <c r="D649" s="329"/>
      <c r="E649" s="86"/>
      <c r="F649" s="74"/>
      <c r="G649" s="70"/>
      <c r="H649" s="376"/>
    </row>
    <row r="650" spans="1:8" ht="12.75" customHeight="1">
      <c r="A650" s="239"/>
      <c r="B650" s="293"/>
      <c r="C650" s="52"/>
      <c r="D650" s="328"/>
      <c r="E650" s="345"/>
      <c r="F650" s="355"/>
      <c r="G650" s="69"/>
      <c r="H650" s="372"/>
    </row>
    <row r="651" spans="1:8" ht="12.75" customHeight="1">
      <c r="A651" s="386"/>
      <c r="B651" s="294" t="s">
        <v>1746</v>
      </c>
      <c r="C651" s="53"/>
      <c r="D651" s="329">
        <v>55.2</v>
      </c>
      <c r="E651" s="86" t="s">
        <v>1022</v>
      </c>
      <c r="F651" s="74"/>
      <c r="G651" s="70"/>
      <c r="H651" s="376"/>
    </row>
    <row r="652" spans="1:8" ht="12.75" customHeight="1">
      <c r="A652" s="239"/>
      <c r="B652" s="293"/>
      <c r="C652" s="52"/>
      <c r="D652" s="328"/>
      <c r="E652" s="345"/>
      <c r="F652" s="355"/>
      <c r="G652" s="69"/>
      <c r="H652" s="372"/>
    </row>
    <row r="653" spans="1:8" ht="12.75" customHeight="1">
      <c r="A653" s="386"/>
      <c r="B653" s="294" t="s">
        <v>2599</v>
      </c>
      <c r="C653" s="53" t="s">
        <v>2388</v>
      </c>
      <c r="D653" s="329">
        <v>1892</v>
      </c>
      <c r="E653" s="86" t="s">
        <v>161</v>
      </c>
      <c r="F653" s="74"/>
      <c r="G653" s="70"/>
      <c r="H653" s="376"/>
    </row>
    <row r="654" spans="1:8" ht="12.75" customHeight="1">
      <c r="A654" s="239"/>
      <c r="B654" s="293"/>
      <c r="C654" s="52" t="s">
        <v>51</v>
      </c>
      <c r="D654" s="328"/>
      <c r="E654" s="345"/>
      <c r="F654" s="355"/>
      <c r="G654" s="69"/>
      <c r="H654" s="372"/>
    </row>
    <row r="655" spans="1:8" ht="12.75" customHeight="1">
      <c r="A655" s="386"/>
      <c r="B655" s="294" t="s">
        <v>2208</v>
      </c>
      <c r="C655" s="53" t="s">
        <v>4160</v>
      </c>
      <c r="D655" s="329">
        <v>1465</v>
      </c>
      <c r="E655" s="86" t="s">
        <v>117</v>
      </c>
      <c r="F655" s="74"/>
      <c r="G655" s="70"/>
      <c r="H655" s="376"/>
    </row>
    <row r="656" spans="1:8" ht="12.75" customHeight="1">
      <c r="A656" s="239"/>
      <c r="B656" s="293"/>
      <c r="C656" s="52"/>
      <c r="D656" s="328"/>
      <c r="E656" s="345"/>
      <c r="F656" s="355"/>
      <c r="G656" s="69"/>
      <c r="H656" s="372"/>
    </row>
    <row r="657" spans="1:8" ht="12.75" customHeight="1">
      <c r="A657" s="386"/>
      <c r="B657" s="294" t="s">
        <v>871</v>
      </c>
      <c r="C657" s="53"/>
      <c r="D657" s="329">
        <v>55.2</v>
      </c>
      <c r="E657" s="86" t="s">
        <v>1022</v>
      </c>
      <c r="F657" s="74"/>
      <c r="G657" s="70"/>
      <c r="H657" s="376"/>
    </row>
    <row r="658" spans="1:8" ht="12.75" customHeight="1">
      <c r="A658" s="239"/>
      <c r="B658" s="293"/>
      <c r="C658" s="52"/>
      <c r="D658" s="328"/>
      <c r="E658" s="345"/>
      <c r="F658" s="355"/>
      <c r="G658" s="69"/>
      <c r="H658" s="372"/>
    </row>
    <row r="659" spans="1:8" ht="12.75" customHeight="1">
      <c r="A659" s="386"/>
      <c r="B659" s="294" t="s">
        <v>2896</v>
      </c>
      <c r="C659" s="53" t="s">
        <v>3464</v>
      </c>
      <c r="D659" s="329">
        <v>55.2</v>
      </c>
      <c r="E659" s="86" t="s">
        <v>1022</v>
      </c>
      <c r="F659" s="74"/>
      <c r="G659" s="70"/>
      <c r="H659" s="376"/>
    </row>
    <row r="660" spans="1:8" ht="12.75" customHeight="1">
      <c r="A660" s="239"/>
      <c r="B660" s="293"/>
      <c r="C660" s="52"/>
      <c r="D660" s="328"/>
      <c r="E660" s="345"/>
      <c r="F660" s="355"/>
      <c r="G660" s="69"/>
      <c r="H660" s="372"/>
    </row>
    <row r="661" spans="1:8" ht="12.75" customHeight="1">
      <c r="A661" s="386"/>
      <c r="B661" s="294" t="s">
        <v>2605</v>
      </c>
      <c r="C661" s="53" t="s">
        <v>2388</v>
      </c>
      <c r="D661" s="329">
        <v>50.5</v>
      </c>
      <c r="E661" s="86" t="s">
        <v>161</v>
      </c>
      <c r="F661" s="74"/>
      <c r="G661" s="70"/>
      <c r="H661" s="376"/>
    </row>
    <row r="662" spans="1:8" ht="12.75" customHeight="1">
      <c r="A662" s="239"/>
      <c r="B662" s="293"/>
      <c r="C662" s="52"/>
      <c r="D662" s="328"/>
      <c r="E662" s="345"/>
      <c r="F662" s="355"/>
      <c r="G662" s="69"/>
      <c r="H662" s="372"/>
    </row>
    <row r="663" spans="1:8" ht="12.75" customHeight="1">
      <c r="A663" s="386"/>
      <c r="B663" s="294" t="s">
        <v>2666</v>
      </c>
      <c r="C663" s="53"/>
      <c r="D663" s="329">
        <v>3182</v>
      </c>
      <c r="E663" s="86" t="s">
        <v>2432</v>
      </c>
      <c r="F663" s="74"/>
      <c r="G663" s="70"/>
      <c r="H663" s="376"/>
    </row>
    <row r="664" spans="1:8" ht="12.75" customHeight="1">
      <c r="A664" s="239"/>
      <c r="B664" s="293"/>
      <c r="C664" s="52"/>
      <c r="D664" s="328"/>
      <c r="E664" s="345"/>
      <c r="F664" s="355"/>
      <c r="G664" s="69"/>
      <c r="H664" s="372"/>
    </row>
    <row r="665" spans="1:8" ht="12.75" customHeight="1">
      <c r="A665" s="386"/>
      <c r="B665" s="294" t="s">
        <v>2340</v>
      </c>
      <c r="C665" s="53" t="s">
        <v>1850</v>
      </c>
      <c r="D665" s="338">
        <v>3.74</v>
      </c>
      <c r="E665" s="86" t="s">
        <v>1022</v>
      </c>
      <c r="F665" s="74"/>
      <c r="G665" s="70"/>
      <c r="H665" s="376"/>
    </row>
    <row r="666" spans="1:8" ht="12.75" customHeight="1">
      <c r="A666" s="239"/>
      <c r="B666" s="293"/>
      <c r="C666" s="52"/>
      <c r="D666" s="328"/>
      <c r="E666" s="345"/>
      <c r="F666" s="355"/>
      <c r="G666" s="69"/>
      <c r="H666" s="372"/>
    </row>
    <row r="667" spans="1:8" ht="12.75" customHeight="1">
      <c r="A667" s="386"/>
      <c r="B667" s="294" t="s">
        <v>2610</v>
      </c>
      <c r="C667" s="53" t="s">
        <v>1014</v>
      </c>
      <c r="D667" s="329">
        <v>88</v>
      </c>
      <c r="E667" s="86" t="s">
        <v>866</v>
      </c>
      <c r="F667" s="74"/>
      <c r="G667" s="70"/>
      <c r="H667" s="376"/>
    </row>
    <row r="668" spans="1:8" ht="12.75" customHeight="1">
      <c r="A668" s="239"/>
      <c r="B668" s="293"/>
      <c r="C668" s="52"/>
      <c r="D668" s="328"/>
      <c r="E668" s="345"/>
      <c r="F668" s="355"/>
      <c r="G668" s="69"/>
      <c r="H668" s="372"/>
    </row>
    <row r="669" spans="1:8" ht="12.75" customHeight="1">
      <c r="A669" s="386"/>
      <c r="B669" s="294" t="s">
        <v>2610</v>
      </c>
      <c r="C669" s="53" t="s">
        <v>1498</v>
      </c>
      <c r="D669" s="329">
        <v>64</v>
      </c>
      <c r="E669" s="86" t="s">
        <v>866</v>
      </c>
      <c r="F669" s="74"/>
      <c r="G669" s="70"/>
      <c r="H669" s="376"/>
    </row>
    <row r="670" spans="1:8" ht="12.75" customHeight="1">
      <c r="A670" s="239"/>
      <c r="B670" s="293"/>
      <c r="C670" s="52"/>
      <c r="D670" s="328"/>
      <c r="E670" s="345"/>
      <c r="F670" s="355"/>
      <c r="G670" s="69"/>
      <c r="H670" s="372"/>
    </row>
    <row r="671" spans="1:8" ht="12.75" customHeight="1">
      <c r="A671" s="386"/>
      <c r="B671" s="294" t="s">
        <v>2610</v>
      </c>
      <c r="C671" s="53" t="s">
        <v>3773</v>
      </c>
      <c r="D671" s="329">
        <v>20</v>
      </c>
      <c r="E671" s="86" t="s">
        <v>866</v>
      </c>
      <c r="F671" s="74"/>
      <c r="G671" s="70"/>
      <c r="H671" s="376"/>
    </row>
    <row r="672" spans="1:8" ht="12.75" customHeight="1">
      <c r="A672" s="239"/>
      <c r="B672" s="293"/>
      <c r="C672" s="52"/>
      <c r="D672" s="328"/>
      <c r="E672" s="345"/>
      <c r="F672" s="355"/>
      <c r="G672" s="69"/>
      <c r="H672" s="372"/>
    </row>
    <row r="673" spans="1:8" ht="12.75" customHeight="1">
      <c r="A673" s="386"/>
      <c r="B673" s="294" t="s">
        <v>3774</v>
      </c>
      <c r="C673" s="53" t="s">
        <v>3660</v>
      </c>
      <c r="D673" s="329">
        <v>5</v>
      </c>
      <c r="E673" s="86" t="s">
        <v>2450</v>
      </c>
      <c r="F673" s="74"/>
      <c r="G673" s="70"/>
      <c r="H673" s="376"/>
    </row>
    <row r="674" spans="1:8" ht="12.75" customHeight="1">
      <c r="A674" s="239"/>
      <c r="B674" s="293"/>
      <c r="C674" s="52"/>
      <c r="D674" s="328"/>
      <c r="E674" s="345"/>
      <c r="F674" s="355"/>
      <c r="G674" s="69"/>
      <c r="H674" s="372"/>
    </row>
    <row r="675" spans="1:8" ht="12.75" customHeight="1">
      <c r="A675" s="386"/>
      <c r="B675" s="294" t="s">
        <v>678</v>
      </c>
      <c r="C675" s="53" t="s">
        <v>444</v>
      </c>
      <c r="D675" s="329">
        <v>1</v>
      </c>
      <c r="E675" s="86" t="s">
        <v>2108</v>
      </c>
      <c r="F675" s="400"/>
      <c r="G675" s="70"/>
      <c r="H675" s="376"/>
    </row>
    <row r="676" spans="1:8" ht="12.75" customHeight="1">
      <c r="A676" s="239"/>
      <c r="B676" s="293"/>
      <c r="C676" s="52"/>
      <c r="D676" s="328"/>
      <c r="E676" s="345"/>
      <c r="F676" s="355"/>
      <c r="G676" s="69"/>
      <c r="H676" s="372"/>
    </row>
    <row r="677" spans="1:8" ht="12.75" customHeight="1">
      <c r="A677" s="386"/>
      <c r="B677" s="294"/>
      <c r="C677" s="53"/>
      <c r="D677" s="329"/>
      <c r="E677" s="86"/>
      <c r="F677" s="74"/>
      <c r="G677" s="70"/>
      <c r="H677" s="376"/>
    </row>
    <row r="678" spans="1:8" ht="12.75" customHeight="1">
      <c r="A678" s="239"/>
      <c r="B678" s="293"/>
      <c r="C678" s="52"/>
      <c r="D678" s="328"/>
      <c r="E678" s="345"/>
      <c r="F678" s="355"/>
      <c r="G678" s="69"/>
      <c r="H678" s="372"/>
    </row>
    <row r="679" spans="1:8" ht="12.75" customHeight="1">
      <c r="A679" s="386"/>
      <c r="B679" s="294"/>
      <c r="C679" s="53"/>
      <c r="D679" s="329"/>
      <c r="E679" s="86"/>
      <c r="F679" s="74"/>
      <c r="G679" s="70"/>
      <c r="H679" s="376"/>
    </row>
    <row r="680" spans="1:8" ht="12.75" customHeight="1">
      <c r="A680" s="239"/>
      <c r="B680" s="293"/>
      <c r="C680" s="52"/>
      <c r="D680" s="328"/>
      <c r="E680" s="345"/>
      <c r="F680" s="355"/>
      <c r="G680" s="69"/>
      <c r="H680" s="372"/>
    </row>
    <row r="681" spans="1:8" ht="12.75" customHeight="1">
      <c r="A681" s="386"/>
      <c r="B681" s="294"/>
      <c r="C681" s="53"/>
      <c r="D681" s="329"/>
      <c r="E681" s="86"/>
      <c r="F681" s="74"/>
      <c r="G681" s="70"/>
      <c r="H681" s="376"/>
    </row>
    <row r="682" spans="1:8" ht="12.75" customHeight="1">
      <c r="A682" s="239"/>
      <c r="B682" s="293"/>
      <c r="C682" s="52" t="s">
        <v>1056</v>
      </c>
      <c r="D682" s="328"/>
      <c r="E682" s="345"/>
      <c r="F682" s="355"/>
      <c r="G682" s="69"/>
      <c r="H682" s="372"/>
    </row>
    <row r="683" spans="1:8" ht="12.75" customHeight="1">
      <c r="A683" s="386"/>
      <c r="B683" s="294" t="s">
        <v>2118</v>
      </c>
      <c r="C683" s="53" t="s">
        <v>3775</v>
      </c>
      <c r="D683" s="329">
        <v>10</v>
      </c>
      <c r="E683" s="86" t="s">
        <v>866</v>
      </c>
      <c r="F683" s="74"/>
      <c r="G683" s="70"/>
      <c r="H683" s="376"/>
    </row>
    <row r="684" spans="1:8" ht="12.75" customHeight="1">
      <c r="A684" s="239"/>
      <c r="B684" s="293"/>
      <c r="C684" s="52" t="s">
        <v>1056</v>
      </c>
      <c r="D684" s="328"/>
      <c r="E684" s="345"/>
      <c r="F684" s="355"/>
      <c r="G684" s="69"/>
      <c r="H684" s="372"/>
    </row>
    <row r="685" spans="1:8" ht="12.75" customHeight="1">
      <c r="A685" s="386"/>
      <c r="B685" s="294" t="s">
        <v>2118</v>
      </c>
      <c r="C685" s="53" t="s">
        <v>3778</v>
      </c>
      <c r="D685" s="329">
        <v>10</v>
      </c>
      <c r="E685" s="86" t="s">
        <v>866</v>
      </c>
      <c r="F685" s="74"/>
      <c r="G685" s="70"/>
      <c r="H685" s="376"/>
    </row>
    <row r="686" spans="1:8" ht="12.75" customHeight="1">
      <c r="A686" s="239"/>
      <c r="B686" s="293"/>
      <c r="C686" s="52" t="s">
        <v>1056</v>
      </c>
      <c r="D686" s="328"/>
      <c r="E686" s="345"/>
      <c r="F686" s="355"/>
      <c r="G686" s="69"/>
      <c r="H686" s="372"/>
    </row>
    <row r="687" spans="1:8" ht="12.75" customHeight="1">
      <c r="A687" s="386"/>
      <c r="B687" s="294" t="s">
        <v>2118</v>
      </c>
      <c r="C687" s="53" t="s">
        <v>3396</v>
      </c>
      <c r="D687" s="329">
        <v>12</v>
      </c>
      <c r="E687" s="86" t="s">
        <v>866</v>
      </c>
      <c r="F687" s="74"/>
      <c r="G687" s="70"/>
      <c r="H687" s="376"/>
    </row>
    <row r="688" spans="1:8" ht="12.75" customHeight="1">
      <c r="A688" s="239"/>
      <c r="B688" s="293"/>
      <c r="C688" s="52"/>
      <c r="D688" s="328"/>
      <c r="E688" s="345"/>
      <c r="F688" s="355"/>
      <c r="G688" s="69"/>
      <c r="H688" s="372"/>
    </row>
    <row r="689" spans="1:8" ht="12.75" customHeight="1">
      <c r="A689" s="386"/>
      <c r="B689" s="294"/>
      <c r="C689" s="53"/>
      <c r="D689" s="329"/>
      <c r="E689" s="86"/>
      <c r="F689" s="74"/>
      <c r="G689" s="70"/>
      <c r="H689" s="376"/>
    </row>
    <row r="690" spans="1:8" ht="12.75" customHeight="1">
      <c r="A690" s="239"/>
      <c r="B690" s="293"/>
      <c r="C690" s="52"/>
      <c r="D690" s="328"/>
      <c r="E690" s="345"/>
      <c r="F690" s="355"/>
      <c r="G690" s="69"/>
      <c r="H690" s="372"/>
    </row>
    <row r="691" spans="1:8" ht="12.75" customHeight="1">
      <c r="A691" s="386"/>
      <c r="B691" s="294"/>
      <c r="C691" s="53"/>
      <c r="D691" s="329"/>
      <c r="E691" s="86"/>
      <c r="F691" s="74"/>
      <c r="G691" s="70"/>
      <c r="H691" s="376"/>
    </row>
    <row r="692" spans="1:8" ht="12.75" customHeight="1">
      <c r="A692" s="239"/>
      <c r="B692" s="293"/>
      <c r="C692" s="52"/>
      <c r="D692" s="328"/>
      <c r="E692" s="345"/>
      <c r="F692" s="355"/>
      <c r="G692" s="69"/>
      <c r="H692" s="372"/>
    </row>
    <row r="693" spans="1:8" ht="12.75" customHeight="1">
      <c r="A693" s="386"/>
      <c r="B693" s="294"/>
      <c r="C693" s="53"/>
      <c r="D693" s="329"/>
      <c r="E693" s="86"/>
      <c r="F693" s="74"/>
      <c r="G693" s="70"/>
      <c r="H693" s="376"/>
    </row>
    <row r="694" spans="1:8" ht="12.75" customHeight="1">
      <c r="A694" s="239"/>
      <c r="B694" s="293"/>
      <c r="C694" s="52"/>
      <c r="D694" s="328"/>
      <c r="E694" s="345"/>
      <c r="F694" s="355"/>
      <c r="G694" s="69"/>
      <c r="H694" s="372"/>
    </row>
    <row r="695" spans="1:8" ht="12.75" customHeight="1">
      <c r="A695" s="386"/>
      <c r="B695" s="294"/>
      <c r="C695" s="53"/>
      <c r="D695" s="329"/>
      <c r="E695" s="86"/>
      <c r="F695" s="74"/>
      <c r="G695" s="70"/>
      <c r="H695" s="376"/>
    </row>
    <row r="696" spans="1:8" ht="12.75" customHeight="1">
      <c r="A696" s="239"/>
      <c r="B696" s="293"/>
      <c r="C696" s="52"/>
      <c r="D696" s="328"/>
      <c r="E696" s="345"/>
      <c r="F696" s="355"/>
      <c r="G696" s="69"/>
      <c r="H696" s="372"/>
    </row>
    <row r="697" spans="1:8" ht="12.75" customHeight="1">
      <c r="A697" s="386"/>
      <c r="B697" s="294"/>
      <c r="C697" s="53"/>
      <c r="D697" s="329"/>
      <c r="E697" s="86"/>
      <c r="F697" s="74"/>
      <c r="G697" s="70"/>
      <c r="H697" s="376"/>
    </row>
    <row r="698" spans="1:8" ht="12.75" customHeight="1">
      <c r="A698" s="239"/>
      <c r="B698" s="293"/>
      <c r="C698" s="52"/>
      <c r="D698" s="328"/>
      <c r="E698" s="345"/>
      <c r="F698" s="355"/>
      <c r="G698" s="69"/>
      <c r="H698" s="372"/>
    </row>
    <row r="699" spans="1:8" ht="12.75" customHeight="1">
      <c r="A699" s="386"/>
      <c r="B699" s="294"/>
      <c r="C699" s="53"/>
      <c r="D699" s="329"/>
      <c r="E699" s="86"/>
      <c r="F699" s="74"/>
      <c r="G699" s="70"/>
      <c r="H699" s="376"/>
    </row>
    <row r="700" spans="1:8" ht="12.75" customHeight="1">
      <c r="A700" s="239"/>
      <c r="B700" s="293"/>
      <c r="C700" s="52"/>
      <c r="D700" s="328"/>
      <c r="E700" s="345"/>
      <c r="F700" s="355"/>
      <c r="G700" s="69"/>
      <c r="H700" s="372"/>
    </row>
    <row r="701" spans="1:8" ht="12.75" customHeight="1">
      <c r="A701" s="386"/>
      <c r="B701" s="294"/>
      <c r="C701" s="53"/>
      <c r="D701" s="329"/>
      <c r="E701" s="86"/>
      <c r="F701" s="74"/>
      <c r="G701" s="70"/>
      <c r="H701" s="376"/>
    </row>
    <row r="702" spans="1:8" ht="12.75" customHeight="1">
      <c r="A702" s="239"/>
      <c r="B702" s="293"/>
      <c r="C702" s="52"/>
      <c r="D702" s="328"/>
      <c r="E702" s="345"/>
      <c r="F702" s="355"/>
      <c r="G702" s="69"/>
      <c r="H702" s="372"/>
    </row>
    <row r="703" spans="1:8" ht="12.75" customHeight="1">
      <c r="A703" s="386"/>
      <c r="B703" s="294"/>
      <c r="C703" s="53"/>
      <c r="D703" s="329"/>
      <c r="E703" s="86"/>
      <c r="F703" s="74"/>
      <c r="G703" s="70"/>
      <c r="H703" s="376"/>
    </row>
    <row r="704" spans="1:8" ht="12.75" customHeight="1">
      <c r="A704" s="239"/>
      <c r="B704" s="293"/>
      <c r="C704" s="52"/>
      <c r="D704" s="328"/>
      <c r="E704" s="345"/>
      <c r="F704" s="355"/>
      <c r="G704" s="69"/>
      <c r="H704" s="372"/>
    </row>
    <row r="705" spans="1:8" ht="12.75" customHeight="1">
      <c r="A705" s="386"/>
      <c r="B705" s="294"/>
      <c r="C705" s="53"/>
      <c r="D705" s="329"/>
      <c r="E705" s="86"/>
      <c r="F705" s="74"/>
      <c r="G705" s="70"/>
      <c r="H705" s="376"/>
    </row>
    <row r="706" spans="1:8" ht="12.75" customHeight="1">
      <c r="A706" s="239"/>
      <c r="B706" s="293"/>
      <c r="C706" s="52"/>
      <c r="D706" s="328"/>
      <c r="E706" s="345"/>
      <c r="F706" s="355"/>
      <c r="G706" s="69"/>
      <c r="H706" s="372"/>
    </row>
    <row r="707" spans="1:8" ht="12.75" customHeight="1">
      <c r="A707" s="386"/>
      <c r="B707" s="294"/>
      <c r="C707" s="53"/>
      <c r="D707" s="329"/>
      <c r="E707" s="86"/>
      <c r="F707" s="74"/>
      <c r="G707" s="70"/>
      <c r="H707" s="376"/>
    </row>
    <row r="708" spans="1:8" ht="12.75" customHeight="1">
      <c r="A708" s="239"/>
      <c r="B708" s="293"/>
      <c r="C708" s="52"/>
      <c r="D708" s="328"/>
      <c r="E708" s="345"/>
      <c r="F708" s="355"/>
      <c r="G708" s="69"/>
      <c r="H708" s="372"/>
    </row>
    <row r="709" spans="1:8" ht="12.75" customHeight="1">
      <c r="A709" s="386"/>
      <c r="B709" s="294"/>
      <c r="C709" s="53"/>
      <c r="D709" s="329"/>
      <c r="E709" s="86"/>
      <c r="F709" s="74"/>
      <c r="G709" s="70"/>
      <c r="H709" s="376"/>
    </row>
    <row r="710" spans="1:8" ht="12.75" customHeight="1">
      <c r="A710" s="239"/>
      <c r="B710" s="293"/>
      <c r="C710" s="52"/>
      <c r="D710" s="328"/>
      <c r="E710" s="345"/>
      <c r="F710" s="355"/>
      <c r="G710" s="69"/>
      <c r="H710" s="372"/>
    </row>
    <row r="711" spans="1:8" ht="12.75" customHeight="1">
      <c r="A711" s="386"/>
      <c r="B711" s="294"/>
      <c r="C711" s="53"/>
      <c r="D711" s="329"/>
      <c r="E711" s="86"/>
      <c r="F711" s="74"/>
      <c r="G711" s="70"/>
      <c r="H711" s="376"/>
    </row>
    <row r="712" spans="1:8" ht="12.75" customHeight="1">
      <c r="A712" s="239"/>
      <c r="B712" s="293"/>
      <c r="C712" s="52"/>
      <c r="D712" s="328"/>
      <c r="E712" s="345"/>
      <c r="F712" s="355"/>
      <c r="G712" s="69"/>
      <c r="H712" s="372"/>
    </row>
    <row r="713" spans="1:8" ht="12.75" customHeight="1">
      <c r="A713" s="386"/>
      <c r="B713" s="294"/>
      <c r="C713" s="53"/>
      <c r="D713" s="329"/>
      <c r="E713" s="86"/>
      <c r="F713" s="74"/>
      <c r="G713" s="70"/>
      <c r="H713" s="376"/>
    </row>
    <row r="714" spans="1:8" ht="12.75" customHeight="1">
      <c r="A714" s="239"/>
      <c r="B714" s="293"/>
      <c r="C714" s="52"/>
      <c r="D714" s="328"/>
      <c r="E714" s="345"/>
      <c r="F714" s="355"/>
      <c r="G714" s="69"/>
      <c r="H714" s="372"/>
    </row>
    <row r="715" spans="1:8" ht="12.75" customHeight="1">
      <c r="A715" s="386"/>
      <c r="B715" s="294"/>
      <c r="C715" s="53"/>
      <c r="D715" s="329"/>
      <c r="E715" s="86"/>
      <c r="F715" s="74"/>
      <c r="G715" s="70"/>
      <c r="H715" s="376"/>
    </row>
    <row r="716" spans="1:8" ht="12.75" customHeight="1">
      <c r="A716" s="239"/>
      <c r="B716" s="293"/>
      <c r="C716" s="52"/>
      <c r="D716" s="328"/>
      <c r="E716" s="345"/>
      <c r="F716" s="355"/>
      <c r="G716" s="69"/>
      <c r="H716" s="372"/>
    </row>
    <row r="717" spans="1:8" ht="12.75" customHeight="1">
      <c r="A717" s="386"/>
      <c r="B717" s="294"/>
      <c r="C717" s="53"/>
      <c r="D717" s="329"/>
      <c r="E717" s="86"/>
      <c r="F717" s="74"/>
      <c r="G717" s="70"/>
      <c r="H717" s="376"/>
    </row>
    <row r="718" spans="1:8" ht="12.75" customHeight="1">
      <c r="A718" s="239"/>
      <c r="B718" s="293"/>
      <c r="C718" s="52"/>
      <c r="D718" s="328"/>
      <c r="E718" s="345"/>
      <c r="F718" s="355"/>
      <c r="G718" s="69"/>
      <c r="H718" s="372"/>
    </row>
    <row r="719" spans="1:8" ht="12.75" customHeight="1">
      <c r="A719" s="386"/>
      <c r="B719" s="294"/>
      <c r="C719" s="53"/>
      <c r="D719" s="329"/>
      <c r="E719" s="86"/>
      <c r="F719" s="74"/>
      <c r="G719" s="70"/>
      <c r="H719" s="376"/>
    </row>
    <row r="720" spans="1:8" ht="12.75" customHeight="1">
      <c r="A720" s="239"/>
      <c r="B720" s="293"/>
      <c r="C720" s="52"/>
      <c r="D720" s="328"/>
      <c r="E720" s="345"/>
      <c r="F720" s="355"/>
      <c r="G720" s="69"/>
      <c r="H720" s="372"/>
    </row>
    <row r="721" spans="1:8" ht="12.75" customHeight="1">
      <c r="A721" s="240"/>
      <c r="B721" s="40" t="s">
        <v>165</v>
      </c>
      <c r="C721" s="53"/>
      <c r="D721" s="334"/>
      <c r="E721" s="272"/>
      <c r="F721" s="94"/>
      <c r="G721" s="102"/>
      <c r="H721" s="281"/>
    </row>
    <row r="722" spans="1:8" ht="12.75" customHeight="1">
      <c r="A722" s="384"/>
      <c r="B722" s="249"/>
      <c r="C722" s="249"/>
      <c r="D722" s="330"/>
      <c r="E722" s="80"/>
      <c r="F722" s="69"/>
      <c r="G722" s="69"/>
      <c r="H722" s="275"/>
    </row>
    <row r="723" spans="1:8" ht="12.75" customHeight="1">
      <c r="A723" s="286" t="s">
        <v>2557</v>
      </c>
      <c r="B723" s="294" t="s">
        <v>3759</v>
      </c>
      <c r="C723" s="311"/>
      <c r="D723" s="331"/>
      <c r="E723" s="81"/>
      <c r="F723" s="70"/>
      <c r="G723" s="70"/>
      <c r="H723" s="374"/>
    </row>
    <row r="724" spans="1:8" ht="12.75" customHeight="1">
      <c r="A724" s="239"/>
      <c r="B724" s="251"/>
      <c r="C724" s="264"/>
      <c r="D724" s="330"/>
      <c r="E724" s="80"/>
      <c r="F724" s="69"/>
      <c r="G724" s="69"/>
      <c r="H724" s="275"/>
    </row>
    <row r="725" spans="1:8" ht="12.75" customHeight="1">
      <c r="A725" s="240"/>
      <c r="B725" s="252"/>
      <c r="C725" s="265"/>
      <c r="D725" s="331"/>
      <c r="E725" s="81"/>
      <c r="F725" s="70"/>
      <c r="G725" s="70"/>
      <c r="H725" s="277"/>
    </row>
    <row r="726" spans="1:8" ht="12.75" customHeight="1">
      <c r="A726" s="239"/>
      <c r="B726" s="293"/>
      <c r="C726" s="52" t="s">
        <v>2017</v>
      </c>
      <c r="D726" s="337"/>
      <c r="E726" s="345"/>
      <c r="F726" s="355"/>
      <c r="G726" s="69"/>
      <c r="H726" s="372"/>
    </row>
    <row r="727" spans="1:8" ht="12.75" customHeight="1">
      <c r="A727" s="386"/>
      <c r="B727" s="294" t="s">
        <v>2226</v>
      </c>
      <c r="C727" s="53" t="s">
        <v>404</v>
      </c>
      <c r="D727" s="338">
        <v>0.8</v>
      </c>
      <c r="E727" s="86" t="s">
        <v>1022</v>
      </c>
      <c r="F727" s="356"/>
      <c r="G727" s="70"/>
      <c r="H727" s="277"/>
    </row>
    <row r="728" spans="1:8" ht="12.75" customHeight="1">
      <c r="A728" s="239"/>
      <c r="B728" s="293"/>
      <c r="C728" s="52" t="s">
        <v>2017</v>
      </c>
      <c r="D728" s="337"/>
      <c r="E728" s="345"/>
      <c r="F728" s="355"/>
      <c r="G728" s="69"/>
      <c r="H728" s="372"/>
    </row>
    <row r="729" spans="1:8" ht="12.75" customHeight="1">
      <c r="A729" s="386"/>
      <c r="B729" s="294" t="s">
        <v>2226</v>
      </c>
      <c r="C729" s="53" t="s">
        <v>126</v>
      </c>
      <c r="D729" s="338">
        <v>1.34</v>
      </c>
      <c r="E729" s="86" t="s">
        <v>1022</v>
      </c>
      <c r="F729" s="74"/>
      <c r="G729" s="70"/>
      <c r="H729" s="376"/>
    </row>
    <row r="730" spans="1:8" ht="12.75" customHeight="1">
      <c r="A730" s="239"/>
      <c r="B730" s="293"/>
      <c r="C730" s="52" t="s">
        <v>2583</v>
      </c>
      <c r="D730" s="337"/>
      <c r="E730" s="345"/>
      <c r="F730" s="355"/>
      <c r="G730" s="69"/>
      <c r="H730" s="372"/>
    </row>
    <row r="731" spans="1:8" ht="12.75" customHeight="1">
      <c r="A731" s="386"/>
      <c r="B731" s="294" t="s">
        <v>2647</v>
      </c>
      <c r="C731" s="53" t="s">
        <v>2413</v>
      </c>
      <c r="D731" s="338">
        <v>0.35</v>
      </c>
      <c r="E731" s="86" t="s">
        <v>1022</v>
      </c>
      <c r="F731" s="74"/>
      <c r="G731" s="70"/>
      <c r="H731" s="376"/>
    </row>
    <row r="732" spans="1:8" ht="12.75" customHeight="1">
      <c r="A732" s="239"/>
      <c r="B732" s="293"/>
      <c r="C732" s="52" t="s">
        <v>2649</v>
      </c>
      <c r="D732" s="337"/>
      <c r="E732" s="345"/>
      <c r="F732" s="355"/>
      <c r="G732" s="69"/>
      <c r="H732" s="372"/>
    </row>
    <row r="733" spans="1:8" ht="12.75" customHeight="1">
      <c r="A733" s="386"/>
      <c r="B733" s="294" t="s">
        <v>790</v>
      </c>
      <c r="C733" s="53" t="s">
        <v>3514</v>
      </c>
      <c r="D733" s="338">
        <v>0.64</v>
      </c>
      <c r="E733" s="86" t="s">
        <v>1022</v>
      </c>
      <c r="F733" s="74"/>
      <c r="G733" s="70"/>
      <c r="H733" s="376"/>
    </row>
    <row r="734" spans="1:8" ht="12.75" customHeight="1">
      <c r="A734" s="239"/>
      <c r="B734" s="293"/>
      <c r="C734" s="52" t="s">
        <v>2649</v>
      </c>
      <c r="D734" s="337"/>
      <c r="E734" s="345"/>
      <c r="F734" s="355"/>
      <c r="G734" s="69"/>
      <c r="H734" s="372"/>
    </row>
    <row r="735" spans="1:8" ht="12.75" customHeight="1">
      <c r="A735" s="386"/>
      <c r="B735" s="294" t="s">
        <v>790</v>
      </c>
      <c r="C735" s="53" t="s">
        <v>2249</v>
      </c>
      <c r="D735" s="338">
        <v>1.72</v>
      </c>
      <c r="E735" s="86" t="s">
        <v>1022</v>
      </c>
      <c r="F735" s="74"/>
      <c r="G735" s="70"/>
      <c r="H735" s="376"/>
    </row>
    <row r="736" spans="1:8" ht="12.75" customHeight="1">
      <c r="A736" s="239"/>
      <c r="B736" s="293"/>
      <c r="C736" s="52" t="s">
        <v>2567</v>
      </c>
      <c r="D736" s="337"/>
      <c r="E736" s="345"/>
      <c r="F736" s="355"/>
      <c r="G736" s="69"/>
      <c r="H736" s="372"/>
    </row>
    <row r="737" spans="1:8" ht="12.75" customHeight="1">
      <c r="A737" s="386"/>
      <c r="B737" s="294" t="s">
        <v>1895</v>
      </c>
      <c r="C737" s="53" t="s">
        <v>2570</v>
      </c>
      <c r="D737" s="338">
        <v>0.38</v>
      </c>
      <c r="E737" s="86" t="s">
        <v>1022</v>
      </c>
      <c r="F737" s="74"/>
      <c r="G737" s="70"/>
      <c r="H737" s="376"/>
    </row>
    <row r="738" spans="1:8" ht="12.75" customHeight="1">
      <c r="A738" s="239"/>
      <c r="B738" s="293"/>
      <c r="C738" s="52" t="s">
        <v>2562</v>
      </c>
      <c r="D738" s="337"/>
      <c r="E738" s="345"/>
      <c r="F738" s="355"/>
      <c r="G738" s="69"/>
      <c r="H738" s="372"/>
    </row>
    <row r="739" spans="1:8" ht="12.75" customHeight="1">
      <c r="A739" s="386"/>
      <c r="B739" s="294" t="s">
        <v>1012</v>
      </c>
      <c r="C739" s="53" t="s">
        <v>2582</v>
      </c>
      <c r="D739" s="338">
        <v>8.e-002</v>
      </c>
      <c r="E739" s="86" t="s">
        <v>1022</v>
      </c>
      <c r="F739" s="74"/>
      <c r="G739" s="70"/>
      <c r="H739" s="376"/>
    </row>
    <row r="740" spans="1:8" ht="12.75" customHeight="1">
      <c r="A740" s="239"/>
      <c r="B740" s="293"/>
      <c r="C740" s="52" t="s">
        <v>2562</v>
      </c>
      <c r="D740" s="337"/>
      <c r="E740" s="345"/>
      <c r="F740" s="355"/>
      <c r="G740" s="69"/>
      <c r="H740" s="372"/>
    </row>
    <row r="741" spans="1:8" ht="12.75" customHeight="1">
      <c r="A741" s="386"/>
      <c r="B741" s="294" t="s">
        <v>1012</v>
      </c>
      <c r="C741" s="53" t="s">
        <v>2576</v>
      </c>
      <c r="D741" s="338">
        <v>0.27</v>
      </c>
      <c r="E741" s="86" t="s">
        <v>1022</v>
      </c>
      <c r="F741" s="74"/>
      <c r="G741" s="70"/>
      <c r="H741" s="376"/>
    </row>
    <row r="742" spans="1:8" ht="12.75" customHeight="1">
      <c r="A742" s="239"/>
      <c r="B742" s="293"/>
      <c r="C742" s="52" t="s">
        <v>2017</v>
      </c>
      <c r="D742" s="337"/>
      <c r="E742" s="345"/>
      <c r="F742" s="355"/>
      <c r="G742" s="69"/>
      <c r="H742" s="372"/>
    </row>
    <row r="743" spans="1:8" ht="12.75" customHeight="1">
      <c r="A743" s="386"/>
      <c r="B743" s="294" t="s">
        <v>1012</v>
      </c>
      <c r="C743" s="53" t="s">
        <v>2582</v>
      </c>
      <c r="D743" s="338">
        <v>5.e-002</v>
      </c>
      <c r="E743" s="86" t="s">
        <v>1022</v>
      </c>
      <c r="F743" s="74"/>
      <c r="G743" s="70"/>
      <c r="H743" s="376"/>
    </row>
    <row r="744" spans="1:8" ht="12.75" customHeight="1">
      <c r="A744" s="239"/>
      <c r="B744" s="293"/>
      <c r="C744" s="52" t="s">
        <v>2583</v>
      </c>
      <c r="D744" s="337"/>
      <c r="E744" s="345"/>
      <c r="F744" s="355"/>
      <c r="G744" s="69"/>
      <c r="H744" s="372"/>
    </row>
    <row r="745" spans="1:8" ht="12.75" customHeight="1">
      <c r="A745" s="386"/>
      <c r="B745" s="294" t="s">
        <v>1012</v>
      </c>
      <c r="C745" s="53" t="s">
        <v>2579</v>
      </c>
      <c r="D745" s="338">
        <v>1.e-002</v>
      </c>
      <c r="E745" s="86" t="s">
        <v>1022</v>
      </c>
      <c r="F745" s="74"/>
      <c r="G745" s="70"/>
      <c r="H745" s="376"/>
    </row>
    <row r="746" spans="1:8" ht="12.75" customHeight="1">
      <c r="A746" s="239"/>
      <c r="B746" s="293"/>
      <c r="C746" s="52" t="s">
        <v>2583</v>
      </c>
      <c r="D746" s="337"/>
      <c r="E746" s="345"/>
      <c r="F746" s="355"/>
      <c r="G746" s="69"/>
      <c r="H746" s="372"/>
    </row>
    <row r="747" spans="1:8" ht="12.75" customHeight="1">
      <c r="A747" s="386"/>
      <c r="B747" s="294" t="s">
        <v>1012</v>
      </c>
      <c r="C747" s="53" t="s">
        <v>1232</v>
      </c>
      <c r="D747" s="338">
        <v>1.e-002</v>
      </c>
      <c r="E747" s="86" t="s">
        <v>1022</v>
      </c>
      <c r="F747" s="74"/>
      <c r="G747" s="70"/>
      <c r="H747" s="376"/>
    </row>
    <row r="748" spans="1:8" ht="12.75" customHeight="1">
      <c r="A748" s="239"/>
      <c r="B748" s="293"/>
      <c r="C748" s="52" t="s">
        <v>2652</v>
      </c>
      <c r="D748" s="328"/>
      <c r="E748" s="345"/>
      <c r="F748" s="355"/>
      <c r="G748" s="69"/>
      <c r="H748" s="372"/>
    </row>
    <row r="749" spans="1:8" ht="12.75" customHeight="1">
      <c r="A749" s="386"/>
      <c r="B749" s="294" t="s">
        <v>2657</v>
      </c>
      <c r="C749" s="53" t="s">
        <v>2077</v>
      </c>
      <c r="D749" s="329">
        <v>33</v>
      </c>
      <c r="E749" s="86" t="s">
        <v>2432</v>
      </c>
      <c r="F749" s="74"/>
      <c r="G749" s="70"/>
      <c r="H749" s="376"/>
    </row>
    <row r="750" spans="1:8" ht="12.75" customHeight="1">
      <c r="A750" s="239"/>
      <c r="B750" s="293"/>
      <c r="C750" s="52" t="s">
        <v>2652</v>
      </c>
      <c r="D750" s="328"/>
      <c r="E750" s="345"/>
      <c r="F750" s="355"/>
      <c r="G750" s="69"/>
      <c r="H750" s="372"/>
    </row>
    <row r="751" spans="1:8" ht="12.75" customHeight="1">
      <c r="A751" s="386"/>
      <c r="B751" s="294" t="s">
        <v>2657</v>
      </c>
      <c r="C751" s="53" t="s">
        <v>2624</v>
      </c>
      <c r="D751" s="329">
        <v>83</v>
      </c>
      <c r="E751" s="86" t="s">
        <v>2432</v>
      </c>
      <c r="F751" s="74"/>
      <c r="G751" s="70"/>
      <c r="H751" s="376"/>
    </row>
    <row r="752" spans="1:8" ht="12.75" customHeight="1">
      <c r="A752" s="239"/>
      <c r="B752" s="293"/>
      <c r="C752" s="52" t="s">
        <v>2652</v>
      </c>
      <c r="D752" s="328"/>
      <c r="E752" s="345"/>
      <c r="F752" s="355"/>
      <c r="G752" s="69"/>
      <c r="H752" s="372"/>
    </row>
    <row r="753" spans="1:8" ht="12.75" customHeight="1">
      <c r="A753" s="386"/>
      <c r="B753" s="294" t="s">
        <v>2657</v>
      </c>
      <c r="C753" s="53" t="s">
        <v>1259</v>
      </c>
      <c r="D753" s="329">
        <v>69</v>
      </c>
      <c r="E753" s="86" t="s">
        <v>2432</v>
      </c>
      <c r="F753" s="74"/>
      <c r="G753" s="70"/>
      <c r="H753" s="376"/>
    </row>
    <row r="754" spans="1:8" ht="12.75" customHeight="1">
      <c r="A754" s="239"/>
      <c r="B754" s="293"/>
      <c r="C754" s="52" t="s">
        <v>2652</v>
      </c>
      <c r="D754" s="328"/>
      <c r="E754" s="345"/>
      <c r="F754" s="355"/>
      <c r="G754" s="69"/>
      <c r="H754" s="372"/>
    </row>
    <row r="755" spans="1:8" ht="12.75" customHeight="1">
      <c r="A755" s="386"/>
      <c r="B755" s="294" t="s">
        <v>2657</v>
      </c>
      <c r="C755" s="53" t="s">
        <v>514</v>
      </c>
      <c r="D755" s="329">
        <v>17</v>
      </c>
      <c r="E755" s="86" t="s">
        <v>2432</v>
      </c>
      <c r="F755" s="74"/>
      <c r="G755" s="70"/>
      <c r="H755" s="376"/>
    </row>
    <row r="756" spans="1:8" ht="12.75" customHeight="1">
      <c r="A756" s="239"/>
      <c r="B756" s="293"/>
      <c r="C756" s="52" t="s">
        <v>1090</v>
      </c>
      <c r="D756" s="328"/>
      <c r="E756" s="345"/>
      <c r="F756" s="355"/>
      <c r="G756" s="69"/>
      <c r="H756" s="372"/>
    </row>
    <row r="757" spans="1:8" ht="12.75" customHeight="1">
      <c r="A757" s="386"/>
      <c r="B757" s="294" t="s">
        <v>2595</v>
      </c>
      <c r="C757" s="53" t="s">
        <v>2626</v>
      </c>
      <c r="D757" s="329">
        <v>92</v>
      </c>
      <c r="E757" s="86" t="s">
        <v>2432</v>
      </c>
      <c r="F757" s="74"/>
      <c r="G757" s="70"/>
      <c r="H757" s="376"/>
    </row>
    <row r="758" spans="1:8" ht="12.75" customHeight="1">
      <c r="A758" s="239"/>
      <c r="B758" s="293"/>
      <c r="C758" s="52"/>
      <c r="D758" s="328"/>
      <c r="E758" s="345"/>
      <c r="F758" s="355"/>
      <c r="G758" s="69"/>
      <c r="H758" s="372"/>
    </row>
    <row r="759" spans="1:8" ht="12.75" customHeight="1">
      <c r="A759" s="386"/>
      <c r="B759" s="294" t="s">
        <v>357</v>
      </c>
      <c r="C759" s="53" t="s">
        <v>656</v>
      </c>
      <c r="D759" s="339">
        <v>-0.18</v>
      </c>
      <c r="E759" s="86" t="s">
        <v>1022</v>
      </c>
      <c r="F759" s="74"/>
      <c r="G759" s="70"/>
      <c r="H759" s="376"/>
    </row>
    <row r="760" spans="1:8" ht="12.75" customHeight="1">
      <c r="A760" s="239"/>
      <c r="B760" s="293"/>
      <c r="C760" s="52"/>
      <c r="D760" s="328"/>
      <c r="E760" s="345"/>
      <c r="F760" s="355"/>
      <c r="G760" s="69"/>
      <c r="H760" s="372"/>
    </row>
    <row r="761" spans="1:8" ht="12.75" customHeight="1">
      <c r="A761" s="386"/>
      <c r="B761" s="294"/>
      <c r="C761" s="53"/>
      <c r="D761" s="329"/>
      <c r="E761" s="86"/>
      <c r="F761" s="74"/>
      <c r="G761" s="70"/>
      <c r="H761" s="376"/>
    </row>
    <row r="762" spans="1:8" ht="12.75" customHeight="1">
      <c r="A762" s="239"/>
      <c r="B762" s="293"/>
      <c r="C762" s="52"/>
      <c r="D762" s="328"/>
      <c r="E762" s="345"/>
      <c r="F762" s="355"/>
      <c r="G762" s="69"/>
      <c r="H762" s="372"/>
    </row>
    <row r="763" spans="1:8" ht="12.75" customHeight="1">
      <c r="A763" s="386"/>
      <c r="B763" s="294"/>
      <c r="C763" s="53"/>
      <c r="D763" s="329"/>
      <c r="E763" s="86"/>
      <c r="F763" s="74"/>
      <c r="G763" s="70"/>
      <c r="H763" s="376"/>
    </row>
    <row r="764" spans="1:8" ht="12.75" customHeight="1">
      <c r="A764" s="239"/>
      <c r="B764" s="293"/>
      <c r="C764" s="52"/>
      <c r="D764" s="328"/>
      <c r="E764" s="345"/>
      <c r="F764" s="355"/>
      <c r="G764" s="69"/>
      <c r="H764" s="372"/>
    </row>
    <row r="765" spans="1:8" ht="12.75" customHeight="1">
      <c r="A765" s="386"/>
      <c r="B765" s="294" t="s">
        <v>3779</v>
      </c>
      <c r="C765" s="53"/>
      <c r="D765" s="338">
        <v>5.0199999999999996</v>
      </c>
      <c r="E765" s="86" t="s">
        <v>1022</v>
      </c>
      <c r="F765" s="74"/>
      <c r="G765" s="70"/>
      <c r="H765" s="376"/>
    </row>
    <row r="766" spans="1:8" ht="12.75" customHeight="1">
      <c r="A766" s="239"/>
      <c r="B766" s="293"/>
      <c r="C766" s="52"/>
      <c r="D766" s="328"/>
      <c r="E766" s="345"/>
      <c r="F766" s="355"/>
      <c r="G766" s="69"/>
      <c r="H766" s="372"/>
    </row>
    <row r="767" spans="1:8" ht="12.75" customHeight="1">
      <c r="A767" s="386"/>
      <c r="B767" s="294" t="s">
        <v>3780</v>
      </c>
      <c r="C767" s="53" t="s">
        <v>3781</v>
      </c>
      <c r="D767" s="329">
        <v>55.2</v>
      </c>
      <c r="E767" s="86" t="s">
        <v>161</v>
      </c>
      <c r="F767" s="74"/>
      <c r="G767" s="70"/>
      <c r="H767" s="376"/>
    </row>
    <row r="768" spans="1:8" ht="12.75" customHeight="1">
      <c r="A768" s="239"/>
      <c r="B768" s="293"/>
      <c r="C768" s="52" t="s">
        <v>3783</v>
      </c>
      <c r="D768" s="328"/>
      <c r="E768" s="345"/>
      <c r="F768" s="355"/>
      <c r="G768" s="69"/>
      <c r="H768" s="372"/>
    </row>
    <row r="769" spans="1:8" ht="12.75" customHeight="1">
      <c r="A769" s="386"/>
      <c r="B769" s="294" t="s">
        <v>3371</v>
      </c>
      <c r="C769" s="53" t="s">
        <v>4022</v>
      </c>
      <c r="D769" s="329">
        <v>159</v>
      </c>
      <c r="E769" s="86" t="s">
        <v>117</v>
      </c>
      <c r="F769" s="74"/>
      <c r="G769" s="70"/>
      <c r="H769" s="376"/>
    </row>
    <row r="770" spans="1:8" ht="12.75" customHeight="1">
      <c r="A770" s="239"/>
      <c r="B770" s="293"/>
      <c r="C770" s="52"/>
      <c r="D770" s="328"/>
      <c r="E770" s="345"/>
      <c r="F770" s="355"/>
      <c r="G770" s="69"/>
      <c r="H770" s="372"/>
    </row>
    <row r="771" spans="1:8" ht="12.75" customHeight="1">
      <c r="A771" s="386"/>
      <c r="B771" s="294" t="s">
        <v>3784</v>
      </c>
      <c r="C771" s="53"/>
      <c r="D771" s="338">
        <v>5.0199999999999996</v>
      </c>
      <c r="E771" s="86" t="s">
        <v>1022</v>
      </c>
      <c r="F771" s="74"/>
      <c r="G771" s="70"/>
      <c r="H771" s="376"/>
    </row>
    <row r="772" spans="1:8" ht="12.75" customHeight="1">
      <c r="A772" s="239"/>
      <c r="B772" s="293"/>
      <c r="C772" s="52"/>
      <c r="D772" s="328"/>
      <c r="E772" s="345"/>
      <c r="F772" s="355"/>
      <c r="G772" s="69"/>
      <c r="H772" s="372"/>
    </row>
    <row r="773" spans="1:8" ht="12.75" customHeight="1">
      <c r="A773" s="386"/>
      <c r="B773" s="294" t="s">
        <v>1439</v>
      </c>
      <c r="C773" s="53" t="s">
        <v>3464</v>
      </c>
      <c r="D773" s="338">
        <v>5.0199999999999996</v>
      </c>
      <c r="E773" s="86" t="s">
        <v>1022</v>
      </c>
      <c r="F773" s="74"/>
      <c r="G773" s="70"/>
      <c r="H773" s="376"/>
    </row>
    <row r="774" spans="1:8" ht="12.75" customHeight="1">
      <c r="A774" s="239"/>
      <c r="B774" s="293"/>
      <c r="C774" s="52"/>
      <c r="D774" s="328"/>
      <c r="E774" s="345"/>
      <c r="F774" s="355"/>
      <c r="G774" s="69"/>
      <c r="H774" s="372"/>
    </row>
    <row r="775" spans="1:8" ht="12.75" customHeight="1">
      <c r="A775" s="386"/>
      <c r="B775" s="294" t="s">
        <v>577</v>
      </c>
      <c r="C775" s="53"/>
      <c r="D775" s="329">
        <v>194</v>
      </c>
      <c r="E775" s="86" t="s">
        <v>2495</v>
      </c>
      <c r="F775" s="74"/>
      <c r="G775" s="70"/>
      <c r="H775" s="376"/>
    </row>
    <row r="776" spans="1:8" ht="12.75" customHeight="1">
      <c r="A776" s="239"/>
      <c r="B776" s="293"/>
      <c r="C776" s="52"/>
      <c r="D776" s="328"/>
      <c r="E776" s="345"/>
      <c r="F776" s="355"/>
      <c r="G776" s="69"/>
      <c r="H776" s="372"/>
    </row>
    <row r="777" spans="1:8" ht="12.75" customHeight="1">
      <c r="A777" s="386"/>
      <c r="B777" s="294" t="s">
        <v>2340</v>
      </c>
      <c r="C777" s="53" t="s">
        <v>4701</v>
      </c>
      <c r="D777" s="338">
        <v>0.37</v>
      </c>
      <c r="E777" s="86" t="s">
        <v>1022</v>
      </c>
      <c r="F777" s="74"/>
      <c r="G777" s="70"/>
      <c r="H777" s="376"/>
    </row>
    <row r="778" spans="1:8" ht="12.75" customHeight="1">
      <c r="A778" s="239"/>
      <c r="B778" s="293"/>
      <c r="C778" s="52"/>
      <c r="D778" s="328"/>
      <c r="E778" s="345"/>
      <c r="F778" s="355"/>
      <c r="G778" s="69"/>
      <c r="H778" s="372"/>
    </row>
    <row r="779" spans="1:8" ht="12.75" customHeight="1">
      <c r="A779" s="386"/>
      <c r="B779" s="294" t="s">
        <v>3785</v>
      </c>
      <c r="C779" s="53" t="s">
        <v>2612</v>
      </c>
      <c r="D779" s="329">
        <v>92</v>
      </c>
      <c r="E779" s="86" t="s">
        <v>1883</v>
      </c>
      <c r="F779" s="74"/>
      <c r="G779" s="70"/>
      <c r="H779" s="376"/>
    </row>
    <row r="780" spans="1:8" ht="12.75" customHeight="1">
      <c r="A780" s="239"/>
      <c r="B780" s="293"/>
      <c r="C780" s="52"/>
      <c r="D780" s="328"/>
      <c r="E780" s="345"/>
      <c r="F780" s="355"/>
      <c r="G780" s="69"/>
      <c r="H780" s="372"/>
    </row>
    <row r="781" spans="1:8" ht="12.75" customHeight="1">
      <c r="A781" s="386"/>
      <c r="B781" s="294"/>
      <c r="C781" s="53"/>
      <c r="D781" s="329"/>
      <c r="E781" s="86"/>
      <c r="F781" s="74"/>
      <c r="G781" s="70"/>
      <c r="H781" s="376"/>
    </row>
    <row r="782" spans="1:8" ht="12.75" customHeight="1">
      <c r="A782" s="239"/>
      <c r="B782" s="293"/>
      <c r="C782" s="52" t="s">
        <v>1056</v>
      </c>
      <c r="D782" s="328"/>
      <c r="E782" s="345"/>
      <c r="F782" s="355"/>
      <c r="G782" s="69"/>
      <c r="H782" s="372"/>
    </row>
    <row r="783" spans="1:8" ht="12.75" customHeight="1">
      <c r="A783" s="386"/>
      <c r="B783" s="294" t="s">
        <v>2118</v>
      </c>
      <c r="C783" s="53" t="s">
        <v>3787</v>
      </c>
      <c r="D783" s="329">
        <v>6</v>
      </c>
      <c r="E783" s="86" t="s">
        <v>1883</v>
      </c>
      <c r="F783" s="74"/>
      <c r="G783" s="70"/>
      <c r="H783" s="376"/>
    </row>
    <row r="784" spans="1:8" ht="12.75" customHeight="1">
      <c r="A784" s="239"/>
      <c r="B784" s="293"/>
      <c r="C784" s="52" t="s">
        <v>1056</v>
      </c>
      <c r="D784" s="328"/>
      <c r="E784" s="345"/>
      <c r="F784" s="355"/>
      <c r="G784" s="69"/>
      <c r="H784" s="372"/>
    </row>
    <row r="785" spans="1:8" ht="12.75" customHeight="1">
      <c r="A785" s="386"/>
      <c r="B785" s="294" t="s">
        <v>2118</v>
      </c>
      <c r="C785" s="53" t="s">
        <v>3001</v>
      </c>
      <c r="D785" s="329">
        <v>6</v>
      </c>
      <c r="E785" s="86" t="s">
        <v>1883</v>
      </c>
      <c r="F785" s="74"/>
      <c r="G785" s="70"/>
      <c r="H785" s="376"/>
    </row>
    <row r="786" spans="1:8" ht="12.75" customHeight="1">
      <c r="A786" s="239"/>
      <c r="B786" s="293"/>
      <c r="C786" s="52" t="s">
        <v>1056</v>
      </c>
      <c r="D786" s="328"/>
      <c r="E786" s="345"/>
      <c r="F786" s="355"/>
      <c r="G786" s="69"/>
      <c r="H786" s="372"/>
    </row>
    <row r="787" spans="1:8" ht="12.75" customHeight="1">
      <c r="A787" s="386"/>
      <c r="B787" s="294" t="s">
        <v>2118</v>
      </c>
      <c r="C787" s="53" t="s">
        <v>3719</v>
      </c>
      <c r="D787" s="329">
        <v>11</v>
      </c>
      <c r="E787" s="86" t="s">
        <v>1883</v>
      </c>
      <c r="F787" s="74"/>
      <c r="G787" s="70"/>
      <c r="H787" s="376"/>
    </row>
    <row r="788" spans="1:8" ht="12.75" customHeight="1">
      <c r="A788" s="239"/>
      <c r="B788" s="293"/>
      <c r="C788" s="52"/>
      <c r="D788" s="328"/>
      <c r="E788" s="345"/>
      <c r="F788" s="355"/>
      <c r="G788" s="69"/>
      <c r="H788" s="372"/>
    </row>
    <row r="789" spans="1:8" ht="12.75" customHeight="1">
      <c r="A789" s="386"/>
      <c r="B789" s="294"/>
      <c r="C789" s="53"/>
      <c r="D789" s="329"/>
      <c r="E789" s="86"/>
      <c r="F789" s="74"/>
      <c r="G789" s="70"/>
      <c r="H789" s="376"/>
    </row>
    <row r="790" spans="1:8" ht="12.75" customHeight="1">
      <c r="A790" s="239"/>
      <c r="B790" s="293"/>
      <c r="C790" s="52"/>
      <c r="D790" s="328"/>
      <c r="E790" s="345"/>
      <c r="F790" s="355"/>
      <c r="G790" s="69"/>
      <c r="H790" s="372"/>
    </row>
    <row r="791" spans="1:8" ht="12.75" customHeight="1">
      <c r="A791" s="386"/>
      <c r="B791" s="294"/>
      <c r="C791" s="53"/>
      <c r="D791" s="329"/>
      <c r="E791" s="86"/>
      <c r="F791" s="74"/>
      <c r="G791" s="70"/>
      <c r="H791" s="376"/>
    </row>
    <row r="792" spans="1:8" ht="12.75" customHeight="1">
      <c r="A792" s="239"/>
      <c r="B792" s="293"/>
      <c r="C792" s="52"/>
      <c r="D792" s="328"/>
      <c r="E792" s="345"/>
      <c r="F792" s="355"/>
      <c r="G792" s="69"/>
      <c r="H792" s="372"/>
    </row>
    <row r="793" spans="1:8" ht="12.75" customHeight="1">
      <c r="A793" s="386"/>
      <c r="B793" s="294"/>
      <c r="C793" s="53"/>
      <c r="D793" s="329"/>
      <c r="E793" s="86"/>
      <c r="F793" s="74"/>
      <c r="G793" s="70"/>
      <c r="H793" s="376"/>
    </row>
    <row r="794" spans="1:8" ht="12.75" customHeight="1">
      <c r="A794" s="239"/>
      <c r="B794" s="293"/>
      <c r="C794" s="52"/>
      <c r="D794" s="328"/>
      <c r="E794" s="345"/>
      <c r="F794" s="355"/>
      <c r="G794" s="69"/>
      <c r="H794" s="372"/>
    </row>
    <row r="795" spans="1:8" ht="12.75" customHeight="1">
      <c r="A795" s="386"/>
      <c r="B795" s="294"/>
      <c r="C795" s="53"/>
      <c r="D795" s="329"/>
      <c r="E795" s="86"/>
      <c r="F795" s="74"/>
      <c r="G795" s="70"/>
      <c r="H795" s="376"/>
    </row>
    <row r="796" spans="1:8" ht="12.75" customHeight="1">
      <c r="A796" s="239"/>
      <c r="B796" s="293"/>
      <c r="C796" s="52"/>
      <c r="D796" s="328"/>
      <c r="E796" s="345"/>
      <c r="F796" s="355"/>
      <c r="G796" s="69"/>
      <c r="H796" s="372"/>
    </row>
    <row r="797" spans="1:8" ht="12.75" customHeight="1">
      <c r="A797" s="386"/>
      <c r="B797" s="294"/>
      <c r="C797" s="53"/>
      <c r="D797" s="329"/>
      <c r="E797" s="86"/>
      <c r="F797" s="74"/>
      <c r="G797" s="70"/>
      <c r="H797" s="376"/>
    </row>
    <row r="798" spans="1:8" ht="12.75" customHeight="1">
      <c r="A798" s="239"/>
      <c r="B798" s="293"/>
      <c r="C798" s="52"/>
      <c r="D798" s="328"/>
      <c r="E798" s="345"/>
      <c r="F798" s="355"/>
      <c r="G798" s="69"/>
      <c r="H798" s="372"/>
    </row>
    <row r="799" spans="1:8" ht="12.75" customHeight="1">
      <c r="A799" s="386"/>
      <c r="B799" s="294"/>
      <c r="C799" s="53"/>
      <c r="D799" s="329"/>
      <c r="E799" s="86"/>
      <c r="F799" s="74"/>
      <c r="G799" s="70"/>
      <c r="H799" s="376"/>
    </row>
    <row r="800" spans="1:8" ht="12.75" customHeight="1">
      <c r="A800" s="239"/>
      <c r="B800" s="293"/>
      <c r="C800" s="52"/>
      <c r="D800" s="328"/>
      <c r="E800" s="345"/>
      <c r="F800" s="355"/>
      <c r="G800" s="69"/>
      <c r="H800" s="372"/>
    </row>
    <row r="801" spans="1:8" ht="12.75" customHeight="1">
      <c r="A801" s="240"/>
      <c r="B801" s="40" t="s">
        <v>165</v>
      </c>
      <c r="C801" s="53"/>
      <c r="D801" s="334"/>
      <c r="E801" s="272"/>
      <c r="F801" s="94"/>
      <c r="G801" s="102"/>
      <c r="H801" s="281"/>
    </row>
    <row r="802" spans="1:8" ht="12.75" customHeight="1">
      <c r="A802" s="384"/>
      <c r="B802" s="249"/>
      <c r="C802" s="249"/>
      <c r="D802" s="330"/>
      <c r="E802" s="80"/>
      <c r="F802" s="69"/>
      <c r="G802" s="69"/>
      <c r="H802" s="275"/>
    </row>
    <row r="803" spans="1:8" ht="12.75" customHeight="1">
      <c r="A803" s="286" t="s">
        <v>2559</v>
      </c>
      <c r="B803" s="294" t="s">
        <v>3760</v>
      </c>
      <c r="C803" s="311"/>
      <c r="D803" s="331"/>
      <c r="E803" s="81"/>
      <c r="F803" s="70"/>
      <c r="G803" s="70"/>
      <c r="H803" s="374"/>
    </row>
    <row r="804" spans="1:8" ht="12.75" customHeight="1">
      <c r="A804" s="239"/>
      <c r="B804" s="251"/>
      <c r="C804" s="264"/>
      <c r="D804" s="330"/>
      <c r="E804" s="80"/>
      <c r="F804" s="69"/>
      <c r="G804" s="69"/>
      <c r="H804" s="275"/>
    </row>
    <row r="805" spans="1:8" ht="12.75" customHeight="1">
      <c r="A805" s="240"/>
      <c r="B805" s="252"/>
      <c r="C805" s="265"/>
      <c r="D805" s="331"/>
      <c r="E805" s="81"/>
      <c r="F805" s="70"/>
      <c r="G805" s="70"/>
      <c r="H805" s="277"/>
    </row>
    <row r="806" spans="1:8" ht="12.75" customHeight="1">
      <c r="A806" s="239"/>
      <c r="B806" s="293"/>
      <c r="C806" s="52" t="s">
        <v>2017</v>
      </c>
      <c r="D806" s="337"/>
      <c r="E806" s="345"/>
      <c r="F806" s="355"/>
      <c r="G806" s="69"/>
      <c r="H806" s="372"/>
    </row>
    <row r="807" spans="1:8" ht="12.75" customHeight="1">
      <c r="A807" s="386"/>
      <c r="B807" s="294" t="s">
        <v>2226</v>
      </c>
      <c r="C807" s="53" t="s">
        <v>404</v>
      </c>
      <c r="D807" s="338">
        <v>0.18</v>
      </c>
      <c r="E807" s="86" t="s">
        <v>1022</v>
      </c>
      <c r="F807" s="356"/>
      <c r="G807" s="70"/>
      <c r="H807" s="277"/>
    </row>
    <row r="808" spans="1:8" ht="12.75" customHeight="1">
      <c r="A808" s="239"/>
      <c r="B808" s="293"/>
      <c r="C808" s="52" t="s">
        <v>2017</v>
      </c>
      <c r="D808" s="337"/>
      <c r="E808" s="345"/>
      <c r="F808" s="355"/>
      <c r="G808" s="69"/>
      <c r="H808" s="372"/>
    </row>
    <row r="809" spans="1:8" ht="12.75" customHeight="1">
      <c r="A809" s="386"/>
      <c r="B809" s="294" t="s">
        <v>2226</v>
      </c>
      <c r="C809" s="53" t="s">
        <v>1076</v>
      </c>
      <c r="D809" s="338">
        <v>1.04</v>
      </c>
      <c r="E809" s="86" t="s">
        <v>1022</v>
      </c>
      <c r="F809" s="74"/>
      <c r="G809" s="70"/>
      <c r="H809" s="376"/>
    </row>
    <row r="810" spans="1:8" ht="12.75" customHeight="1">
      <c r="A810" s="239"/>
      <c r="B810" s="293"/>
      <c r="C810" s="52" t="s">
        <v>2017</v>
      </c>
      <c r="D810" s="337"/>
      <c r="E810" s="345"/>
      <c r="F810" s="355"/>
      <c r="G810" s="69"/>
      <c r="H810" s="372"/>
    </row>
    <row r="811" spans="1:8" ht="12.75" customHeight="1">
      <c r="A811" s="386"/>
      <c r="B811" s="294" t="s">
        <v>2226</v>
      </c>
      <c r="C811" s="53" t="s">
        <v>2301</v>
      </c>
      <c r="D811" s="338">
        <v>3.54</v>
      </c>
      <c r="E811" s="86" t="s">
        <v>1022</v>
      </c>
      <c r="F811" s="74"/>
      <c r="G811" s="70"/>
      <c r="H811" s="376"/>
    </row>
    <row r="812" spans="1:8" ht="12.75" customHeight="1">
      <c r="A812" s="239"/>
      <c r="B812" s="293"/>
      <c r="C812" s="52" t="s">
        <v>2017</v>
      </c>
      <c r="D812" s="337"/>
      <c r="E812" s="345"/>
      <c r="F812" s="355"/>
      <c r="G812" s="69"/>
      <c r="H812" s="372"/>
    </row>
    <row r="813" spans="1:8" ht="12.75" customHeight="1">
      <c r="A813" s="386"/>
      <c r="B813" s="294" t="s">
        <v>2226</v>
      </c>
      <c r="C813" s="53" t="s">
        <v>3788</v>
      </c>
      <c r="D813" s="338">
        <v>4.75</v>
      </c>
      <c r="E813" s="86" t="s">
        <v>1022</v>
      </c>
      <c r="F813" s="74"/>
      <c r="G813" s="70"/>
      <c r="H813" s="376"/>
    </row>
    <row r="814" spans="1:8" ht="12.75" customHeight="1">
      <c r="A814" s="239"/>
      <c r="B814" s="293"/>
      <c r="C814" s="52" t="s">
        <v>2467</v>
      </c>
      <c r="D814" s="337"/>
      <c r="E814" s="345"/>
      <c r="F814" s="355"/>
      <c r="G814" s="69"/>
      <c r="H814" s="372"/>
    </row>
    <row r="815" spans="1:8" ht="12.75" customHeight="1">
      <c r="A815" s="386"/>
      <c r="B815" s="294" t="s">
        <v>1012</v>
      </c>
      <c r="C815" s="53" t="s">
        <v>3789</v>
      </c>
      <c r="D815" s="338">
        <v>0.35</v>
      </c>
      <c r="E815" s="86" t="s">
        <v>1022</v>
      </c>
      <c r="F815" s="74"/>
      <c r="G815" s="70"/>
      <c r="H815" s="376"/>
    </row>
    <row r="816" spans="1:8" ht="12.75" customHeight="1">
      <c r="A816" s="239"/>
      <c r="B816" s="293"/>
      <c r="C816" s="52" t="s">
        <v>2562</v>
      </c>
      <c r="D816" s="337"/>
      <c r="E816" s="345"/>
      <c r="F816" s="355"/>
      <c r="G816" s="69"/>
      <c r="H816" s="372"/>
    </row>
    <row r="817" spans="1:8" ht="12.75" customHeight="1">
      <c r="A817" s="386"/>
      <c r="B817" s="294" t="s">
        <v>1012</v>
      </c>
      <c r="C817" s="53" t="s">
        <v>2582</v>
      </c>
      <c r="D817" s="338">
        <v>3.e-002</v>
      </c>
      <c r="E817" s="86" t="s">
        <v>1022</v>
      </c>
      <c r="F817" s="74"/>
      <c r="G817" s="70"/>
      <c r="H817" s="376"/>
    </row>
    <row r="818" spans="1:8" ht="12.75" customHeight="1">
      <c r="A818" s="239"/>
      <c r="B818" s="293"/>
      <c r="C818" s="52" t="s">
        <v>2562</v>
      </c>
      <c r="D818" s="337"/>
      <c r="E818" s="345"/>
      <c r="F818" s="355"/>
      <c r="G818" s="69"/>
      <c r="H818" s="372"/>
    </row>
    <row r="819" spans="1:8" ht="12.75" customHeight="1">
      <c r="A819" s="386"/>
      <c r="B819" s="294" t="s">
        <v>1012</v>
      </c>
      <c r="C819" s="53" t="s">
        <v>2577</v>
      </c>
      <c r="D819" s="338">
        <v>0.13</v>
      </c>
      <c r="E819" s="86" t="s">
        <v>1022</v>
      </c>
      <c r="F819" s="74"/>
      <c r="G819" s="70"/>
      <c r="H819" s="376"/>
    </row>
    <row r="820" spans="1:8" ht="12.75" customHeight="1">
      <c r="A820" s="239"/>
      <c r="B820" s="293"/>
      <c r="C820" s="52" t="s">
        <v>2017</v>
      </c>
      <c r="D820" s="337"/>
      <c r="E820" s="345"/>
      <c r="F820" s="355"/>
      <c r="G820" s="69"/>
      <c r="H820" s="372"/>
    </row>
    <row r="821" spans="1:8" ht="12.75" customHeight="1">
      <c r="A821" s="386"/>
      <c r="B821" s="294" t="s">
        <v>1012</v>
      </c>
      <c r="C821" s="53" t="s">
        <v>2582</v>
      </c>
      <c r="D821" s="338">
        <v>0.3</v>
      </c>
      <c r="E821" s="86" t="s">
        <v>1022</v>
      </c>
      <c r="F821" s="74"/>
      <c r="G821" s="70"/>
      <c r="H821" s="376"/>
    </row>
    <row r="822" spans="1:8" ht="12.75" customHeight="1">
      <c r="A822" s="239"/>
      <c r="B822" s="293"/>
      <c r="C822" s="52" t="s">
        <v>2017</v>
      </c>
      <c r="D822" s="337"/>
      <c r="E822" s="345"/>
      <c r="F822" s="355"/>
      <c r="G822" s="69"/>
      <c r="H822" s="372"/>
    </row>
    <row r="823" spans="1:8" ht="12.75" customHeight="1">
      <c r="A823" s="386"/>
      <c r="B823" s="294" t="s">
        <v>1012</v>
      </c>
      <c r="C823" s="53" t="s">
        <v>2576</v>
      </c>
      <c r="D823" s="338">
        <v>2.e-002</v>
      </c>
      <c r="E823" s="86" t="s">
        <v>1022</v>
      </c>
      <c r="F823" s="74"/>
      <c r="G823" s="70"/>
      <c r="H823" s="376"/>
    </row>
    <row r="824" spans="1:8" ht="12.75" customHeight="1">
      <c r="A824" s="239"/>
      <c r="B824" s="293"/>
      <c r="C824" s="52" t="s">
        <v>2652</v>
      </c>
      <c r="D824" s="328"/>
      <c r="E824" s="345"/>
      <c r="F824" s="355"/>
      <c r="G824" s="69"/>
      <c r="H824" s="372"/>
    </row>
    <row r="825" spans="1:8" ht="12.75" customHeight="1">
      <c r="A825" s="386"/>
      <c r="B825" s="294" t="s">
        <v>2657</v>
      </c>
      <c r="C825" s="53" t="s">
        <v>2624</v>
      </c>
      <c r="D825" s="329">
        <v>33</v>
      </c>
      <c r="E825" s="86" t="s">
        <v>2432</v>
      </c>
      <c r="F825" s="74"/>
      <c r="G825" s="70"/>
      <c r="H825" s="376"/>
    </row>
    <row r="826" spans="1:8" ht="12.75" customHeight="1">
      <c r="A826" s="239"/>
      <c r="B826" s="293"/>
      <c r="C826" s="52" t="s">
        <v>2652</v>
      </c>
      <c r="D826" s="328"/>
      <c r="E826" s="345"/>
      <c r="F826" s="355"/>
      <c r="G826" s="69"/>
      <c r="H826" s="372"/>
    </row>
    <row r="827" spans="1:8" ht="12.75" customHeight="1">
      <c r="A827" s="386"/>
      <c r="B827" s="294" t="s">
        <v>2657</v>
      </c>
      <c r="C827" s="53" t="s">
        <v>1259</v>
      </c>
      <c r="D827" s="329">
        <v>116</v>
      </c>
      <c r="E827" s="86" t="s">
        <v>2432</v>
      </c>
      <c r="F827" s="74"/>
      <c r="G827" s="70"/>
      <c r="H827" s="376"/>
    </row>
    <row r="828" spans="1:8" ht="12.75" customHeight="1">
      <c r="A828" s="239"/>
      <c r="B828" s="293"/>
      <c r="C828" s="52" t="s">
        <v>2652</v>
      </c>
      <c r="D828" s="328"/>
      <c r="E828" s="345"/>
      <c r="F828" s="355"/>
      <c r="G828" s="69"/>
      <c r="H828" s="372"/>
    </row>
    <row r="829" spans="1:8" ht="12.75" customHeight="1">
      <c r="A829" s="386"/>
      <c r="B829" s="294" t="s">
        <v>2657</v>
      </c>
      <c r="C829" s="53" t="s">
        <v>1765</v>
      </c>
      <c r="D829" s="329">
        <v>83</v>
      </c>
      <c r="E829" s="86" t="s">
        <v>2432</v>
      </c>
      <c r="F829" s="74"/>
      <c r="G829" s="70"/>
      <c r="H829" s="376"/>
    </row>
    <row r="830" spans="1:8" ht="12.75" customHeight="1">
      <c r="A830" s="239"/>
      <c r="B830" s="293"/>
      <c r="C830" s="52" t="s">
        <v>1090</v>
      </c>
      <c r="D830" s="328"/>
      <c r="E830" s="345"/>
      <c r="F830" s="355"/>
      <c r="G830" s="69"/>
      <c r="H830" s="372"/>
    </row>
    <row r="831" spans="1:8" ht="12.75" customHeight="1">
      <c r="A831" s="386"/>
      <c r="B831" s="294" t="s">
        <v>2595</v>
      </c>
      <c r="C831" s="53" t="s">
        <v>2660</v>
      </c>
      <c r="D831" s="329">
        <v>40</v>
      </c>
      <c r="E831" s="86" t="s">
        <v>2432</v>
      </c>
      <c r="F831" s="74"/>
      <c r="G831" s="70"/>
      <c r="H831" s="376"/>
    </row>
    <row r="832" spans="1:8" ht="12.75" customHeight="1">
      <c r="A832" s="239"/>
      <c r="B832" s="293"/>
      <c r="C832" s="52" t="s">
        <v>82</v>
      </c>
      <c r="D832" s="328"/>
      <c r="E832" s="345"/>
      <c r="F832" s="355"/>
      <c r="G832" s="69"/>
      <c r="H832" s="372"/>
    </row>
    <row r="833" spans="1:8" ht="12.75" customHeight="1">
      <c r="A833" s="386"/>
      <c r="B833" s="294" t="s">
        <v>2595</v>
      </c>
      <c r="C833" s="53" t="s">
        <v>3790</v>
      </c>
      <c r="D833" s="329">
        <v>32</v>
      </c>
      <c r="E833" s="86" t="s">
        <v>2432</v>
      </c>
      <c r="F833" s="74"/>
      <c r="G833" s="70"/>
      <c r="H833" s="376"/>
    </row>
    <row r="834" spans="1:8" ht="12.75" customHeight="1">
      <c r="A834" s="239"/>
      <c r="B834" s="293"/>
      <c r="C834" s="52"/>
      <c r="D834" s="328"/>
      <c r="E834" s="345"/>
      <c r="F834" s="355"/>
      <c r="G834" s="69"/>
      <c r="H834" s="372"/>
    </row>
    <row r="835" spans="1:8" ht="12.75" customHeight="1">
      <c r="A835" s="386"/>
      <c r="B835" s="294" t="s">
        <v>357</v>
      </c>
      <c r="C835" s="53" t="s">
        <v>656</v>
      </c>
      <c r="D835" s="339">
        <v>-0.33</v>
      </c>
      <c r="E835" s="86" t="s">
        <v>1022</v>
      </c>
      <c r="F835" s="74"/>
      <c r="G835" s="70"/>
      <c r="H835" s="376"/>
    </row>
    <row r="836" spans="1:8" ht="12.75" customHeight="1">
      <c r="A836" s="239"/>
      <c r="B836" s="293"/>
      <c r="C836" s="52"/>
      <c r="D836" s="328"/>
      <c r="E836" s="345"/>
      <c r="F836" s="355"/>
      <c r="G836" s="69"/>
      <c r="H836" s="372"/>
    </row>
    <row r="837" spans="1:8" ht="12.75" customHeight="1">
      <c r="A837" s="386"/>
      <c r="B837" s="294"/>
      <c r="C837" s="53"/>
      <c r="D837" s="329"/>
      <c r="E837" s="86"/>
      <c r="F837" s="74"/>
      <c r="G837" s="70"/>
      <c r="H837" s="376"/>
    </row>
    <row r="838" spans="1:8" ht="12.75" customHeight="1">
      <c r="A838" s="239"/>
      <c r="B838" s="293"/>
      <c r="C838" s="52"/>
      <c r="D838" s="328"/>
      <c r="E838" s="345"/>
      <c r="F838" s="355"/>
      <c r="G838" s="69"/>
      <c r="H838" s="372"/>
    </row>
    <row r="839" spans="1:8" ht="12.75" customHeight="1">
      <c r="A839" s="386"/>
      <c r="B839" s="294" t="s">
        <v>3779</v>
      </c>
      <c r="C839" s="53"/>
      <c r="D839" s="338">
        <v>9.86</v>
      </c>
      <c r="E839" s="86" t="s">
        <v>1022</v>
      </c>
      <c r="F839" s="74"/>
      <c r="G839" s="70"/>
      <c r="H839" s="376"/>
    </row>
    <row r="840" spans="1:8" ht="12.75" customHeight="1">
      <c r="A840" s="239"/>
      <c r="B840" s="293"/>
      <c r="C840" s="52"/>
      <c r="D840" s="328"/>
      <c r="E840" s="345"/>
      <c r="F840" s="355"/>
      <c r="G840" s="69"/>
      <c r="H840" s="372"/>
    </row>
    <row r="841" spans="1:8" ht="12.75" customHeight="1">
      <c r="A841" s="386"/>
      <c r="B841" s="294" t="s">
        <v>3780</v>
      </c>
      <c r="C841" s="53" t="s">
        <v>3781</v>
      </c>
      <c r="D841" s="329">
        <v>160</v>
      </c>
      <c r="E841" s="86" t="s">
        <v>161</v>
      </c>
      <c r="F841" s="74"/>
      <c r="G841" s="70"/>
      <c r="H841" s="376"/>
    </row>
    <row r="842" spans="1:8" ht="12.75" customHeight="1">
      <c r="A842" s="239"/>
      <c r="B842" s="293"/>
      <c r="C842" s="52" t="s">
        <v>3783</v>
      </c>
      <c r="D842" s="328"/>
      <c r="E842" s="345"/>
      <c r="F842" s="355"/>
      <c r="G842" s="69"/>
      <c r="H842" s="372"/>
    </row>
    <row r="843" spans="1:8" ht="12.75" customHeight="1">
      <c r="A843" s="386"/>
      <c r="B843" s="294" t="s">
        <v>3371</v>
      </c>
      <c r="C843" s="53" t="s">
        <v>452</v>
      </c>
      <c r="D843" s="329">
        <v>190</v>
      </c>
      <c r="E843" s="86" t="s">
        <v>117</v>
      </c>
      <c r="F843" s="74"/>
      <c r="G843" s="70"/>
      <c r="H843" s="376"/>
    </row>
    <row r="844" spans="1:8" ht="12.75" customHeight="1">
      <c r="A844" s="239"/>
      <c r="B844" s="293"/>
      <c r="C844" s="52"/>
      <c r="D844" s="328"/>
      <c r="E844" s="345"/>
      <c r="F844" s="355"/>
      <c r="G844" s="69"/>
      <c r="H844" s="372"/>
    </row>
    <row r="845" spans="1:8" ht="12.75" customHeight="1">
      <c r="A845" s="386"/>
      <c r="B845" s="294" t="s">
        <v>3784</v>
      </c>
      <c r="C845" s="53"/>
      <c r="D845" s="338">
        <v>9.86</v>
      </c>
      <c r="E845" s="86" t="s">
        <v>1022</v>
      </c>
      <c r="F845" s="74"/>
      <c r="G845" s="70"/>
      <c r="H845" s="376"/>
    </row>
    <row r="846" spans="1:8" ht="12.75" customHeight="1">
      <c r="A846" s="239"/>
      <c r="B846" s="293"/>
      <c r="C846" s="52"/>
      <c r="D846" s="328"/>
      <c r="E846" s="345"/>
      <c r="F846" s="355"/>
      <c r="G846" s="69"/>
      <c r="H846" s="372"/>
    </row>
    <row r="847" spans="1:8" ht="12.75" customHeight="1">
      <c r="A847" s="386"/>
      <c r="B847" s="294" t="s">
        <v>1439</v>
      </c>
      <c r="C847" s="53" t="s">
        <v>3464</v>
      </c>
      <c r="D847" s="338">
        <v>9.86</v>
      </c>
      <c r="E847" s="86" t="s">
        <v>1022</v>
      </c>
      <c r="F847" s="74"/>
      <c r="G847" s="70"/>
      <c r="H847" s="376"/>
    </row>
    <row r="848" spans="1:8" ht="12.75" customHeight="1">
      <c r="A848" s="239"/>
      <c r="B848" s="293"/>
      <c r="C848" s="52"/>
      <c r="D848" s="328"/>
      <c r="E848" s="345"/>
      <c r="F848" s="355"/>
      <c r="G848" s="69"/>
      <c r="H848" s="372"/>
    </row>
    <row r="849" spans="1:8" ht="12.75" customHeight="1">
      <c r="A849" s="386"/>
      <c r="B849" s="294" t="s">
        <v>577</v>
      </c>
      <c r="C849" s="53"/>
      <c r="D849" s="329">
        <v>224</v>
      </c>
      <c r="E849" s="86" t="s">
        <v>2495</v>
      </c>
      <c r="F849" s="74"/>
      <c r="G849" s="70"/>
      <c r="H849" s="376"/>
    </row>
    <row r="850" spans="1:8" ht="12.75" customHeight="1">
      <c r="A850" s="239"/>
      <c r="B850" s="293"/>
      <c r="C850" s="52"/>
      <c r="D850" s="328"/>
      <c r="E850" s="345"/>
      <c r="F850" s="355"/>
      <c r="G850" s="69"/>
      <c r="H850" s="372"/>
    </row>
    <row r="851" spans="1:8" ht="12.75" customHeight="1">
      <c r="A851" s="386"/>
      <c r="B851" s="294" t="s">
        <v>3785</v>
      </c>
      <c r="C851" s="53" t="s">
        <v>1014</v>
      </c>
      <c r="D851" s="329">
        <v>40</v>
      </c>
      <c r="E851" s="86" t="s">
        <v>1883</v>
      </c>
      <c r="F851" s="74"/>
      <c r="G851" s="70"/>
      <c r="H851" s="376"/>
    </row>
    <row r="852" spans="1:8" ht="12.75" customHeight="1">
      <c r="A852" s="239"/>
      <c r="B852" s="293"/>
      <c r="C852" s="52"/>
      <c r="D852" s="328"/>
      <c r="E852" s="345"/>
      <c r="F852" s="355"/>
      <c r="G852" s="69"/>
      <c r="H852" s="372"/>
    </row>
    <row r="853" spans="1:8" ht="12.75" customHeight="1">
      <c r="A853" s="386"/>
      <c r="B853" s="294" t="s">
        <v>3785</v>
      </c>
      <c r="C853" s="53" t="s">
        <v>2153</v>
      </c>
      <c r="D853" s="329">
        <v>32</v>
      </c>
      <c r="E853" s="86" t="s">
        <v>1883</v>
      </c>
      <c r="F853" s="74"/>
      <c r="G853" s="70"/>
      <c r="H853" s="376"/>
    </row>
    <row r="854" spans="1:8" ht="12.75" customHeight="1">
      <c r="A854" s="239"/>
      <c r="B854" s="293"/>
      <c r="C854" s="52"/>
      <c r="D854" s="328"/>
      <c r="E854" s="345"/>
      <c r="F854" s="355"/>
      <c r="G854" s="69"/>
      <c r="H854" s="372"/>
    </row>
    <row r="855" spans="1:8" ht="12.75" customHeight="1">
      <c r="A855" s="386"/>
      <c r="B855" s="294" t="s">
        <v>678</v>
      </c>
      <c r="C855" s="53" t="s">
        <v>444</v>
      </c>
      <c r="D855" s="329">
        <v>1</v>
      </c>
      <c r="E855" s="86" t="s">
        <v>2108</v>
      </c>
      <c r="F855" s="400"/>
      <c r="G855" s="70"/>
      <c r="H855" s="376"/>
    </row>
    <row r="856" spans="1:8" ht="12.75" customHeight="1">
      <c r="A856" s="239"/>
      <c r="B856" s="293"/>
      <c r="C856" s="52"/>
      <c r="D856" s="328"/>
      <c r="E856" s="345"/>
      <c r="F856" s="355"/>
      <c r="G856" s="69"/>
      <c r="H856" s="372"/>
    </row>
    <row r="857" spans="1:8" ht="12.75" customHeight="1">
      <c r="A857" s="386"/>
      <c r="B857" s="294"/>
      <c r="C857" s="53"/>
      <c r="D857" s="329"/>
      <c r="E857" s="86"/>
      <c r="F857" s="74"/>
      <c r="G857" s="70"/>
      <c r="H857" s="376"/>
    </row>
    <row r="858" spans="1:8" ht="12.75" customHeight="1">
      <c r="A858" s="239"/>
      <c r="B858" s="293"/>
      <c r="C858" s="52"/>
      <c r="D858" s="328"/>
      <c r="E858" s="345"/>
      <c r="F858" s="355"/>
      <c r="G858" s="69"/>
      <c r="H858" s="372"/>
    </row>
    <row r="859" spans="1:8" ht="12.75" customHeight="1">
      <c r="A859" s="386"/>
      <c r="B859" s="294"/>
      <c r="C859" s="53"/>
      <c r="D859" s="329"/>
      <c r="E859" s="86"/>
      <c r="F859" s="74"/>
      <c r="G859" s="70"/>
      <c r="H859" s="376"/>
    </row>
    <row r="860" spans="1:8" ht="12.75" customHeight="1">
      <c r="A860" s="239"/>
      <c r="B860" s="293"/>
      <c r="C860" s="52"/>
      <c r="D860" s="328"/>
      <c r="E860" s="345"/>
      <c r="F860" s="355"/>
      <c r="G860" s="69"/>
      <c r="H860" s="372"/>
    </row>
    <row r="861" spans="1:8" ht="12.75" customHeight="1">
      <c r="A861" s="386"/>
      <c r="B861" s="294"/>
      <c r="C861" s="53"/>
      <c r="D861" s="329"/>
      <c r="E861" s="86"/>
      <c r="F861" s="74"/>
      <c r="G861" s="70"/>
      <c r="H861" s="376"/>
    </row>
    <row r="862" spans="1:8" ht="12.75" customHeight="1">
      <c r="A862" s="239"/>
      <c r="B862" s="293"/>
      <c r="C862" s="52" t="s">
        <v>1056</v>
      </c>
      <c r="D862" s="328"/>
      <c r="E862" s="345"/>
      <c r="F862" s="355"/>
      <c r="G862" s="69"/>
      <c r="H862" s="372"/>
    </row>
    <row r="863" spans="1:8" ht="12.75" customHeight="1">
      <c r="A863" s="386"/>
      <c r="B863" s="294" t="s">
        <v>2118</v>
      </c>
      <c r="C863" s="53" t="s">
        <v>3501</v>
      </c>
      <c r="D863" s="329">
        <v>4</v>
      </c>
      <c r="E863" s="86" t="s">
        <v>1883</v>
      </c>
      <c r="F863" s="74"/>
      <c r="G863" s="70"/>
      <c r="H863" s="376"/>
    </row>
    <row r="864" spans="1:8" ht="12.75" customHeight="1">
      <c r="A864" s="239"/>
      <c r="B864" s="293"/>
      <c r="C864" s="52" t="s">
        <v>1056</v>
      </c>
      <c r="D864" s="328"/>
      <c r="E864" s="345"/>
      <c r="F864" s="355"/>
      <c r="G864" s="69"/>
      <c r="H864" s="372"/>
    </row>
    <row r="865" spans="1:8" ht="12.75" customHeight="1">
      <c r="A865" s="386"/>
      <c r="B865" s="294" t="s">
        <v>2118</v>
      </c>
      <c r="C865" s="53" t="s">
        <v>3791</v>
      </c>
      <c r="D865" s="329">
        <v>4</v>
      </c>
      <c r="E865" s="86" t="s">
        <v>1883</v>
      </c>
      <c r="F865" s="74"/>
      <c r="G865" s="70"/>
      <c r="H865" s="376"/>
    </row>
    <row r="866" spans="1:8" ht="12.75" customHeight="1">
      <c r="A866" s="239"/>
      <c r="B866" s="293"/>
      <c r="C866" s="52" t="s">
        <v>1056</v>
      </c>
      <c r="D866" s="328"/>
      <c r="E866" s="345"/>
      <c r="F866" s="355"/>
      <c r="G866" s="69"/>
      <c r="H866" s="372"/>
    </row>
    <row r="867" spans="1:8" ht="12.75" customHeight="1">
      <c r="A867" s="386"/>
      <c r="B867" s="294" t="s">
        <v>2118</v>
      </c>
      <c r="C867" s="53" t="s">
        <v>3792</v>
      </c>
      <c r="D867" s="329">
        <v>4</v>
      </c>
      <c r="E867" s="86" t="s">
        <v>1883</v>
      </c>
      <c r="F867" s="74"/>
      <c r="G867" s="70"/>
      <c r="H867" s="376"/>
    </row>
    <row r="868" spans="1:8" ht="12.75" customHeight="1">
      <c r="A868" s="239"/>
      <c r="B868" s="293"/>
      <c r="C868" s="52"/>
      <c r="D868" s="328"/>
      <c r="E868" s="345"/>
      <c r="F868" s="355"/>
      <c r="G868" s="69"/>
      <c r="H868" s="372"/>
    </row>
    <row r="869" spans="1:8" ht="12.75" customHeight="1">
      <c r="A869" s="386"/>
      <c r="B869" s="294"/>
      <c r="C869" s="53"/>
      <c r="D869" s="329"/>
      <c r="E869" s="86"/>
      <c r="F869" s="74"/>
      <c r="G869" s="70"/>
      <c r="H869" s="376"/>
    </row>
    <row r="870" spans="1:8" ht="12.75" customHeight="1">
      <c r="A870" s="239"/>
      <c r="B870" s="293"/>
      <c r="C870" s="52"/>
      <c r="D870" s="328"/>
      <c r="E870" s="345"/>
      <c r="F870" s="355"/>
      <c r="G870" s="69"/>
      <c r="H870" s="372"/>
    </row>
    <row r="871" spans="1:8" ht="12.75" customHeight="1">
      <c r="A871" s="386"/>
      <c r="B871" s="294"/>
      <c r="C871" s="53"/>
      <c r="D871" s="329"/>
      <c r="E871" s="86"/>
      <c r="F871" s="74"/>
      <c r="G871" s="70"/>
      <c r="H871" s="376"/>
    </row>
    <row r="872" spans="1:8" ht="12.75" customHeight="1">
      <c r="A872" s="239"/>
      <c r="B872" s="293"/>
      <c r="C872" s="52"/>
      <c r="D872" s="328"/>
      <c r="E872" s="345"/>
      <c r="F872" s="355"/>
      <c r="G872" s="69"/>
      <c r="H872" s="372"/>
    </row>
    <row r="873" spans="1:8" ht="12.75" customHeight="1">
      <c r="A873" s="386"/>
      <c r="B873" s="294"/>
      <c r="C873" s="53"/>
      <c r="D873" s="329"/>
      <c r="E873" s="86"/>
      <c r="F873" s="74"/>
      <c r="G873" s="70"/>
      <c r="H873" s="376"/>
    </row>
    <row r="874" spans="1:8" ht="12.75" customHeight="1">
      <c r="A874" s="239"/>
      <c r="B874" s="293"/>
      <c r="C874" s="52"/>
      <c r="D874" s="328"/>
      <c r="E874" s="345"/>
      <c r="F874" s="355"/>
      <c r="G874" s="69"/>
      <c r="H874" s="372"/>
    </row>
    <row r="875" spans="1:8" ht="12.75" customHeight="1">
      <c r="A875" s="386"/>
      <c r="B875" s="294"/>
      <c r="C875" s="53"/>
      <c r="D875" s="329"/>
      <c r="E875" s="86"/>
      <c r="F875" s="74"/>
      <c r="G875" s="70"/>
      <c r="H875" s="376"/>
    </row>
    <row r="876" spans="1:8" ht="12.75" customHeight="1">
      <c r="A876" s="239"/>
      <c r="B876" s="293"/>
      <c r="C876" s="52"/>
      <c r="D876" s="328"/>
      <c r="E876" s="345"/>
      <c r="F876" s="355"/>
      <c r="G876" s="69"/>
      <c r="H876" s="372"/>
    </row>
    <row r="877" spans="1:8" ht="12.75" customHeight="1">
      <c r="A877" s="386"/>
      <c r="B877" s="294"/>
      <c r="C877" s="53"/>
      <c r="D877" s="329"/>
      <c r="E877" s="86"/>
      <c r="F877" s="74"/>
      <c r="G877" s="70"/>
      <c r="H877" s="376"/>
    </row>
    <row r="878" spans="1:8" ht="12.75" customHeight="1">
      <c r="A878" s="239"/>
      <c r="B878" s="293"/>
      <c r="C878" s="52"/>
      <c r="D878" s="328"/>
      <c r="E878" s="345"/>
      <c r="F878" s="355"/>
      <c r="G878" s="69"/>
      <c r="H878" s="372"/>
    </row>
    <row r="879" spans="1:8" ht="12.75" customHeight="1">
      <c r="A879" s="386"/>
      <c r="B879" s="294"/>
      <c r="C879" s="53"/>
      <c r="D879" s="329"/>
      <c r="E879" s="86"/>
      <c r="F879" s="74"/>
      <c r="G879" s="70"/>
      <c r="H879" s="376"/>
    </row>
    <row r="880" spans="1:8" ht="12.75" customHeight="1">
      <c r="A880" s="239"/>
      <c r="B880" s="293"/>
      <c r="C880" s="52"/>
      <c r="D880" s="328"/>
      <c r="E880" s="345"/>
      <c r="F880" s="355"/>
      <c r="G880" s="69"/>
      <c r="H880" s="372"/>
    </row>
    <row r="881" spans="1:8" ht="12.75" customHeight="1">
      <c r="A881" s="240"/>
      <c r="B881" s="40" t="s">
        <v>165</v>
      </c>
      <c r="C881" s="53"/>
      <c r="D881" s="334"/>
      <c r="E881" s="272"/>
      <c r="F881" s="94"/>
      <c r="G881" s="102"/>
      <c r="H881" s="281"/>
    </row>
    <row r="882" spans="1:8" ht="12.75" customHeight="1">
      <c r="A882" s="384"/>
      <c r="B882" s="249"/>
      <c r="C882" s="249"/>
      <c r="D882" s="330"/>
      <c r="E882" s="80"/>
      <c r="F882" s="69"/>
      <c r="G882" s="69"/>
      <c r="H882" s="275"/>
    </row>
    <row r="883" spans="1:8" ht="12.75" customHeight="1">
      <c r="A883" s="286" t="s">
        <v>103</v>
      </c>
      <c r="B883" s="294" t="s">
        <v>3762</v>
      </c>
      <c r="C883" s="311"/>
      <c r="D883" s="331"/>
      <c r="E883" s="81"/>
      <c r="F883" s="70"/>
      <c r="G883" s="70"/>
      <c r="H883" s="374"/>
    </row>
    <row r="884" spans="1:8" ht="12.75" customHeight="1">
      <c r="A884" s="239"/>
      <c r="B884" s="251"/>
      <c r="C884" s="264"/>
      <c r="D884" s="330"/>
      <c r="E884" s="80"/>
      <c r="F884" s="69"/>
      <c r="G884" s="69"/>
      <c r="H884" s="275"/>
    </row>
    <row r="885" spans="1:8" ht="12.75" customHeight="1">
      <c r="A885" s="240"/>
      <c r="B885" s="252"/>
      <c r="C885" s="265"/>
      <c r="D885" s="331"/>
      <c r="E885" s="81"/>
      <c r="F885" s="70"/>
      <c r="G885" s="70"/>
      <c r="H885" s="277"/>
    </row>
    <row r="886" spans="1:8" ht="12.75" customHeight="1">
      <c r="A886" s="239"/>
      <c r="B886" s="293"/>
      <c r="C886" s="52" t="s">
        <v>2562</v>
      </c>
      <c r="D886" s="337"/>
      <c r="E886" s="345"/>
      <c r="F886" s="355"/>
      <c r="G886" s="69"/>
      <c r="H886" s="372"/>
    </row>
    <row r="887" spans="1:8" ht="12.75" customHeight="1">
      <c r="A887" s="386"/>
      <c r="B887" s="294" t="s">
        <v>2226</v>
      </c>
      <c r="C887" s="53" t="s">
        <v>1140</v>
      </c>
      <c r="D887" s="338">
        <v>0.53</v>
      </c>
      <c r="E887" s="86" t="s">
        <v>1022</v>
      </c>
      <c r="F887" s="356"/>
      <c r="G887" s="70"/>
      <c r="H887" s="277"/>
    </row>
    <row r="888" spans="1:8" ht="12.75" customHeight="1">
      <c r="A888" s="239"/>
      <c r="B888" s="293"/>
      <c r="C888" s="52" t="s">
        <v>2017</v>
      </c>
      <c r="D888" s="337"/>
      <c r="E888" s="345"/>
      <c r="F888" s="355"/>
      <c r="G888" s="69"/>
      <c r="H888" s="372"/>
    </row>
    <row r="889" spans="1:8" ht="12.75" customHeight="1">
      <c r="A889" s="386"/>
      <c r="B889" s="294" t="s">
        <v>2226</v>
      </c>
      <c r="C889" s="53" t="s">
        <v>404</v>
      </c>
      <c r="D889" s="338">
        <v>0.11</v>
      </c>
      <c r="E889" s="86" t="s">
        <v>1022</v>
      </c>
      <c r="F889" s="74"/>
      <c r="G889" s="70"/>
      <c r="H889" s="376"/>
    </row>
    <row r="890" spans="1:8" ht="12.75" customHeight="1">
      <c r="A890" s="239"/>
      <c r="B890" s="293"/>
      <c r="C890" s="52" t="s">
        <v>2583</v>
      </c>
      <c r="D890" s="337"/>
      <c r="E890" s="345"/>
      <c r="F890" s="355"/>
      <c r="G890" s="69"/>
      <c r="H890" s="372"/>
    </row>
    <row r="891" spans="1:8" ht="12.75" customHeight="1">
      <c r="A891" s="386"/>
      <c r="B891" s="294" t="s">
        <v>2226</v>
      </c>
      <c r="C891" s="53" t="s">
        <v>1076</v>
      </c>
      <c r="D891" s="338">
        <v>0.56999999999999995</v>
      </c>
      <c r="E891" s="86" t="s">
        <v>1022</v>
      </c>
      <c r="F891" s="74"/>
      <c r="G891" s="70"/>
      <c r="H891" s="376"/>
    </row>
    <row r="892" spans="1:8" ht="12.75" customHeight="1">
      <c r="A892" s="239"/>
      <c r="B892" s="293"/>
      <c r="C892" s="52" t="s">
        <v>2562</v>
      </c>
      <c r="D892" s="337"/>
      <c r="E892" s="345"/>
      <c r="F892" s="355"/>
      <c r="G892" s="69"/>
      <c r="H892" s="372"/>
    </row>
    <row r="893" spans="1:8" ht="12.75" customHeight="1">
      <c r="A893" s="386"/>
      <c r="B893" s="294" t="s">
        <v>906</v>
      </c>
      <c r="C893" s="53" t="s">
        <v>2579</v>
      </c>
      <c r="D893" s="338">
        <v>2.e-002</v>
      </c>
      <c r="E893" s="86" t="s">
        <v>1022</v>
      </c>
      <c r="F893" s="74"/>
      <c r="G893" s="70"/>
      <c r="H893" s="376"/>
    </row>
    <row r="894" spans="1:8" ht="12.75" customHeight="1">
      <c r="A894" s="239"/>
      <c r="B894" s="293"/>
      <c r="C894" s="52" t="s">
        <v>2562</v>
      </c>
      <c r="D894" s="337"/>
      <c r="E894" s="345"/>
      <c r="F894" s="355"/>
      <c r="G894" s="69"/>
      <c r="H894" s="372"/>
    </row>
    <row r="895" spans="1:8" ht="12.75" customHeight="1">
      <c r="A895" s="386"/>
      <c r="B895" s="294" t="s">
        <v>906</v>
      </c>
      <c r="C895" s="53" t="s">
        <v>2582</v>
      </c>
      <c r="D895" s="338">
        <v>0.11</v>
      </c>
      <c r="E895" s="86" t="s">
        <v>1022</v>
      </c>
      <c r="F895" s="74"/>
      <c r="G895" s="70"/>
      <c r="H895" s="376"/>
    </row>
    <row r="896" spans="1:8" ht="12.75" customHeight="1">
      <c r="A896" s="239"/>
      <c r="B896" s="293"/>
      <c r="C896" s="52" t="s">
        <v>2562</v>
      </c>
      <c r="D896" s="337"/>
      <c r="E896" s="345"/>
      <c r="F896" s="355"/>
      <c r="G896" s="69"/>
      <c r="H896" s="372"/>
    </row>
    <row r="897" spans="1:8" ht="12.75" customHeight="1">
      <c r="A897" s="386"/>
      <c r="B897" s="294" t="s">
        <v>906</v>
      </c>
      <c r="C897" s="53" t="s">
        <v>2576</v>
      </c>
      <c r="D897" s="338">
        <v>7.0000000000000007e-002</v>
      </c>
      <c r="E897" s="86" t="s">
        <v>1022</v>
      </c>
      <c r="F897" s="74"/>
      <c r="G897" s="70"/>
      <c r="H897" s="376"/>
    </row>
    <row r="898" spans="1:8" ht="12.75" customHeight="1">
      <c r="A898" s="239"/>
      <c r="B898" s="293"/>
      <c r="C898" s="52" t="s">
        <v>2562</v>
      </c>
      <c r="D898" s="337"/>
      <c r="E898" s="345"/>
      <c r="F898" s="355"/>
      <c r="G898" s="69"/>
      <c r="H898" s="372"/>
    </row>
    <row r="899" spans="1:8" ht="12.75" customHeight="1">
      <c r="A899" s="386"/>
      <c r="B899" s="294" t="s">
        <v>906</v>
      </c>
      <c r="C899" s="53" t="s">
        <v>2532</v>
      </c>
      <c r="D899" s="338">
        <v>2.94</v>
      </c>
      <c r="E899" s="86" t="s">
        <v>1022</v>
      </c>
      <c r="F899" s="74"/>
      <c r="G899" s="70"/>
      <c r="H899" s="376"/>
    </row>
    <row r="900" spans="1:8" ht="12.75" customHeight="1">
      <c r="A900" s="239"/>
      <c r="B900" s="293"/>
      <c r="C900" s="52" t="s">
        <v>2017</v>
      </c>
      <c r="D900" s="337"/>
      <c r="E900" s="345"/>
      <c r="F900" s="355"/>
      <c r="G900" s="69"/>
      <c r="H900" s="372"/>
    </row>
    <row r="901" spans="1:8" ht="12.75" customHeight="1">
      <c r="A901" s="386"/>
      <c r="B901" s="294" t="s">
        <v>906</v>
      </c>
      <c r="C901" s="53" t="s">
        <v>2582</v>
      </c>
      <c r="D901" s="338">
        <v>3.e-002</v>
      </c>
      <c r="E901" s="86" t="s">
        <v>1022</v>
      </c>
      <c r="F901" s="74"/>
      <c r="G901" s="70"/>
      <c r="H901" s="376"/>
    </row>
    <row r="902" spans="1:8" ht="12.75" customHeight="1">
      <c r="A902" s="239"/>
      <c r="B902" s="293"/>
      <c r="C902" s="52" t="s">
        <v>2583</v>
      </c>
      <c r="D902" s="337"/>
      <c r="E902" s="345"/>
      <c r="F902" s="355"/>
      <c r="G902" s="69"/>
      <c r="H902" s="372"/>
    </row>
    <row r="903" spans="1:8" ht="12.75" customHeight="1">
      <c r="A903" s="386"/>
      <c r="B903" s="294" t="s">
        <v>906</v>
      </c>
      <c r="C903" s="53" t="s">
        <v>2579</v>
      </c>
      <c r="D903" s="338">
        <v>2.42</v>
      </c>
      <c r="E903" s="86" t="s">
        <v>1022</v>
      </c>
      <c r="F903" s="74"/>
      <c r="G903" s="70"/>
      <c r="H903" s="376"/>
    </row>
    <row r="904" spans="1:8" ht="12.75" customHeight="1">
      <c r="A904" s="239"/>
      <c r="B904" s="293"/>
      <c r="C904" s="52" t="s">
        <v>2583</v>
      </c>
      <c r="D904" s="337"/>
      <c r="E904" s="345"/>
      <c r="F904" s="355"/>
      <c r="G904" s="69"/>
      <c r="H904" s="372"/>
    </row>
    <row r="905" spans="1:8" ht="12.75" customHeight="1">
      <c r="A905" s="386"/>
      <c r="B905" s="294" t="s">
        <v>906</v>
      </c>
      <c r="C905" s="53" t="s">
        <v>2582</v>
      </c>
      <c r="D905" s="338">
        <v>0.6</v>
      </c>
      <c r="E905" s="86" t="s">
        <v>1022</v>
      </c>
      <c r="F905" s="74"/>
      <c r="G905" s="70"/>
      <c r="H905" s="376"/>
    </row>
    <row r="906" spans="1:8" ht="12.75" customHeight="1">
      <c r="A906" s="239"/>
      <c r="B906" s="293"/>
      <c r="C906" s="52" t="s">
        <v>2583</v>
      </c>
      <c r="D906" s="337"/>
      <c r="E906" s="345"/>
      <c r="F906" s="355"/>
      <c r="G906" s="69"/>
      <c r="H906" s="372"/>
    </row>
    <row r="907" spans="1:8" ht="12.75" customHeight="1">
      <c r="A907" s="386"/>
      <c r="B907" s="294" t="s">
        <v>906</v>
      </c>
      <c r="C907" s="53" t="s">
        <v>2576</v>
      </c>
      <c r="D907" s="338">
        <v>0.83</v>
      </c>
      <c r="E907" s="86" t="s">
        <v>1022</v>
      </c>
      <c r="F907" s="74"/>
      <c r="G907" s="70"/>
      <c r="H907" s="376"/>
    </row>
    <row r="908" spans="1:8" ht="12.75" customHeight="1">
      <c r="A908" s="239"/>
      <c r="B908" s="293"/>
      <c r="C908" s="52" t="s">
        <v>2584</v>
      </c>
      <c r="D908" s="328"/>
      <c r="E908" s="345"/>
      <c r="F908" s="355"/>
      <c r="G908" s="69"/>
      <c r="H908" s="372"/>
    </row>
    <row r="909" spans="1:8" ht="12.75" customHeight="1">
      <c r="A909" s="386"/>
      <c r="B909" s="294" t="s">
        <v>1457</v>
      </c>
      <c r="C909" s="53" t="s">
        <v>2588</v>
      </c>
      <c r="D909" s="329">
        <v>17</v>
      </c>
      <c r="E909" s="86" t="s">
        <v>2432</v>
      </c>
      <c r="F909" s="74"/>
      <c r="G909" s="70"/>
      <c r="H909" s="376"/>
    </row>
    <row r="910" spans="1:8" ht="12.75" customHeight="1">
      <c r="A910" s="239"/>
      <c r="B910" s="293"/>
      <c r="C910" s="52" t="s">
        <v>2584</v>
      </c>
      <c r="D910" s="328"/>
      <c r="E910" s="345"/>
      <c r="F910" s="355"/>
      <c r="G910" s="69"/>
      <c r="H910" s="372"/>
    </row>
    <row r="911" spans="1:8" ht="12.75" customHeight="1">
      <c r="A911" s="386"/>
      <c r="B911" s="294" t="s">
        <v>1457</v>
      </c>
      <c r="C911" s="53" t="s">
        <v>2589</v>
      </c>
      <c r="D911" s="329">
        <v>25</v>
      </c>
      <c r="E911" s="86" t="s">
        <v>2432</v>
      </c>
      <c r="F911" s="74"/>
      <c r="G911" s="70"/>
      <c r="H911" s="376"/>
    </row>
    <row r="912" spans="1:8" ht="12.75" customHeight="1">
      <c r="A912" s="239"/>
      <c r="B912" s="293"/>
      <c r="C912" s="52" t="s">
        <v>2584</v>
      </c>
      <c r="D912" s="328"/>
      <c r="E912" s="345"/>
      <c r="F912" s="355"/>
      <c r="G912" s="69"/>
      <c r="H912" s="372"/>
    </row>
    <row r="913" spans="1:8" ht="12.75" customHeight="1">
      <c r="A913" s="386"/>
      <c r="B913" s="294" t="s">
        <v>1457</v>
      </c>
      <c r="C913" s="53" t="s">
        <v>642</v>
      </c>
      <c r="D913" s="329">
        <v>100</v>
      </c>
      <c r="E913" s="86" t="s">
        <v>2432</v>
      </c>
      <c r="F913" s="74"/>
      <c r="G913" s="70"/>
      <c r="H913" s="376"/>
    </row>
    <row r="914" spans="1:8" ht="12.75" customHeight="1">
      <c r="A914" s="239"/>
      <c r="B914" s="293"/>
      <c r="C914" s="52" t="s">
        <v>2584</v>
      </c>
      <c r="D914" s="328"/>
      <c r="E914" s="345"/>
      <c r="F914" s="355"/>
      <c r="G914" s="69"/>
      <c r="H914" s="372"/>
    </row>
    <row r="915" spans="1:8" ht="12.75" customHeight="1">
      <c r="A915" s="386"/>
      <c r="B915" s="294" t="s">
        <v>1457</v>
      </c>
      <c r="C915" s="53" t="s">
        <v>2593</v>
      </c>
      <c r="D915" s="329">
        <v>21</v>
      </c>
      <c r="E915" s="86" t="s">
        <v>2432</v>
      </c>
      <c r="F915" s="74"/>
      <c r="G915" s="70"/>
      <c r="H915" s="376"/>
    </row>
    <row r="916" spans="1:8" ht="12.75" customHeight="1">
      <c r="A916" s="239"/>
      <c r="B916" s="293"/>
      <c r="C916" s="52" t="s">
        <v>2584</v>
      </c>
      <c r="D916" s="328"/>
      <c r="E916" s="345"/>
      <c r="F916" s="355"/>
      <c r="G916" s="69"/>
      <c r="H916" s="372"/>
    </row>
    <row r="917" spans="1:8" ht="12.75" customHeight="1">
      <c r="A917" s="386"/>
      <c r="B917" s="294" t="s">
        <v>1457</v>
      </c>
      <c r="C917" s="53" t="s">
        <v>3793</v>
      </c>
      <c r="D917" s="329">
        <v>12</v>
      </c>
      <c r="E917" s="86" t="s">
        <v>2432</v>
      </c>
      <c r="F917" s="74"/>
      <c r="G917" s="70"/>
      <c r="H917" s="376"/>
    </row>
    <row r="918" spans="1:8" ht="12.75" customHeight="1">
      <c r="A918" s="239"/>
      <c r="B918" s="293"/>
      <c r="C918" s="52" t="s">
        <v>1090</v>
      </c>
      <c r="D918" s="328"/>
      <c r="E918" s="345"/>
      <c r="F918" s="355"/>
      <c r="G918" s="69"/>
      <c r="H918" s="372"/>
    </row>
    <row r="919" spans="1:8" ht="12.75" customHeight="1">
      <c r="A919" s="386"/>
      <c r="B919" s="294" t="s">
        <v>2595</v>
      </c>
      <c r="C919" s="53" t="s">
        <v>2626</v>
      </c>
      <c r="D919" s="329">
        <v>16</v>
      </c>
      <c r="E919" s="86" t="s">
        <v>2432</v>
      </c>
      <c r="F919" s="74"/>
      <c r="G919" s="70"/>
      <c r="H919" s="376"/>
    </row>
    <row r="920" spans="1:8" ht="12.75" customHeight="1">
      <c r="A920" s="239"/>
      <c r="B920" s="293"/>
      <c r="C920" s="52" t="s">
        <v>1090</v>
      </c>
      <c r="D920" s="328"/>
      <c r="E920" s="345"/>
      <c r="F920" s="355"/>
      <c r="G920" s="69"/>
      <c r="H920" s="372"/>
    </row>
    <row r="921" spans="1:8" ht="12.75" customHeight="1">
      <c r="A921" s="386"/>
      <c r="B921" s="294" t="s">
        <v>2595</v>
      </c>
      <c r="C921" s="53" t="s">
        <v>393</v>
      </c>
      <c r="D921" s="329">
        <v>6</v>
      </c>
      <c r="E921" s="86" t="s">
        <v>2432</v>
      </c>
      <c r="F921" s="74"/>
      <c r="G921" s="70"/>
      <c r="H921" s="376"/>
    </row>
    <row r="922" spans="1:8" ht="12.75" customHeight="1">
      <c r="A922" s="239"/>
      <c r="B922" s="293"/>
      <c r="C922" s="52"/>
      <c r="D922" s="328"/>
      <c r="E922" s="345"/>
      <c r="F922" s="355"/>
      <c r="G922" s="69"/>
      <c r="H922" s="372"/>
    </row>
    <row r="923" spans="1:8" ht="12.75" customHeight="1">
      <c r="A923" s="386"/>
      <c r="B923" s="294" t="s">
        <v>357</v>
      </c>
      <c r="C923" s="53" t="s">
        <v>656</v>
      </c>
      <c r="D923" s="339">
        <v>-0.18</v>
      </c>
      <c r="E923" s="86" t="s">
        <v>2620</v>
      </c>
      <c r="F923" s="74"/>
      <c r="G923" s="70"/>
      <c r="H923" s="376"/>
    </row>
    <row r="924" spans="1:8" ht="12.75" customHeight="1">
      <c r="A924" s="239"/>
      <c r="B924" s="293"/>
      <c r="C924" s="52"/>
      <c r="D924" s="328"/>
      <c r="E924" s="345"/>
      <c r="F924" s="355"/>
      <c r="G924" s="69"/>
      <c r="H924" s="372"/>
    </row>
    <row r="925" spans="1:8" ht="12.75" customHeight="1">
      <c r="A925" s="386"/>
      <c r="B925" s="294"/>
      <c r="C925" s="53"/>
      <c r="D925" s="329"/>
      <c r="E925" s="86"/>
      <c r="F925" s="74"/>
      <c r="G925" s="70"/>
      <c r="H925" s="376"/>
    </row>
    <row r="926" spans="1:8" ht="12.75" customHeight="1">
      <c r="A926" s="239"/>
      <c r="B926" s="293"/>
      <c r="C926" s="52"/>
      <c r="D926" s="328"/>
      <c r="E926" s="345"/>
      <c r="F926" s="355"/>
      <c r="G926" s="69"/>
      <c r="H926" s="372"/>
    </row>
    <row r="927" spans="1:8" ht="12.75" customHeight="1">
      <c r="A927" s="386"/>
      <c r="B927" s="294" t="s">
        <v>1746</v>
      </c>
      <c r="C927" s="53"/>
      <c r="D927" s="338">
        <v>7.97</v>
      </c>
      <c r="E927" s="86" t="s">
        <v>1022</v>
      </c>
      <c r="F927" s="74"/>
      <c r="G927" s="70"/>
      <c r="H927" s="376"/>
    </row>
    <row r="928" spans="1:8" ht="12.75" customHeight="1">
      <c r="A928" s="239"/>
      <c r="B928" s="293"/>
      <c r="C928" s="52"/>
      <c r="D928" s="328"/>
      <c r="E928" s="345"/>
      <c r="F928" s="355"/>
      <c r="G928" s="69"/>
      <c r="H928" s="372"/>
    </row>
    <row r="929" spans="1:8" ht="12.75" customHeight="1">
      <c r="A929" s="386"/>
      <c r="B929" s="294" t="s">
        <v>2599</v>
      </c>
      <c r="C929" s="53" t="s">
        <v>2388</v>
      </c>
      <c r="D929" s="329">
        <v>160</v>
      </c>
      <c r="E929" s="86" t="s">
        <v>161</v>
      </c>
      <c r="F929" s="74"/>
      <c r="G929" s="70"/>
      <c r="H929" s="376"/>
    </row>
    <row r="930" spans="1:8" ht="12.75" customHeight="1">
      <c r="A930" s="239"/>
      <c r="B930" s="293"/>
      <c r="C930" s="52"/>
      <c r="D930" s="328"/>
      <c r="E930" s="345"/>
      <c r="F930" s="355"/>
      <c r="G930" s="69"/>
      <c r="H930" s="372"/>
    </row>
    <row r="931" spans="1:8" ht="12.75" customHeight="1">
      <c r="A931" s="386"/>
      <c r="B931" s="294" t="s">
        <v>2248</v>
      </c>
      <c r="C931" s="53" t="s">
        <v>2602</v>
      </c>
      <c r="D931" s="338">
        <v>7.97</v>
      </c>
      <c r="E931" s="86" t="s">
        <v>1022</v>
      </c>
      <c r="F931" s="74"/>
      <c r="G931" s="70"/>
      <c r="H931" s="376"/>
    </row>
    <row r="932" spans="1:8" ht="12.75" customHeight="1">
      <c r="A932" s="239"/>
      <c r="B932" s="293"/>
      <c r="C932" s="52"/>
      <c r="D932" s="328"/>
      <c r="E932" s="345"/>
      <c r="F932" s="355"/>
      <c r="G932" s="69"/>
      <c r="H932" s="372"/>
    </row>
    <row r="933" spans="1:8" ht="12.75" customHeight="1">
      <c r="A933" s="386"/>
      <c r="B933" s="294" t="s">
        <v>871</v>
      </c>
      <c r="C933" s="53"/>
      <c r="D933" s="338">
        <v>7.97</v>
      </c>
      <c r="E933" s="86" t="s">
        <v>1022</v>
      </c>
      <c r="F933" s="74"/>
      <c r="G933" s="70"/>
      <c r="H933" s="376"/>
    </row>
    <row r="934" spans="1:8" ht="12.75" customHeight="1">
      <c r="A934" s="239"/>
      <c r="B934" s="293"/>
      <c r="C934" s="52"/>
      <c r="D934" s="328"/>
      <c r="E934" s="345"/>
      <c r="F934" s="355"/>
      <c r="G934" s="69"/>
      <c r="H934" s="372"/>
    </row>
    <row r="935" spans="1:8" ht="12.75" customHeight="1">
      <c r="A935" s="386"/>
      <c r="B935" s="294" t="s">
        <v>2896</v>
      </c>
      <c r="C935" s="53" t="s">
        <v>3464</v>
      </c>
      <c r="D935" s="338">
        <v>7.97</v>
      </c>
      <c r="E935" s="86" t="s">
        <v>1022</v>
      </c>
      <c r="F935" s="74"/>
      <c r="G935" s="70"/>
      <c r="H935" s="376"/>
    </row>
    <row r="936" spans="1:8" ht="12.75" customHeight="1">
      <c r="A936" s="239"/>
      <c r="B936" s="293"/>
      <c r="C936" s="52"/>
      <c r="D936" s="328"/>
      <c r="E936" s="345"/>
      <c r="F936" s="355"/>
      <c r="G936" s="69"/>
      <c r="H936" s="372"/>
    </row>
    <row r="937" spans="1:8" ht="12.75" customHeight="1">
      <c r="A937" s="386"/>
      <c r="B937" s="294" t="s">
        <v>2605</v>
      </c>
      <c r="C937" s="53" t="s">
        <v>2388</v>
      </c>
      <c r="D937" s="329">
        <v>24.5</v>
      </c>
      <c r="E937" s="86" t="s">
        <v>161</v>
      </c>
      <c r="F937" s="74"/>
      <c r="G937" s="70"/>
      <c r="H937" s="376"/>
    </row>
    <row r="938" spans="1:8" ht="12.75" customHeight="1">
      <c r="A938" s="239"/>
      <c r="B938" s="293"/>
      <c r="C938" s="52"/>
      <c r="D938" s="328"/>
      <c r="E938" s="345"/>
      <c r="F938" s="355"/>
      <c r="G938" s="69"/>
      <c r="H938" s="372"/>
    </row>
    <row r="939" spans="1:8" ht="12.75" customHeight="1">
      <c r="A939" s="386"/>
      <c r="B939" s="294" t="s">
        <v>2013</v>
      </c>
      <c r="C939" s="53"/>
      <c r="D939" s="329">
        <v>168</v>
      </c>
      <c r="E939" s="86" t="s">
        <v>2432</v>
      </c>
      <c r="F939" s="74"/>
      <c r="G939" s="70"/>
      <c r="H939" s="376"/>
    </row>
    <row r="940" spans="1:8" ht="12.75" customHeight="1">
      <c r="A940" s="239"/>
      <c r="B940" s="293"/>
      <c r="C940" s="52"/>
      <c r="D940" s="328"/>
      <c r="E940" s="345"/>
      <c r="F940" s="355"/>
      <c r="G940" s="69"/>
      <c r="H940" s="372"/>
    </row>
    <row r="941" spans="1:8" ht="12.75" customHeight="1">
      <c r="A941" s="386"/>
      <c r="B941" s="294" t="s">
        <v>2610</v>
      </c>
      <c r="C941" s="53" t="s">
        <v>2612</v>
      </c>
      <c r="D941" s="329">
        <v>16</v>
      </c>
      <c r="E941" s="86" t="s">
        <v>866</v>
      </c>
      <c r="F941" s="74"/>
      <c r="G941" s="70"/>
      <c r="H941" s="376"/>
    </row>
    <row r="942" spans="1:8" ht="12.75" customHeight="1">
      <c r="A942" s="239"/>
      <c r="B942" s="293"/>
      <c r="C942" s="52"/>
      <c r="D942" s="328"/>
      <c r="E942" s="345"/>
      <c r="F942" s="355"/>
      <c r="G942" s="69"/>
      <c r="H942" s="372"/>
    </row>
    <row r="943" spans="1:8" ht="12.75" customHeight="1">
      <c r="A943" s="386"/>
      <c r="B943" s="294" t="s">
        <v>2610</v>
      </c>
      <c r="C943" s="53" t="s">
        <v>1498</v>
      </c>
      <c r="D943" s="329">
        <v>6</v>
      </c>
      <c r="E943" s="86" t="s">
        <v>866</v>
      </c>
      <c r="F943" s="74"/>
      <c r="G943" s="70"/>
      <c r="H943" s="376"/>
    </row>
    <row r="944" spans="1:8" ht="12.75" customHeight="1">
      <c r="A944" s="239"/>
      <c r="B944" s="293" t="s">
        <v>3461</v>
      </c>
      <c r="C944" s="52"/>
      <c r="D944" s="328"/>
      <c r="E944" s="345"/>
      <c r="F944" s="355"/>
      <c r="G944" s="69"/>
      <c r="H944" s="372"/>
    </row>
    <row r="945" spans="1:8" ht="12.75" customHeight="1">
      <c r="A945" s="386"/>
      <c r="B945" s="294" t="s">
        <v>470</v>
      </c>
      <c r="C945" s="53" t="s">
        <v>3795</v>
      </c>
      <c r="D945" s="329">
        <v>4</v>
      </c>
      <c r="E945" s="86" t="s">
        <v>2432</v>
      </c>
      <c r="F945" s="74"/>
      <c r="G945" s="70"/>
      <c r="H945" s="376"/>
    </row>
    <row r="946" spans="1:8" ht="12.75" customHeight="1">
      <c r="A946" s="239"/>
      <c r="B946" s="293"/>
      <c r="C946" s="52"/>
      <c r="D946" s="328"/>
      <c r="E946" s="345"/>
      <c r="F946" s="355"/>
      <c r="G946" s="69"/>
      <c r="H946" s="372"/>
    </row>
    <row r="947" spans="1:8" ht="12.75" customHeight="1">
      <c r="A947" s="386"/>
      <c r="B947" s="294" t="s">
        <v>678</v>
      </c>
      <c r="C947" s="53" t="s">
        <v>444</v>
      </c>
      <c r="D947" s="329">
        <v>1</v>
      </c>
      <c r="E947" s="86" t="s">
        <v>2108</v>
      </c>
      <c r="F947" s="74"/>
      <c r="G947" s="70"/>
      <c r="H947" s="376"/>
    </row>
    <row r="948" spans="1:8" ht="12.75" customHeight="1">
      <c r="A948" s="239"/>
      <c r="B948" s="293"/>
      <c r="C948" s="52"/>
      <c r="D948" s="328"/>
      <c r="E948" s="345"/>
      <c r="F948" s="355"/>
      <c r="G948" s="69"/>
      <c r="H948" s="372"/>
    </row>
    <row r="949" spans="1:8" ht="12.75" customHeight="1">
      <c r="A949" s="386"/>
      <c r="B949" s="294" t="s">
        <v>678</v>
      </c>
      <c r="C949" s="53" t="s">
        <v>2615</v>
      </c>
      <c r="D949" s="329">
        <v>3</v>
      </c>
      <c r="E949" s="86" t="s">
        <v>866</v>
      </c>
      <c r="F949" s="74"/>
      <c r="G949" s="70"/>
      <c r="H949" s="376"/>
    </row>
    <row r="950" spans="1:8" ht="12.75" customHeight="1">
      <c r="A950" s="239"/>
      <c r="B950" s="293"/>
      <c r="C950" s="52"/>
      <c r="D950" s="328"/>
      <c r="E950" s="345"/>
      <c r="F950" s="355"/>
      <c r="G950" s="69"/>
      <c r="H950" s="372"/>
    </row>
    <row r="951" spans="1:8" ht="12.75" customHeight="1">
      <c r="A951" s="386"/>
      <c r="B951" s="294"/>
      <c r="C951" s="53"/>
      <c r="D951" s="329"/>
      <c r="E951" s="86"/>
      <c r="F951" s="74"/>
      <c r="G951" s="70"/>
      <c r="H951" s="376"/>
    </row>
    <row r="952" spans="1:8" ht="12.75" customHeight="1">
      <c r="A952" s="239"/>
      <c r="B952" s="293"/>
      <c r="C952" s="52" t="s">
        <v>1056</v>
      </c>
      <c r="D952" s="328"/>
      <c r="E952" s="345"/>
      <c r="F952" s="355"/>
      <c r="G952" s="69"/>
      <c r="H952" s="372"/>
    </row>
    <row r="953" spans="1:8" ht="12.75" customHeight="1">
      <c r="A953" s="386"/>
      <c r="B953" s="294" t="s">
        <v>2118</v>
      </c>
      <c r="C953" s="53" t="s">
        <v>2970</v>
      </c>
      <c r="D953" s="329">
        <v>4</v>
      </c>
      <c r="E953" s="86" t="s">
        <v>866</v>
      </c>
      <c r="F953" s="74"/>
      <c r="G953" s="70"/>
      <c r="H953" s="376"/>
    </row>
    <row r="954" spans="1:8" ht="12.75" customHeight="1">
      <c r="A954" s="239"/>
      <c r="B954" s="293"/>
      <c r="C954" s="52" t="s">
        <v>1056</v>
      </c>
      <c r="D954" s="328"/>
      <c r="E954" s="345"/>
      <c r="F954" s="355"/>
      <c r="G954" s="69"/>
      <c r="H954" s="372"/>
    </row>
    <row r="955" spans="1:8" ht="12.75" customHeight="1">
      <c r="A955" s="386"/>
      <c r="B955" s="294" t="s">
        <v>2118</v>
      </c>
      <c r="C955" s="53" t="s">
        <v>3796</v>
      </c>
      <c r="D955" s="329">
        <v>2</v>
      </c>
      <c r="E955" s="86" t="s">
        <v>866</v>
      </c>
      <c r="F955" s="74"/>
      <c r="G955" s="70"/>
      <c r="H955" s="376"/>
    </row>
    <row r="956" spans="1:8" ht="12.75" customHeight="1">
      <c r="A956" s="239"/>
      <c r="B956" s="293"/>
      <c r="C956" s="52" t="s">
        <v>1056</v>
      </c>
      <c r="D956" s="328"/>
      <c r="E956" s="345"/>
      <c r="F956" s="355"/>
      <c r="G956" s="69"/>
      <c r="H956" s="372"/>
    </row>
    <row r="957" spans="1:8" ht="12.75" customHeight="1">
      <c r="A957" s="386"/>
      <c r="B957" s="294" t="s">
        <v>2118</v>
      </c>
      <c r="C957" s="53" t="s">
        <v>3797</v>
      </c>
      <c r="D957" s="329">
        <v>4</v>
      </c>
      <c r="E957" s="86" t="s">
        <v>866</v>
      </c>
      <c r="F957" s="74"/>
      <c r="G957" s="70"/>
      <c r="H957" s="376"/>
    </row>
    <row r="958" spans="1:8" ht="12.75" customHeight="1">
      <c r="A958" s="239"/>
      <c r="B958" s="293"/>
      <c r="C958" s="52"/>
      <c r="D958" s="328"/>
      <c r="E958" s="345"/>
      <c r="F958" s="355"/>
      <c r="G958" s="69"/>
      <c r="H958" s="372"/>
    </row>
    <row r="959" spans="1:8" ht="12.75" customHeight="1">
      <c r="A959" s="386"/>
      <c r="B959" s="294"/>
      <c r="C959" s="53"/>
      <c r="D959" s="329"/>
      <c r="E959" s="86"/>
      <c r="F959" s="74"/>
      <c r="G959" s="70"/>
      <c r="H959" s="376"/>
    </row>
    <row r="960" spans="1:8" ht="12.75" customHeight="1">
      <c r="A960" s="239"/>
      <c r="B960" s="293"/>
      <c r="C960" s="52"/>
      <c r="D960" s="328"/>
      <c r="E960" s="345"/>
      <c r="F960" s="355"/>
      <c r="G960" s="69"/>
      <c r="H960" s="372"/>
    </row>
    <row r="961" spans="1:8" ht="12.75" customHeight="1">
      <c r="A961" s="240"/>
      <c r="B961" s="40" t="s">
        <v>165</v>
      </c>
      <c r="C961" s="53"/>
      <c r="D961" s="334"/>
      <c r="E961" s="272"/>
      <c r="F961" s="94"/>
      <c r="G961" s="102"/>
      <c r="H961" s="281"/>
    </row>
    <row r="962" spans="1:8" ht="12.75" customHeight="1">
      <c r="A962" s="384"/>
      <c r="B962" s="249"/>
      <c r="C962" s="249"/>
      <c r="D962" s="330"/>
      <c r="E962" s="80"/>
      <c r="F962" s="69"/>
      <c r="G962" s="69"/>
      <c r="H962" s="275"/>
    </row>
    <row r="963" spans="1:8" ht="12.75" customHeight="1">
      <c r="A963" s="286" t="s">
        <v>2442</v>
      </c>
      <c r="B963" s="294" t="s">
        <v>2558</v>
      </c>
      <c r="C963" s="311" t="s">
        <v>1792</v>
      </c>
      <c r="D963" s="331"/>
      <c r="E963" s="81"/>
      <c r="F963" s="70"/>
      <c r="G963" s="70"/>
      <c r="H963" s="374"/>
    </row>
    <row r="964" spans="1:8" ht="12.75" customHeight="1">
      <c r="A964" s="239"/>
      <c r="B964" s="251"/>
      <c r="C964" s="264"/>
      <c r="D964" s="330"/>
      <c r="E964" s="80"/>
      <c r="F964" s="69"/>
      <c r="G964" s="69"/>
      <c r="H964" s="275"/>
    </row>
    <row r="965" spans="1:8" ht="12.75" customHeight="1">
      <c r="A965" s="240"/>
      <c r="B965" s="252"/>
      <c r="C965" s="265"/>
      <c r="D965" s="331"/>
      <c r="E965" s="81"/>
      <c r="F965" s="70"/>
      <c r="G965" s="70"/>
      <c r="H965" s="277"/>
    </row>
    <row r="966" spans="1:8" ht="12.75" customHeight="1">
      <c r="A966" s="239"/>
      <c r="B966" s="293"/>
      <c r="C966" s="52" t="s">
        <v>2562</v>
      </c>
      <c r="D966" s="337"/>
      <c r="E966" s="345"/>
      <c r="F966" s="355"/>
      <c r="G966" s="69"/>
      <c r="H966" s="372"/>
    </row>
    <row r="967" spans="1:8" ht="12.75" customHeight="1">
      <c r="A967" s="386"/>
      <c r="B967" s="294" t="s">
        <v>2226</v>
      </c>
      <c r="C967" s="53" t="s">
        <v>1140</v>
      </c>
      <c r="D967" s="338">
        <v>0.28999999999999998</v>
      </c>
      <c r="E967" s="86" t="s">
        <v>1022</v>
      </c>
      <c r="F967" s="74"/>
      <c r="G967" s="70"/>
      <c r="H967" s="376"/>
    </row>
    <row r="968" spans="1:8" ht="12.75" customHeight="1">
      <c r="A968" s="239"/>
      <c r="B968" s="293"/>
      <c r="C968" s="52" t="s">
        <v>2017</v>
      </c>
      <c r="D968" s="337"/>
      <c r="E968" s="345"/>
      <c r="F968" s="355"/>
      <c r="G968" s="69"/>
      <c r="H968" s="372"/>
    </row>
    <row r="969" spans="1:8" ht="12.75" customHeight="1">
      <c r="A969" s="386"/>
      <c r="B969" s="294" t="s">
        <v>2226</v>
      </c>
      <c r="C969" s="53" t="s">
        <v>404</v>
      </c>
      <c r="D969" s="338">
        <v>0.43</v>
      </c>
      <c r="E969" s="86" t="s">
        <v>1022</v>
      </c>
      <c r="F969" s="356"/>
      <c r="G969" s="70"/>
      <c r="H969" s="277"/>
    </row>
    <row r="970" spans="1:8" ht="12.75" customHeight="1">
      <c r="A970" s="239"/>
      <c r="B970" s="293"/>
      <c r="C970" s="52" t="s">
        <v>2583</v>
      </c>
      <c r="D970" s="337"/>
      <c r="E970" s="345"/>
      <c r="F970" s="355"/>
      <c r="G970" s="69"/>
      <c r="H970" s="372"/>
    </row>
    <row r="971" spans="1:8" ht="12.75" customHeight="1">
      <c r="A971" s="386"/>
      <c r="B971" s="294" t="s">
        <v>2226</v>
      </c>
      <c r="C971" s="53" t="s">
        <v>1140</v>
      </c>
      <c r="D971" s="338">
        <v>0.43</v>
      </c>
      <c r="E971" s="86" t="s">
        <v>1022</v>
      </c>
      <c r="F971" s="74"/>
      <c r="G971" s="70"/>
      <c r="H971" s="376"/>
    </row>
    <row r="972" spans="1:8" ht="12.75" customHeight="1">
      <c r="A972" s="239"/>
      <c r="B972" s="293"/>
      <c r="C972" s="52" t="s">
        <v>2583</v>
      </c>
      <c r="D972" s="337"/>
      <c r="E972" s="345"/>
      <c r="F972" s="355"/>
      <c r="G972" s="69"/>
      <c r="H972" s="372"/>
    </row>
    <row r="973" spans="1:8" ht="12.75" customHeight="1">
      <c r="A973" s="386"/>
      <c r="B973" s="294" t="s">
        <v>3459</v>
      </c>
      <c r="C973" s="53" t="s">
        <v>2623</v>
      </c>
      <c r="D973" s="338">
        <v>0.14000000000000001</v>
      </c>
      <c r="E973" s="86" t="s">
        <v>1022</v>
      </c>
      <c r="F973" s="74"/>
      <c r="G973" s="70"/>
      <c r="H973" s="376"/>
    </row>
    <row r="974" spans="1:8" ht="12.75" customHeight="1">
      <c r="A974" s="239"/>
      <c r="B974" s="293"/>
      <c r="C974" s="52" t="s">
        <v>2567</v>
      </c>
      <c r="D974" s="337"/>
      <c r="E974" s="345"/>
      <c r="F974" s="355"/>
      <c r="G974" s="69"/>
      <c r="H974" s="372"/>
    </row>
    <row r="975" spans="1:8" ht="12.75" customHeight="1">
      <c r="A975" s="386"/>
      <c r="B975" s="294" t="s">
        <v>1895</v>
      </c>
      <c r="C975" s="53" t="s">
        <v>2570</v>
      </c>
      <c r="D975" s="338">
        <v>0.22</v>
      </c>
      <c r="E975" s="86" t="s">
        <v>1022</v>
      </c>
      <c r="F975" s="74"/>
      <c r="G975" s="70"/>
      <c r="H975" s="376"/>
    </row>
    <row r="976" spans="1:8" ht="12.75" customHeight="1">
      <c r="A976" s="239"/>
      <c r="B976" s="293"/>
      <c r="C976" s="52" t="s">
        <v>2562</v>
      </c>
      <c r="D976" s="337"/>
      <c r="E976" s="345"/>
      <c r="F976" s="355"/>
      <c r="G976" s="69"/>
      <c r="H976" s="372"/>
    </row>
    <row r="977" spans="1:8" ht="12.75" customHeight="1">
      <c r="A977" s="386"/>
      <c r="B977" s="294" t="s">
        <v>1012</v>
      </c>
      <c r="C977" s="53" t="s">
        <v>2582</v>
      </c>
      <c r="D977" s="338">
        <v>2.e-002</v>
      </c>
      <c r="E977" s="86" t="s">
        <v>1022</v>
      </c>
      <c r="F977" s="74"/>
      <c r="G977" s="70"/>
      <c r="H977" s="376"/>
    </row>
    <row r="978" spans="1:8" ht="12.75" customHeight="1">
      <c r="A978" s="239"/>
      <c r="B978" s="293"/>
      <c r="C978" s="52" t="s">
        <v>2562</v>
      </c>
      <c r="D978" s="337"/>
      <c r="E978" s="345"/>
      <c r="F978" s="355"/>
      <c r="G978" s="69"/>
      <c r="H978" s="372"/>
    </row>
    <row r="979" spans="1:8" ht="12.75" customHeight="1">
      <c r="A979" s="386"/>
      <c r="B979" s="294" t="s">
        <v>1012</v>
      </c>
      <c r="C979" s="53" t="s">
        <v>2576</v>
      </c>
      <c r="D979" s="338">
        <v>6.e-002</v>
      </c>
      <c r="E979" s="86" t="s">
        <v>1022</v>
      </c>
      <c r="F979" s="74"/>
      <c r="G979" s="70"/>
      <c r="H979" s="376"/>
    </row>
    <row r="980" spans="1:8" ht="12.75" customHeight="1">
      <c r="A980" s="239"/>
      <c r="B980" s="293"/>
      <c r="C980" s="52" t="s">
        <v>2017</v>
      </c>
      <c r="D980" s="337"/>
      <c r="E980" s="345"/>
      <c r="F980" s="355"/>
      <c r="G980" s="69"/>
      <c r="H980" s="372"/>
    </row>
    <row r="981" spans="1:8" ht="12.75" customHeight="1">
      <c r="A981" s="386"/>
      <c r="B981" s="294" t="s">
        <v>1012</v>
      </c>
      <c r="C981" s="53" t="s">
        <v>2582</v>
      </c>
      <c r="D981" s="338">
        <v>5.e-002</v>
      </c>
      <c r="E981" s="86" t="s">
        <v>1022</v>
      </c>
      <c r="F981" s="74"/>
      <c r="G981" s="70"/>
      <c r="H981" s="376"/>
    </row>
    <row r="982" spans="1:8" ht="12.75" customHeight="1">
      <c r="A982" s="239"/>
      <c r="B982" s="293"/>
      <c r="C982" s="52" t="s">
        <v>2584</v>
      </c>
      <c r="D982" s="328"/>
      <c r="E982" s="345"/>
      <c r="F982" s="355"/>
      <c r="G982" s="69"/>
      <c r="H982" s="372"/>
    </row>
    <row r="983" spans="1:8" ht="12.75" customHeight="1">
      <c r="A983" s="386"/>
      <c r="B983" s="294" t="s">
        <v>1457</v>
      </c>
      <c r="C983" s="53" t="s">
        <v>2624</v>
      </c>
      <c r="D983" s="329">
        <v>31</v>
      </c>
      <c r="E983" s="86" t="s">
        <v>2432</v>
      </c>
      <c r="F983" s="74"/>
      <c r="G983" s="70"/>
      <c r="H983" s="376"/>
    </row>
    <row r="984" spans="1:8" ht="12.75" customHeight="1">
      <c r="A984" s="239"/>
      <c r="B984" s="293"/>
      <c r="C984" s="52" t="s">
        <v>2584</v>
      </c>
      <c r="D984" s="328"/>
      <c r="E984" s="345"/>
      <c r="F984" s="355"/>
      <c r="G984" s="69"/>
      <c r="H984" s="372"/>
    </row>
    <row r="985" spans="1:8" ht="12.75" customHeight="1">
      <c r="A985" s="386"/>
      <c r="B985" s="294" t="s">
        <v>1457</v>
      </c>
      <c r="C985" s="53" t="s">
        <v>2588</v>
      </c>
      <c r="D985" s="329">
        <v>33</v>
      </c>
      <c r="E985" s="86" t="s">
        <v>2432</v>
      </c>
      <c r="F985" s="74"/>
      <c r="G985" s="70"/>
      <c r="H985" s="376"/>
    </row>
    <row r="986" spans="1:8" ht="12.75" customHeight="1">
      <c r="A986" s="239"/>
      <c r="B986" s="293"/>
      <c r="C986" s="52" t="s">
        <v>2584</v>
      </c>
      <c r="D986" s="328"/>
      <c r="E986" s="345"/>
      <c r="F986" s="355"/>
      <c r="G986" s="69"/>
      <c r="H986" s="372"/>
    </row>
    <row r="987" spans="1:8" ht="12.75" customHeight="1">
      <c r="A987" s="386"/>
      <c r="B987" s="294" t="s">
        <v>1457</v>
      </c>
      <c r="C987" s="53" t="s">
        <v>2593</v>
      </c>
      <c r="D987" s="329">
        <v>17</v>
      </c>
      <c r="E987" s="86" t="s">
        <v>2432</v>
      </c>
      <c r="F987" s="74"/>
      <c r="G987" s="70"/>
      <c r="H987" s="376"/>
    </row>
    <row r="988" spans="1:8" ht="12.75" customHeight="1">
      <c r="A988" s="239"/>
      <c r="B988" s="293"/>
      <c r="C988" s="52" t="s">
        <v>1090</v>
      </c>
      <c r="D988" s="328"/>
      <c r="E988" s="345"/>
      <c r="F988" s="355"/>
      <c r="G988" s="69"/>
      <c r="H988" s="372"/>
    </row>
    <row r="989" spans="1:8" ht="12.75" customHeight="1">
      <c r="A989" s="386"/>
      <c r="B989" s="294" t="s">
        <v>2595</v>
      </c>
      <c r="C989" s="53" t="s">
        <v>2626</v>
      </c>
      <c r="D989" s="329">
        <v>24</v>
      </c>
      <c r="E989" s="86" t="s">
        <v>2432</v>
      </c>
      <c r="F989" s="74"/>
      <c r="G989" s="70"/>
      <c r="H989" s="376"/>
    </row>
    <row r="990" spans="1:8" ht="12.75" customHeight="1">
      <c r="A990" s="239"/>
      <c r="B990" s="293"/>
      <c r="C990" s="52" t="s">
        <v>1090</v>
      </c>
      <c r="D990" s="328"/>
      <c r="E990" s="345"/>
      <c r="F990" s="355"/>
      <c r="G990" s="69"/>
      <c r="H990" s="372"/>
    </row>
    <row r="991" spans="1:8" ht="12.75" customHeight="1">
      <c r="A991" s="386"/>
      <c r="B991" s="294" t="s">
        <v>2595</v>
      </c>
      <c r="C991" s="53" t="s">
        <v>2399</v>
      </c>
      <c r="D991" s="329">
        <v>48</v>
      </c>
      <c r="E991" s="86" t="s">
        <v>2432</v>
      </c>
      <c r="F991" s="74"/>
      <c r="G991" s="70"/>
      <c r="H991" s="376"/>
    </row>
    <row r="992" spans="1:8" ht="12.75" customHeight="1">
      <c r="A992" s="239"/>
      <c r="B992" s="293"/>
      <c r="C992" s="52"/>
      <c r="D992" s="328"/>
      <c r="E992" s="345"/>
      <c r="F992" s="355"/>
      <c r="G992" s="69"/>
      <c r="H992" s="372"/>
    </row>
    <row r="993" spans="1:8" ht="12.75" customHeight="1">
      <c r="A993" s="386"/>
      <c r="B993" s="294" t="s">
        <v>357</v>
      </c>
      <c r="C993" s="53" t="s">
        <v>656</v>
      </c>
      <c r="D993" s="339">
        <v>-5.e-002</v>
      </c>
      <c r="E993" s="86" t="s">
        <v>2620</v>
      </c>
      <c r="F993" s="74"/>
      <c r="G993" s="70"/>
      <c r="H993" s="376"/>
    </row>
    <row r="994" spans="1:8" ht="12.75" customHeight="1">
      <c r="A994" s="239"/>
      <c r="B994" s="293"/>
      <c r="C994" s="52"/>
      <c r="D994" s="328"/>
      <c r="E994" s="345"/>
      <c r="F994" s="355"/>
      <c r="G994" s="69"/>
      <c r="H994" s="372"/>
    </row>
    <row r="995" spans="1:8" ht="12.75" customHeight="1">
      <c r="A995" s="386"/>
      <c r="B995" s="294"/>
      <c r="C995" s="53"/>
      <c r="D995" s="329"/>
      <c r="E995" s="86"/>
      <c r="F995" s="74"/>
      <c r="G995" s="70"/>
      <c r="H995" s="376"/>
    </row>
    <row r="996" spans="1:8" ht="12.75" customHeight="1">
      <c r="A996" s="239"/>
      <c r="B996" s="293"/>
      <c r="C996" s="52"/>
      <c r="D996" s="328"/>
      <c r="E996" s="345"/>
      <c r="F996" s="355"/>
      <c r="G996" s="69"/>
      <c r="H996" s="372"/>
    </row>
    <row r="997" spans="1:8" ht="12.75" customHeight="1">
      <c r="A997" s="386"/>
      <c r="B997" s="294"/>
      <c r="C997" s="53"/>
      <c r="D997" s="329"/>
      <c r="E997" s="86"/>
      <c r="F997" s="74"/>
      <c r="G997" s="70"/>
      <c r="H997" s="376"/>
    </row>
    <row r="998" spans="1:8" ht="12.75" customHeight="1">
      <c r="A998" s="239"/>
      <c r="B998" s="293"/>
      <c r="C998" s="52"/>
      <c r="D998" s="328"/>
      <c r="E998" s="345"/>
      <c r="F998" s="355"/>
      <c r="G998" s="69"/>
      <c r="H998" s="372"/>
    </row>
    <row r="999" spans="1:8" ht="12.75" customHeight="1">
      <c r="A999" s="386"/>
      <c r="B999" s="294"/>
      <c r="C999" s="53"/>
      <c r="D999" s="329"/>
      <c r="E999" s="86"/>
      <c r="F999" s="74"/>
      <c r="G999" s="70"/>
      <c r="H999" s="376"/>
    </row>
    <row r="1000" spans="1:8" ht="12.75" customHeight="1">
      <c r="A1000" s="239"/>
      <c r="B1000" s="293"/>
      <c r="C1000" s="52"/>
      <c r="D1000" s="328"/>
      <c r="E1000" s="345"/>
      <c r="F1000" s="355"/>
      <c r="G1000" s="69"/>
      <c r="H1000" s="372"/>
    </row>
    <row r="1001" spans="1:8" ht="12.75" customHeight="1">
      <c r="A1001" s="386"/>
      <c r="B1001" s="294"/>
      <c r="C1001" s="53"/>
      <c r="D1001" s="329"/>
      <c r="E1001" s="86"/>
      <c r="F1001" s="74"/>
      <c r="G1001" s="70"/>
      <c r="H1001" s="376"/>
    </row>
    <row r="1002" spans="1:8" ht="12.75" customHeight="1">
      <c r="A1002" s="239"/>
      <c r="B1002" s="293"/>
      <c r="C1002" s="52"/>
      <c r="D1002" s="328"/>
      <c r="E1002" s="345"/>
      <c r="F1002" s="355"/>
      <c r="G1002" s="69"/>
      <c r="H1002" s="372"/>
    </row>
    <row r="1003" spans="1:8" ht="12.75" customHeight="1">
      <c r="A1003" s="386"/>
      <c r="B1003" s="294" t="s">
        <v>1746</v>
      </c>
      <c r="C1003" s="53"/>
      <c r="D1003" s="338">
        <v>1.35</v>
      </c>
      <c r="E1003" s="86" t="s">
        <v>1022</v>
      </c>
      <c r="F1003" s="74"/>
      <c r="G1003" s="70"/>
      <c r="H1003" s="376"/>
    </row>
    <row r="1004" spans="1:8" ht="12.75" customHeight="1">
      <c r="A1004" s="239"/>
      <c r="B1004" s="293"/>
      <c r="C1004" s="52"/>
      <c r="D1004" s="328"/>
      <c r="E1004" s="345"/>
      <c r="F1004" s="355"/>
      <c r="G1004" s="69"/>
      <c r="H1004" s="372"/>
    </row>
    <row r="1005" spans="1:8" ht="12.75" customHeight="1">
      <c r="A1005" s="386"/>
      <c r="B1005" s="294" t="s">
        <v>2599</v>
      </c>
      <c r="C1005" s="53" t="s">
        <v>2388</v>
      </c>
      <c r="D1005" s="329">
        <v>51</v>
      </c>
      <c r="E1005" s="86" t="s">
        <v>161</v>
      </c>
      <c r="F1005" s="74"/>
      <c r="G1005" s="70"/>
      <c r="H1005" s="376"/>
    </row>
    <row r="1006" spans="1:8" ht="12.75" customHeight="1">
      <c r="A1006" s="239"/>
      <c r="B1006" s="293"/>
      <c r="C1006" s="52"/>
      <c r="D1006" s="328"/>
      <c r="E1006" s="345"/>
      <c r="F1006" s="355"/>
      <c r="G1006" s="69"/>
      <c r="H1006" s="372"/>
    </row>
    <row r="1007" spans="1:8" ht="12.75" customHeight="1">
      <c r="A1007" s="386"/>
      <c r="B1007" s="294" t="s">
        <v>2248</v>
      </c>
      <c r="C1007" s="53" t="s">
        <v>2602</v>
      </c>
      <c r="D1007" s="338">
        <v>1.35</v>
      </c>
      <c r="E1007" s="86" t="s">
        <v>1022</v>
      </c>
      <c r="F1007" s="74"/>
      <c r="G1007" s="70"/>
      <c r="H1007" s="376"/>
    </row>
    <row r="1008" spans="1:8" ht="12.75" customHeight="1">
      <c r="A1008" s="239"/>
      <c r="B1008" s="293"/>
      <c r="C1008" s="52"/>
      <c r="D1008" s="328"/>
      <c r="E1008" s="345"/>
      <c r="F1008" s="355"/>
      <c r="G1008" s="69"/>
      <c r="H1008" s="372"/>
    </row>
    <row r="1009" spans="1:8" ht="12.75" customHeight="1">
      <c r="A1009" s="386"/>
      <c r="B1009" s="294" t="s">
        <v>2248</v>
      </c>
      <c r="C1009" s="53" t="s">
        <v>2603</v>
      </c>
      <c r="D1009" s="338">
        <v>0.21</v>
      </c>
      <c r="E1009" s="86" t="s">
        <v>1022</v>
      </c>
      <c r="F1009" s="74"/>
      <c r="G1009" s="70"/>
      <c r="H1009" s="376"/>
    </row>
    <row r="1010" spans="1:8" ht="12.75" customHeight="1">
      <c r="A1010" s="239"/>
      <c r="B1010" s="293"/>
      <c r="C1010" s="52"/>
      <c r="D1010" s="328"/>
      <c r="E1010" s="345"/>
      <c r="F1010" s="355"/>
      <c r="G1010" s="69"/>
      <c r="H1010" s="372"/>
    </row>
    <row r="1011" spans="1:8" ht="12.75" customHeight="1">
      <c r="A1011" s="386"/>
      <c r="B1011" s="294" t="s">
        <v>871</v>
      </c>
      <c r="C1011" s="53"/>
      <c r="D1011" s="338">
        <v>1.35</v>
      </c>
      <c r="E1011" s="86" t="s">
        <v>1022</v>
      </c>
      <c r="F1011" s="74"/>
      <c r="G1011" s="70"/>
      <c r="H1011" s="376"/>
    </row>
    <row r="1012" spans="1:8" ht="12.75" customHeight="1">
      <c r="A1012" s="239"/>
      <c r="B1012" s="293"/>
      <c r="C1012" s="52"/>
      <c r="D1012" s="328"/>
      <c r="E1012" s="345"/>
      <c r="F1012" s="355"/>
      <c r="G1012" s="69"/>
      <c r="H1012" s="372"/>
    </row>
    <row r="1013" spans="1:8" ht="12.75" customHeight="1">
      <c r="A1013" s="386"/>
      <c r="B1013" s="294" t="s">
        <v>2896</v>
      </c>
      <c r="C1013" s="53" t="s">
        <v>1273</v>
      </c>
      <c r="D1013" s="338">
        <v>1.35</v>
      </c>
      <c r="E1013" s="86" t="s">
        <v>1022</v>
      </c>
      <c r="F1013" s="74"/>
      <c r="G1013" s="70"/>
      <c r="H1013" s="376"/>
    </row>
    <row r="1014" spans="1:8" ht="12.75" customHeight="1">
      <c r="A1014" s="239"/>
      <c r="B1014" s="293"/>
      <c r="C1014" s="52"/>
      <c r="D1014" s="328"/>
      <c r="E1014" s="345"/>
      <c r="F1014" s="355"/>
      <c r="G1014" s="69"/>
      <c r="H1014" s="372"/>
    </row>
    <row r="1015" spans="1:8" ht="12.75" customHeight="1">
      <c r="A1015" s="386"/>
      <c r="B1015" s="294" t="s">
        <v>2013</v>
      </c>
      <c r="C1015" s="53"/>
      <c r="D1015" s="329">
        <v>78</v>
      </c>
      <c r="E1015" s="86" t="s">
        <v>2432</v>
      </c>
      <c r="F1015" s="74"/>
      <c r="G1015" s="70"/>
      <c r="H1015" s="376"/>
    </row>
    <row r="1016" spans="1:8" ht="12.75" customHeight="1">
      <c r="A1016" s="239"/>
      <c r="B1016" s="293"/>
      <c r="C1016" s="52"/>
      <c r="D1016" s="328"/>
      <c r="E1016" s="345"/>
      <c r="F1016" s="355"/>
      <c r="G1016" s="69"/>
      <c r="H1016" s="372"/>
    </row>
    <row r="1017" spans="1:8" ht="12.75" customHeight="1">
      <c r="A1017" s="386"/>
      <c r="B1017" s="294" t="s">
        <v>2340</v>
      </c>
      <c r="C1017" s="53" t="s">
        <v>3599</v>
      </c>
      <c r="D1017" s="338">
        <v>0.21</v>
      </c>
      <c r="E1017" s="86" t="s">
        <v>1022</v>
      </c>
      <c r="F1017" s="74"/>
      <c r="G1017" s="70"/>
      <c r="H1017" s="376"/>
    </row>
    <row r="1018" spans="1:8" ht="12.75" customHeight="1">
      <c r="A1018" s="239"/>
      <c r="B1018" s="293"/>
      <c r="C1018" s="52"/>
      <c r="D1018" s="328"/>
      <c r="E1018" s="345"/>
      <c r="F1018" s="355"/>
      <c r="G1018" s="69"/>
      <c r="H1018" s="372"/>
    </row>
    <row r="1019" spans="1:8" ht="12.75" customHeight="1">
      <c r="A1019" s="386"/>
      <c r="B1019" s="294" t="s">
        <v>2610</v>
      </c>
      <c r="C1019" s="53" t="s">
        <v>2612</v>
      </c>
      <c r="D1019" s="329">
        <v>72</v>
      </c>
      <c r="E1019" s="86" t="s">
        <v>866</v>
      </c>
      <c r="F1019" s="74"/>
      <c r="G1019" s="70"/>
      <c r="H1019" s="376"/>
    </row>
    <row r="1020" spans="1:8" ht="12.75" customHeight="1">
      <c r="A1020" s="239"/>
      <c r="B1020" s="293"/>
      <c r="C1020" s="52" t="s">
        <v>1231</v>
      </c>
      <c r="D1020" s="328"/>
      <c r="E1020" s="345"/>
      <c r="F1020" s="355"/>
      <c r="G1020" s="69"/>
      <c r="H1020" s="372"/>
    </row>
    <row r="1021" spans="1:8" ht="12.75" customHeight="1">
      <c r="A1021" s="386"/>
      <c r="B1021" s="294" t="s">
        <v>2628</v>
      </c>
      <c r="C1021" s="53" t="s">
        <v>2630</v>
      </c>
      <c r="D1021" s="329">
        <v>3</v>
      </c>
      <c r="E1021" s="86" t="s">
        <v>2432</v>
      </c>
      <c r="F1021" s="74"/>
      <c r="G1021" s="70"/>
      <c r="H1021" s="376"/>
    </row>
    <row r="1022" spans="1:8" ht="12.75" customHeight="1">
      <c r="A1022" s="239"/>
      <c r="B1022" s="293" t="s">
        <v>3461</v>
      </c>
      <c r="C1022" s="52"/>
      <c r="D1022" s="328"/>
      <c r="E1022" s="345"/>
      <c r="F1022" s="355"/>
      <c r="G1022" s="69"/>
      <c r="H1022" s="372"/>
    </row>
    <row r="1023" spans="1:8" ht="12.75" customHeight="1">
      <c r="A1023" s="386"/>
      <c r="B1023" s="294" t="s">
        <v>470</v>
      </c>
      <c r="C1023" s="53" t="s">
        <v>2633</v>
      </c>
      <c r="D1023" s="329">
        <v>6</v>
      </c>
      <c r="E1023" s="86" t="s">
        <v>2432</v>
      </c>
      <c r="F1023" s="74"/>
      <c r="G1023" s="70"/>
      <c r="H1023" s="376"/>
    </row>
    <row r="1024" spans="1:8" ht="12.75" customHeight="1">
      <c r="A1024" s="239"/>
      <c r="B1024" s="293" t="s">
        <v>3461</v>
      </c>
      <c r="C1024" s="52"/>
      <c r="D1024" s="328"/>
      <c r="E1024" s="345"/>
      <c r="F1024" s="355"/>
      <c r="G1024" s="69"/>
      <c r="H1024" s="372"/>
    </row>
    <row r="1025" spans="1:8" ht="12.75" customHeight="1">
      <c r="A1025" s="386"/>
      <c r="B1025" s="294" t="s">
        <v>470</v>
      </c>
      <c r="C1025" s="53" t="s">
        <v>3795</v>
      </c>
      <c r="D1025" s="329">
        <v>2</v>
      </c>
      <c r="E1025" s="86" t="s">
        <v>2432</v>
      </c>
      <c r="F1025" s="74"/>
      <c r="G1025" s="70"/>
      <c r="H1025" s="376"/>
    </row>
    <row r="1026" spans="1:8" ht="12.75" customHeight="1">
      <c r="A1026" s="239"/>
      <c r="B1026" s="293"/>
      <c r="C1026" s="52"/>
      <c r="D1026" s="328"/>
      <c r="E1026" s="345"/>
      <c r="F1026" s="355"/>
      <c r="G1026" s="69"/>
      <c r="H1026" s="372"/>
    </row>
    <row r="1027" spans="1:8" ht="12.75" customHeight="1">
      <c r="A1027" s="386"/>
      <c r="B1027" s="294" t="s">
        <v>678</v>
      </c>
      <c r="C1027" s="53" t="s">
        <v>2641</v>
      </c>
      <c r="D1027" s="329">
        <v>1</v>
      </c>
      <c r="E1027" s="86" t="s">
        <v>2108</v>
      </c>
      <c r="F1027" s="74"/>
      <c r="G1027" s="70"/>
      <c r="H1027" s="376"/>
    </row>
    <row r="1028" spans="1:8" ht="12.75" customHeight="1">
      <c r="A1028" s="239"/>
      <c r="B1028" s="293"/>
      <c r="C1028" s="52"/>
      <c r="D1028" s="328"/>
      <c r="E1028" s="345"/>
      <c r="F1028" s="355"/>
      <c r="G1028" s="69"/>
      <c r="H1028" s="372"/>
    </row>
    <row r="1029" spans="1:8" ht="12.75" customHeight="1">
      <c r="A1029" s="386"/>
      <c r="B1029" s="294"/>
      <c r="C1029" s="53"/>
      <c r="D1029" s="329"/>
      <c r="E1029" s="86"/>
      <c r="F1029" s="74"/>
      <c r="G1029" s="70"/>
      <c r="H1029" s="376"/>
    </row>
    <row r="1030" spans="1:8" ht="12.75" customHeight="1">
      <c r="A1030" s="239"/>
      <c r="B1030" s="293"/>
      <c r="C1030" s="52"/>
      <c r="D1030" s="328"/>
      <c r="E1030" s="345"/>
      <c r="F1030" s="355"/>
      <c r="G1030" s="69"/>
      <c r="H1030" s="372"/>
    </row>
    <row r="1031" spans="1:8" ht="12.75" customHeight="1">
      <c r="A1031" s="386"/>
      <c r="B1031" s="294"/>
      <c r="C1031" s="53"/>
      <c r="D1031" s="329"/>
      <c r="E1031" s="86"/>
      <c r="F1031" s="74"/>
      <c r="G1031" s="70"/>
      <c r="H1031" s="376"/>
    </row>
    <row r="1032" spans="1:8" ht="12.75" customHeight="1">
      <c r="A1032" s="239"/>
      <c r="B1032" s="293"/>
      <c r="C1032" s="52"/>
      <c r="D1032" s="328"/>
      <c r="E1032" s="345"/>
      <c r="F1032" s="355"/>
      <c r="G1032" s="69"/>
      <c r="H1032" s="372"/>
    </row>
    <row r="1033" spans="1:8" ht="12.75" customHeight="1">
      <c r="A1033" s="386"/>
      <c r="B1033" s="294"/>
      <c r="C1033" s="53"/>
      <c r="D1033" s="329"/>
      <c r="E1033" s="86"/>
      <c r="F1033" s="74"/>
      <c r="G1033" s="70"/>
      <c r="H1033" s="376"/>
    </row>
    <row r="1034" spans="1:8" ht="12.75" customHeight="1">
      <c r="A1034" s="239"/>
      <c r="B1034" s="293"/>
      <c r="C1034" s="52"/>
      <c r="D1034" s="328"/>
      <c r="E1034" s="345"/>
      <c r="F1034" s="355"/>
      <c r="G1034" s="69"/>
      <c r="H1034" s="372"/>
    </row>
    <row r="1035" spans="1:8" ht="12.75" customHeight="1">
      <c r="A1035" s="386"/>
      <c r="B1035" s="294"/>
      <c r="C1035" s="53"/>
      <c r="D1035" s="329"/>
      <c r="E1035" s="86"/>
      <c r="F1035" s="74"/>
      <c r="G1035" s="70"/>
      <c r="H1035" s="376"/>
    </row>
    <row r="1036" spans="1:8" ht="12.75" customHeight="1">
      <c r="A1036" s="239"/>
      <c r="B1036" s="293"/>
      <c r="C1036" s="52"/>
      <c r="D1036" s="328"/>
      <c r="E1036" s="345"/>
      <c r="F1036" s="355"/>
      <c r="G1036" s="69"/>
      <c r="H1036" s="372"/>
    </row>
    <row r="1037" spans="1:8" ht="12.75" customHeight="1">
      <c r="A1037" s="386"/>
      <c r="B1037" s="294"/>
      <c r="C1037" s="53"/>
      <c r="D1037" s="329"/>
      <c r="E1037" s="86"/>
      <c r="F1037" s="74"/>
      <c r="G1037" s="70"/>
      <c r="H1037" s="376"/>
    </row>
    <row r="1038" spans="1:8" ht="12.75" customHeight="1">
      <c r="A1038" s="239"/>
      <c r="B1038" s="293"/>
      <c r="C1038" s="52"/>
      <c r="D1038" s="328"/>
      <c r="E1038" s="345"/>
      <c r="F1038" s="355"/>
      <c r="G1038" s="69"/>
      <c r="H1038" s="372"/>
    </row>
    <row r="1039" spans="1:8" ht="12.75" customHeight="1">
      <c r="A1039" s="386"/>
      <c r="B1039" s="294"/>
      <c r="C1039" s="53"/>
      <c r="D1039" s="329"/>
      <c r="E1039" s="86"/>
      <c r="F1039" s="74"/>
      <c r="G1039" s="70"/>
      <c r="H1039" s="376"/>
    </row>
    <row r="1040" spans="1:8" ht="12.75" customHeight="1">
      <c r="A1040" s="239"/>
      <c r="B1040" s="293"/>
      <c r="C1040" s="52"/>
      <c r="D1040" s="328"/>
      <c r="E1040" s="345"/>
      <c r="F1040" s="355"/>
      <c r="G1040" s="69"/>
      <c r="H1040" s="372"/>
    </row>
    <row r="1041" spans="1:8" ht="12.75" customHeight="1">
      <c r="A1041" s="240"/>
      <c r="B1041" s="40" t="s">
        <v>165</v>
      </c>
      <c r="C1041" s="53"/>
      <c r="D1041" s="334"/>
      <c r="E1041" s="272"/>
      <c r="F1041" s="94"/>
      <c r="G1041" s="102"/>
      <c r="H1041" s="281"/>
    </row>
    <row r="1042" spans="1:8" ht="12.75" customHeight="1">
      <c r="A1042" s="384"/>
      <c r="B1042" s="249"/>
      <c r="C1042" s="249" t="s">
        <v>2510</v>
      </c>
      <c r="D1042" s="330"/>
      <c r="E1042" s="80"/>
      <c r="F1042" s="69"/>
      <c r="G1042" s="69"/>
      <c r="H1042" s="275"/>
    </row>
    <row r="1043" spans="1:8" ht="12.75" customHeight="1">
      <c r="A1043" s="286" t="s">
        <v>3764</v>
      </c>
      <c r="B1043" s="294" t="s">
        <v>1728</v>
      </c>
      <c r="C1043" s="311" t="s">
        <v>204</v>
      </c>
      <c r="D1043" s="331"/>
      <c r="E1043" s="81"/>
      <c r="F1043" s="70"/>
      <c r="G1043" s="70"/>
      <c r="H1043" s="374"/>
    </row>
    <row r="1044" spans="1:8" ht="12.75" customHeight="1">
      <c r="A1044" s="239"/>
      <c r="B1044" s="251"/>
      <c r="C1044" s="264"/>
      <c r="D1044" s="330"/>
      <c r="E1044" s="80"/>
      <c r="F1044" s="69"/>
      <c r="G1044" s="69"/>
      <c r="H1044" s="275"/>
    </row>
    <row r="1045" spans="1:8" ht="12.75" customHeight="1">
      <c r="A1045" s="240"/>
      <c r="B1045" s="252"/>
      <c r="C1045" s="265"/>
      <c r="D1045" s="331"/>
      <c r="E1045" s="81"/>
      <c r="F1045" s="70"/>
      <c r="G1045" s="70"/>
      <c r="H1045" s="277"/>
    </row>
    <row r="1046" spans="1:8" ht="12.75" customHeight="1">
      <c r="A1046" s="239"/>
      <c r="B1046" s="293"/>
      <c r="C1046" s="52" t="s">
        <v>2583</v>
      </c>
      <c r="D1046" s="337"/>
      <c r="E1046" s="345"/>
      <c r="F1046" s="355"/>
      <c r="G1046" s="69"/>
      <c r="H1046" s="372"/>
    </row>
    <row r="1047" spans="1:8" ht="12.75" customHeight="1">
      <c r="A1047" s="386"/>
      <c r="B1047" s="294" t="s">
        <v>2647</v>
      </c>
      <c r="C1047" s="53" t="s">
        <v>2413</v>
      </c>
      <c r="D1047" s="338">
        <v>1.07</v>
      </c>
      <c r="E1047" s="86" t="s">
        <v>1022</v>
      </c>
      <c r="F1047" s="356"/>
      <c r="G1047" s="70"/>
      <c r="H1047" s="277"/>
    </row>
    <row r="1048" spans="1:8" ht="12.75" customHeight="1">
      <c r="A1048" s="239"/>
      <c r="B1048" s="293"/>
      <c r="C1048" s="52" t="s">
        <v>2649</v>
      </c>
      <c r="D1048" s="337"/>
      <c r="E1048" s="345"/>
      <c r="F1048" s="355"/>
      <c r="G1048" s="69"/>
      <c r="H1048" s="372"/>
    </row>
    <row r="1049" spans="1:8" ht="12.75" customHeight="1">
      <c r="A1049" s="386"/>
      <c r="B1049" s="294" t="s">
        <v>3597</v>
      </c>
      <c r="C1049" s="53" t="s">
        <v>1626</v>
      </c>
      <c r="D1049" s="338">
        <v>1.48</v>
      </c>
      <c r="E1049" s="86" t="s">
        <v>1022</v>
      </c>
      <c r="F1049" s="74"/>
      <c r="G1049" s="70"/>
      <c r="H1049" s="376"/>
    </row>
    <row r="1050" spans="1:8" ht="12.75" customHeight="1">
      <c r="A1050" s="239"/>
      <c r="B1050" s="293"/>
      <c r="C1050" s="52" t="s">
        <v>1423</v>
      </c>
      <c r="D1050" s="337"/>
      <c r="E1050" s="345"/>
      <c r="F1050" s="355"/>
      <c r="G1050" s="69"/>
      <c r="H1050" s="372"/>
    </row>
    <row r="1051" spans="1:8" ht="12.75" customHeight="1">
      <c r="A1051" s="386"/>
      <c r="B1051" s="294" t="s">
        <v>2565</v>
      </c>
      <c r="C1051" s="53" t="s">
        <v>2650</v>
      </c>
      <c r="D1051" s="338">
        <v>3.22</v>
      </c>
      <c r="E1051" s="86" t="s">
        <v>1022</v>
      </c>
      <c r="F1051" s="74"/>
      <c r="G1051" s="70"/>
      <c r="H1051" s="376"/>
    </row>
    <row r="1052" spans="1:8" ht="12.75" customHeight="1">
      <c r="A1052" s="239"/>
      <c r="B1052" s="293"/>
      <c r="C1052" s="52" t="s">
        <v>2567</v>
      </c>
      <c r="D1052" s="337"/>
      <c r="E1052" s="345"/>
      <c r="F1052" s="355"/>
      <c r="G1052" s="69"/>
      <c r="H1052" s="372"/>
    </row>
    <row r="1053" spans="1:8" ht="12.75" customHeight="1">
      <c r="A1053" s="386"/>
      <c r="B1053" s="294" t="s">
        <v>1895</v>
      </c>
      <c r="C1053" s="53" t="s">
        <v>2570</v>
      </c>
      <c r="D1053" s="338">
        <v>2.73</v>
      </c>
      <c r="E1053" s="86" t="s">
        <v>1022</v>
      </c>
      <c r="F1053" s="74"/>
      <c r="G1053" s="70"/>
      <c r="H1053" s="376"/>
    </row>
    <row r="1054" spans="1:8" ht="12.75" customHeight="1">
      <c r="A1054" s="239"/>
      <c r="B1054" s="293"/>
      <c r="C1054" s="52" t="s">
        <v>2562</v>
      </c>
      <c r="D1054" s="337"/>
      <c r="E1054" s="345"/>
      <c r="F1054" s="355"/>
      <c r="G1054" s="69"/>
      <c r="H1054" s="372"/>
    </row>
    <row r="1055" spans="1:8" ht="12.75" customHeight="1">
      <c r="A1055" s="386"/>
      <c r="B1055" s="294" t="s">
        <v>1012</v>
      </c>
      <c r="C1055" s="53" t="s">
        <v>2576</v>
      </c>
      <c r="D1055" s="338">
        <v>0.11</v>
      </c>
      <c r="E1055" s="86" t="s">
        <v>1022</v>
      </c>
      <c r="F1055" s="74"/>
      <c r="G1055" s="70"/>
      <c r="H1055" s="376"/>
    </row>
    <row r="1056" spans="1:8" ht="12.75" customHeight="1">
      <c r="A1056" s="239"/>
      <c r="B1056" s="293"/>
      <c r="C1056" s="52" t="s">
        <v>2583</v>
      </c>
      <c r="D1056" s="337"/>
      <c r="E1056" s="345"/>
      <c r="F1056" s="355"/>
      <c r="G1056" s="69"/>
      <c r="H1056" s="372"/>
    </row>
    <row r="1057" spans="1:8" ht="12.75" customHeight="1">
      <c r="A1057" s="386"/>
      <c r="B1057" s="294" t="s">
        <v>1012</v>
      </c>
      <c r="C1057" s="53" t="s">
        <v>1740</v>
      </c>
      <c r="D1057" s="338">
        <v>0.42</v>
      </c>
      <c r="E1057" s="86" t="s">
        <v>1022</v>
      </c>
      <c r="F1057" s="74"/>
      <c r="G1057" s="70"/>
      <c r="H1057" s="376"/>
    </row>
    <row r="1058" spans="1:8" ht="12.75" customHeight="1">
      <c r="A1058" s="239"/>
      <c r="B1058" s="293"/>
      <c r="C1058" s="52" t="s">
        <v>2583</v>
      </c>
      <c r="D1058" s="337"/>
      <c r="E1058" s="345"/>
      <c r="F1058" s="355"/>
      <c r="G1058" s="69"/>
      <c r="H1058" s="372"/>
    </row>
    <row r="1059" spans="1:8" ht="12.75" customHeight="1">
      <c r="A1059" s="386"/>
      <c r="B1059" s="294" t="s">
        <v>1012</v>
      </c>
      <c r="C1059" s="53" t="s">
        <v>2579</v>
      </c>
      <c r="D1059" s="338">
        <v>0.2</v>
      </c>
      <c r="E1059" s="86" t="s">
        <v>1022</v>
      </c>
      <c r="F1059" s="74"/>
      <c r="G1059" s="70"/>
      <c r="H1059" s="376"/>
    </row>
    <row r="1060" spans="1:8" ht="12.75" customHeight="1">
      <c r="A1060" s="239"/>
      <c r="B1060" s="293"/>
      <c r="C1060" s="52" t="s">
        <v>2583</v>
      </c>
      <c r="D1060" s="337"/>
      <c r="E1060" s="345"/>
      <c r="F1060" s="355"/>
      <c r="G1060" s="69"/>
      <c r="H1060" s="372"/>
    </row>
    <row r="1061" spans="1:8" ht="12.75" customHeight="1">
      <c r="A1061" s="386"/>
      <c r="B1061" s="294" t="s">
        <v>1012</v>
      </c>
      <c r="C1061" s="53" t="s">
        <v>2582</v>
      </c>
      <c r="D1061" s="338">
        <v>0.78</v>
      </c>
      <c r="E1061" s="86" t="s">
        <v>1022</v>
      </c>
      <c r="F1061" s="74"/>
      <c r="G1061" s="70"/>
      <c r="H1061" s="376"/>
    </row>
    <row r="1062" spans="1:8" ht="12.75" customHeight="1">
      <c r="A1062" s="239"/>
      <c r="B1062" s="293"/>
      <c r="C1062" s="52" t="s">
        <v>2652</v>
      </c>
      <c r="D1062" s="328"/>
      <c r="E1062" s="345"/>
      <c r="F1062" s="355"/>
      <c r="G1062" s="69"/>
      <c r="H1062" s="372"/>
    </row>
    <row r="1063" spans="1:8" ht="12.75" customHeight="1">
      <c r="A1063" s="386"/>
      <c r="B1063" s="294" t="s">
        <v>2657</v>
      </c>
      <c r="C1063" s="53" t="s">
        <v>2077</v>
      </c>
      <c r="D1063" s="329">
        <v>410</v>
      </c>
      <c r="E1063" s="86" t="s">
        <v>2432</v>
      </c>
      <c r="F1063" s="74"/>
      <c r="G1063" s="70"/>
      <c r="H1063" s="376"/>
    </row>
    <row r="1064" spans="1:8" ht="12.75" customHeight="1">
      <c r="A1064" s="239"/>
      <c r="B1064" s="293"/>
      <c r="C1064" s="52"/>
      <c r="D1064" s="328"/>
      <c r="E1064" s="345"/>
      <c r="F1064" s="355"/>
      <c r="G1064" s="69"/>
      <c r="H1064" s="372"/>
    </row>
    <row r="1065" spans="1:8" ht="12.75" customHeight="1">
      <c r="A1065" s="386"/>
      <c r="B1065" s="294" t="s">
        <v>1420</v>
      </c>
      <c r="C1065" s="53" t="s">
        <v>1205</v>
      </c>
      <c r="D1065" s="329">
        <v>707</v>
      </c>
      <c r="E1065" s="86" t="s">
        <v>2432</v>
      </c>
      <c r="F1065" s="74"/>
      <c r="G1065" s="70"/>
      <c r="H1065" s="376"/>
    </row>
    <row r="1066" spans="1:8" ht="12.75" customHeight="1">
      <c r="A1066" s="239"/>
      <c r="B1066" s="293"/>
      <c r="C1066" s="52" t="s">
        <v>2583</v>
      </c>
      <c r="D1066" s="328"/>
      <c r="E1066" s="345"/>
      <c r="F1066" s="355"/>
      <c r="G1066" s="69"/>
      <c r="H1066" s="372"/>
    </row>
    <row r="1067" spans="1:8" ht="12.75" customHeight="1">
      <c r="A1067" s="386"/>
      <c r="B1067" s="294" t="s">
        <v>2595</v>
      </c>
      <c r="C1067" s="53" t="s">
        <v>3798</v>
      </c>
      <c r="D1067" s="329">
        <v>500</v>
      </c>
      <c r="E1067" s="86" t="s">
        <v>2432</v>
      </c>
      <c r="F1067" s="74"/>
      <c r="G1067" s="70"/>
      <c r="H1067" s="376"/>
    </row>
    <row r="1068" spans="1:8" ht="12.75" customHeight="1">
      <c r="A1068" s="239"/>
      <c r="B1068" s="293"/>
      <c r="C1068" s="52" t="s">
        <v>2583</v>
      </c>
      <c r="D1068" s="328"/>
      <c r="E1068" s="345"/>
      <c r="F1068" s="355"/>
      <c r="G1068" s="69"/>
      <c r="H1068" s="372"/>
    </row>
    <row r="1069" spans="1:8" ht="12.75" customHeight="1">
      <c r="A1069" s="386"/>
      <c r="B1069" s="294" t="s">
        <v>2595</v>
      </c>
      <c r="C1069" s="53" t="s">
        <v>2658</v>
      </c>
      <c r="D1069" s="329">
        <v>38</v>
      </c>
      <c r="E1069" s="86" t="s">
        <v>2432</v>
      </c>
      <c r="F1069" s="74"/>
      <c r="G1069" s="70"/>
      <c r="H1069" s="376"/>
    </row>
    <row r="1070" spans="1:8" ht="12.75" customHeight="1">
      <c r="A1070" s="239"/>
      <c r="B1070" s="293"/>
      <c r="C1070" s="52" t="s">
        <v>1090</v>
      </c>
      <c r="D1070" s="328"/>
      <c r="E1070" s="345"/>
      <c r="F1070" s="355"/>
      <c r="G1070" s="69"/>
      <c r="H1070" s="372"/>
    </row>
    <row r="1071" spans="1:8" ht="12.75" customHeight="1">
      <c r="A1071" s="386"/>
      <c r="B1071" s="294" t="s">
        <v>2595</v>
      </c>
      <c r="C1071" s="53" t="s">
        <v>1577</v>
      </c>
      <c r="D1071" s="329">
        <v>28</v>
      </c>
      <c r="E1071" s="86" t="s">
        <v>2432</v>
      </c>
      <c r="F1071" s="74"/>
      <c r="G1071" s="70"/>
      <c r="H1071" s="376"/>
    </row>
    <row r="1072" spans="1:8" ht="12.75" customHeight="1">
      <c r="A1072" s="239"/>
      <c r="B1072" s="293"/>
      <c r="C1072" s="52"/>
      <c r="D1072" s="328"/>
      <c r="E1072" s="345"/>
      <c r="F1072" s="355"/>
      <c r="G1072" s="69"/>
      <c r="H1072" s="372"/>
    </row>
    <row r="1073" spans="1:8" ht="12.75" customHeight="1">
      <c r="A1073" s="386"/>
      <c r="B1073" s="294" t="s">
        <v>357</v>
      </c>
      <c r="C1073" s="53" t="s">
        <v>656</v>
      </c>
      <c r="D1073" s="339">
        <v>-0.31</v>
      </c>
      <c r="E1073" s="86" t="s">
        <v>1022</v>
      </c>
      <c r="F1073" s="74"/>
      <c r="G1073" s="70"/>
      <c r="H1073" s="376"/>
    </row>
    <row r="1074" spans="1:8" ht="12.75" customHeight="1">
      <c r="A1074" s="239"/>
      <c r="B1074" s="293"/>
      <c r="C1074" s="52"/>
      <c r="D1074" s="328"/>
      <c r="E1074" s="345"/>
      <c r="F1074" s="355"/>
      <c r="G1074" s="69"/>
      <c r="H1074" s="372"/>
    </row>
    <row r="1075" spans="1:8" ht="12.75" customHeight="1">
      <c r="A1075" s="386"/>
      <c r="B1075" s="294"/>
      <c r="C1075" s="53"/>
      <c r="D1075" s="329"/>
      <c r="E1075" s="86"/>
      <c r="F1075" s="74"/>
      <c r="G1075" s="70"/>
      <c r="H1075" s="376"/>
    </row>
    <row r="1076" spans="1:8" ht="12.75" customHeight="1">
      <c r="A1076" s="239"/>
      <c r="B1076" s="293"/>
      <c r="C1076" s="52"/>
      <c r="D1076" s="328"/>
      <c r="E1076" s="345"/>
      <c r="F1076" s="355"/>
      <c r="G1076" s="69"/>
      <c r="H1076" s="372"/>
    </row>
    <row r="1077" spans="1:8" ht="12.75" customHeight="1">
      <c r="A1077" s="386"/>
      <c r="B1077" s="294"/>
      <c r="C1077" s="53"/>
      <c r="D1077" s="329"/>
      <c r="E1077" s="86"/>
      <c r="F1077" s="74"/>
      <c r="G1077" s="70"/>
      <c r="H1077" s="376"/>
    </row>
    <row r="1078" spans="1:8" ht="12.75" customHeight="1">
      <c r="A1078" s="239"/>
      <c r="B1078" s="293"/>
      <c r="C1078" s="52"/>
      <c r="D1078" s="328"/>
      <c r="E1078" s="345"/>
      <c r="F1078" s="355"/>
      <c r="G1078" s="69"/>
      <c r="H1078" s="372"/>
    </row>
    <row r="1079" spans="1:8" ht="12.75" customHeight="1">
      <c r="A1079" s="386"/>
      <c r="B1079" s="294"/>
      <c r="C1079" s="53"/>
      <c r="D1079" s="329"/>
      <c r="E1079" s="86"/>
      <c r="F1079" s="74"/>
      <c r="G1079" s="70"/>
      <c r="H1079" s="376"/>
    </row>
    <row r="1080" spans="1:8" ht="12.75" customHeight="1">
      <c r="A1080" s="239"/>
      <c r="B1080" s="293"/>
      <c r="C1080" s="52"/>
      <c r="D1080" s="328"/>
      <c r="E1080" s="345"/>
      <c r="F1080" s="355"/>
      <c r="G1080" s="69"/>
      <c r="H1080" s="372"/>
    </row>
    <row r="1081" spans="1:8" ht="12.75" customHeight="1">
      <c r="A1081" s="386"/>
      <c r="B1081" s="294"/>
      <c r="C1081" s="53"/>
      <c r="D1081" s="329"/>
      <c r="E1081" s="86"/>
      <c r="F1081" s="74"/>
      <c r="G1081" s="70"/>
      <c r="H1081" s="376"/>
    </row>
    <row r="1082" spans="1:8" ht="12.75" customHeight="1">
      <c r="A1082" s="239"/>
      <c r="B1082" s="293"/>
      <c r="C1082" s="52"/>
      <c r="D1082" s="328"/>
      <c r="E1082" s="345"/>
      <c r="F1082" s="355"/>
      <c r="G1082" s="69"/>
      <c r="H1082" s="372"/>
    </row>
    <row r="1083" spans="1:8" ht="12.75" customHeight="1">
      <c r="A1083" s="386"/>
      <c r="B1083" s="294" t="s">
        <v>1746</v>
      </c>
      <c r="C1083" s="53"/>
      <c r="D1083" s="338">
        <v>6.96</v>
      </c>
      <c r="E1083" s="86" t="s">
        <v>1022</v>
      </c>
      <c r="F1083" s="74"/>
      <c r="G1083" s="70"/>
      <c r="H1083" s="376"/>
    </row>
    <row r="1084" spans="1:8" ht="12.75" customHeight="1">
      <c r="A1084" s="239"/>
      <c r="B1084" s="293"/>
      <c r="C1084" s="52"/>
      <c r="D1084" s="328"/>
      <c r="E1084" s="345"/>
      <c r="F1084" s="355"/>
      <c r="G1084" s="69"/>
      <c r="H1084" s="372"/>
    </row>
    <row r="1085" spans="1:8" ht="12.75" customHeight="1">
      <c r="A1085" s="386"/>
      <c r="B1085" s="294" t="s">
        <v>2599</v>
      </c>
      <c r="C1085" s="53" t="s">
        <v>2388</v>
      </c>
      <c r="D1085" s="329">
        <v>131</v>
      </c>
      <c r="E1085" s="86" t="s">
        <v>161</v>
      </c>
      <c r="F1085" s="74"/>
      <c r="G1085" s="70"/>
      <c r="H1085" s="376"/>
    </row>
    <row r="1086" spans="1:8" ht="12.75" customHeight="1">
      <c r="A1086" s="239"/>
      <c r="B1086" s="293"/>
      <c r="C1086" s="52" t="s">
        <v>51</v>
      </c>
      <c r="D1086" s="328"/>
      <c r="E1086" s="345"/>
      <c r="F1086" s="355"/>
      <c r="G1086" s="69"/>
      <c r="H1086" s="372"/>
    </row>
    <row r="1087" spans="1:8" ht="12.75" customHeight="1">
      <c r="A1087" s="386"/>
      <c r="B1087" s="294" t="s">
        <v>430</v>
      </c>
      <c r="C1087" s="53" t="s">
        <v>1288</v>
      </c>
      <c r="D1087" s="329">
        <v>155</v>
      </c>
      <c r="E1087" s="86" t="s">
        <v>117</v>
      </c>
      <c r="F1087" s="74"/>
      <c r="G1087" s="70"/>
      <c r="H1087" s="376"/>
    </row>
    <row r="1088" spans="1:8" ht="12.75" customHeight="1">
      <c r="A1088" s="239"/>
      <c r="B1088" s="293"/>
      <c r="C1088" s="52"/>
      <c r="D1088" s="328"/>
      <c r="E1088" s="345"/>
      <c r="F1088" s="355"/>
      <c r="G1088" s="69"/>
      <c r="H1088" s="372"/>
    </row>
    <row r="1089" spans="1:8" ht="12.75" customHeight="1">
      <c r="A1089" s="386"/>
      <c r="B1089" s="294" t="s">
        <v>2248</v>
      </c>
      <c r="C1089" s="53" t="s">
        <v>2602</v>
      </c>
      <c r="D1089" s="338">
        <v>3.18</v>
      </c>
      <c r="E1089" s="86" t="s">
        <v>1022</v>
      </c>
      <c r="F1089" s="74"/>
      <c r="G1089" s="70"/>
      <c r="H1089" s="376"/>
    </row>
    <row r="1090" spans="1:8" ht="12.75" customHeight="1">
      <c r="A1090" s="239"/>
      <c r="B1090" s="293"/>
      <c r="C1090" s="52"/>
      <c r="D1090" s="328"/>
      <c r="E1090" s="345"/>
      <c r="F1090" s="355"/>
      <c r="G1090" s="69"/>
      <c r="H1090" s="372"/>
    </row>
    <row r="1091" spans="1:8" ht="12.75" customHeight="1">
      <c r="A1091" s="386"/>
      <c r="B1091" s="294" t="s">
        <v>871</v>
      </c>
      <c r="C1091" s="53"/>
      <c r="D1091" s="338">
        <v>6.96</v>
      </c>
      <c r="E1091" s="86" t="s">
        <v>1022</v>
      </c>
      <c r="F1091" s="74"/>
      <c r="G1091" s="70"/>
      <c r="H1091" s="376"/>
    </row>
    <row r="1092" spans="1:8" ht="12.75" customHeight="1">
      <c r="A1092" s="239"/>
      <c r="B1092" s="293"/>
      <c r="C1092" s="52"/>
      <c r="D1092" s="328"/>
      <c r="E1092" s="345"/>
      <c r="F1092" s="355"/>
      <c r="G1092" s="69"/>
      <c r="H1092" s="372"/>
    </row>
    <row r="1093" spans="1:8" ht="12.75" customHeight="1">
      <c r="A1093" s="386"/>
      <c r="B1093" s="294" t="s">
        <v>2896</v>
      </c>
      <c r="C1093" s="53" t="s">
        <v>1273</v>
      </c>
      <c r="D1093" s="338">
        <v>6.96</v>
      </c>
      <c r="E1093" s="86" t="s">
        <v>1022</v>
      </c>
      <c r="F1093" s="74"/>
      <c r="G1093" s="70"/>
      <c r="H1093" s="376"/>
    </row>
    <row r="1094" spans="1:8" ht="12.75" customHeight="1">
      <c r="A1094" s="239"/>
      <c r="B1094" s="293"/>
      <c r="C1094" s="52"/>
      <c r="D1094" s="328"/>
      <c r="E1094" s="345"/>
      <c r="F1094" s="355"/>
      <c r="G1094" s="69"/>
      <c r="H1094" s="372"/>
    </row>
    <row r="1095" spans="1:8" ht="12.75" customHeight="1">
      <c r="A1095" s="386"/>
      <c r="B1095" s="294" t="s">
        <v>2666</v>
      </c>
      <c r="C1095" s="53"/>
      <c r="D1095" s="329">
        <v>394</v>
      </c>
      <c r="E1095" s="86" t="s">
        <v>2432</v>
      </c>
      <c r="F1095" s="74"/>
      <c r="G1095" s="70"/>
      <c r="H1095" s="376"/>
    </row>
    <row r="1096" spans="1:8" ht="12.75" customHeight="1">
      <c r="A1096" s="239"/>
      <c r="B1096" s="293"/>
      <c r="C1096" s="52"/>
      <c r="D1096" s="328"/>
      <c r="E1096" s="345"/>
      <c r="F1096" s="355"/>
      <c r="G1096" s="69"/>
      <c r="H1096" s="372"/>
    </row>
    <row r="1097" spans="1:8" ht="12.75" customHeight="1">
      <c r="A1097" s="386"/>
      <c r="B1097" s="294" t="s">
        <v>2340</v>
      </c>
      <c r="C1097" s="53" t="s">
        <v>4702</v>
      </c>
      <c r="D1097" s="338">
        <v>2.6</v>
      </c>
      <c r="E1097" s="86" t="s">
        <v>1022</v>
      </c>
      <c r="F1097" s="74"/>
      <c r="G1097" s="70"/>
      <c r="H1097" s="376"/>
    </row>
    <row r="1098" spans="1:8" ht="12.75" customHeight="1">
      <c r="A1098" s="239"/>
      <c r="B1098" s="293"/>
      <c r="C1098" s="52"/>
      <c r="D1098" s="328"/>
      <c r="E1098" s="345"/>
      <c r="F1098" s="355"/>
      <c r="G1098" s="69"/>
      <c r="H1098" s="372"/>
    </row>
    <row r="1099" spans="1:8" ht="12.75" customHeight="1">
      <c r="A1099" s="386"/>
      <c r="B1099" s="294" t="s">
        <v>2610</v>
      </c>
      <c r="C1099" s="53" t="s">
        <v>2669</v>
      </c>
      <c r="D1099" s="329">
        <v>500</v>
      </c>
      <c r="E1099" s="86" t="s">
        <v>866</v>
      </c>
      <c r="F1099" s="74"/>
      <c r="G1099" s="70"/>
      <c r="H1099" s="376"/>
    </row>
    <row r="1100" spans="1:8" ht="12.75" customHeight="1">
      <c r="A1100" s="239"/>
      <c r="B1100" s="293"/>
      <c r="C1100" s="52"/>
      <c r="D1100" s="328"/>
      <c r="E1100" s="345"/>
      <c r="F1100" s="355"/>
      <c r="G1100" s="69"/>
      <c r="H1100" s="372"/>
    </row>
    <row r="1101" spans="1:8" ht="12.75" customHeight="1">
      <c r="A1101" s="386"/>
      <c r="B1101" s="294" t="s">
        <v>2610</v>
      </c>
      <c r="C1101" s="53" t="s">
        <v>2671</v>
      </c>
      <c r="D1101" s="329">
        <v>38</v>
      </c>
      <c r="E1101" s="86" t="s">
        <v>866</v>
      </c>
      <c r="F1101" s="74"/>
      <c r="G1101" s="70"/>
      <c r="H1101" s="376"/>
    </row>
    <row r="1102" spans="1:8" ht="12.75" customHeight="1">
      <c r="A1102" s="239"/>
      <c r="B1102" s="293"/>
      <c r="C1102" s="52"/>
      <c r="D1102" s="328"/>
      <c r="E1102" s="345"/>
      <c r="F1102" s="355"/>
      <c r="G1102" s="69"/>
      <c r="H1102" s="372"/>
    </row>
    <row r="1103" spans="1:8" ht="12.75" customHeight="1">
      <c r="A1103" s="386"/>
      <c r="B1103" s="294" t="s">
        <v>2610</v>
      </c>
      <c r="C1103" s="53" t="s">
        <v>1796</v>
      </c>
      <c r="D1103" s="329">
        <v>28</v>
      </c>
      <c r="E1103" s="86" t="s">
        <v>866</v>
      </c>
      <c r="F1103" s="74"/>
      <c r="G1103" s="70"/>
      <c r="H1103" s="376"/>
    </row>
    <row r="1104" spans="1:8" ht="12.75" customHeight="1">
      <c r="A1104" s="239"/>
      <c r="B1104" s="293"/>
      <c r="C1104" s="52"/>
      <c r="D1104" s="328"/>
      <c r="E1104" s="345"/>
      <c r="F1104" s="355"/>
      <c r="G1104" s="69"/>
      <c r="H1104" s="372"/>
    </row>
    <row r="1105" spans="1:8" ht="12.75" customHeight="1">
      <c r="A1105" s="386"/>
      <c r="B1105" s="294" t="s">
        <v>3799</v>
      </c>
      <c r="C1105" s="53" t="s">
        <v>2672</v>
      </c>
      <c r="D1105" s="329">
        <v>7</v>
      </c>
      <c r="E1105" s="86" t="s">
        <v>2450</v>
      </c>
      <c r="F1105" s="74"/>
      <c r="G1105" s="70"/>
      <c r="H1105" s="376"/>
    </row>
    <row r="1106" spans="1:8" ht="12.75" customHeight="1">
      <c r="A1106" s="239"/>
      <c r="B1106" s="293"/>
      <c r="C1106" s="52"/>
      <c r="D1106" s="328"/>
      <c r="E1106" s="345"/>
      <c r="F1106" s="355"/>
      <c r="G1106" s="69"/>
      <c r="H1106" s="372"/>
    </row>
    <row r="1107" spans="1:8" ht="12.75" customHeight="1">
      <c r="A1107" s="386"/>
      <c r="B1107" s="294" t="s">
        <v>678</v>
      </c>
      <c r="C1107" s="53" t="s">
        <v>444</v>
      </c>
      <c r="D1107" s="329">
        <v>1</v>
      </c>
      <c r="E1107" s="86" t="s">
        <v>2108</v>
      </c>
      <c r="F1107" s="400"/>
      <c r="G1107" s="70"/>
      <c r="H1107" s="376"/>
    </row>
    <row r="1108" spans="1:8" ht="12.75" customHeight="1">
      <c r="A1108" s="239"/>
      <c r="B1108" s="293"/>
      <c r="C1108" s="52"/>
      <c r="D1108" s="328"/>
      <c r="E1108" s="345"/>
      <c r="F1108" s="355"/>
      <c r="G1108" s="69"/>
      <c r="H1108" s="372"/>
    </row>
    <row r="1109" spans="1:8" ht="12.75" customHeight="1">
      <c r="A1109" s="386"/>
      <c r="B1109" s="294"/>
      <c r="C1109" s="53"/>
      <c r="D1109" s="329"/>
      <c r="E1109" s="86"/>
      <c r="F1109" s="74"/>
      <c r="G1109" s="70"/>
      <c r="H1109" s="376"/>
    </row>
    <row r="1110" spans="1:8" ht="12.75" customHeight="1">
      <c r="A1110" s="239"/>
      <c r="B1110" s="293"/>
      <c r="C1110" s="52"/>
      <c r="D1110" s="328"/>
      <c r="E1110" s="345"/>
      <c r="F1110" s="355"/>
      <c r="G1110" s="69"/>
      <c r="H1110" s="372"/>
    </row>
    <row r="1111" spans="1:8" ht="12.75" customHeight="1">
      <c r="A1111" s="386"/>
      <c r="B1111" s="294"/>
      <c r="C1111" s="53"/>
      <c r="D1111" s="329"/>
      <c r="E1111" s="86"/>
      <c r="F1111" s="74"/>
      <c r="G1111" s="70"/>
      <c r="H1111" s="376"/>
    </row>
    <row r="1112" spans="1:8" ht="12.75" customHeight="1">
      <c r="A1112" s="239"/>
      <c r="B1112" s="293"/>
      <c r="C1112" s="52"/>
      <c r="D1112" s="328"/>
      <c r="E1112" s="345"/>
      <c r="F1112" s="355"/>
      <c r="G1112" s="69"/>
      <c r="H1112" s="372"/>
    </row>
    <row r="1113" spans="1:8" ht="12.75" customHeight="1">
      <c r="A1113" s="386"/>
      <c r="B1113" s="294"/>
      <c r="C1113" s="53"/>
      <c r="D1113" s="329"/>
      <c r="E1113" s="86"/>
      <c r="F1113" s="74"/>
      <c r="G1113" s="70"/>
      <c r="H1113" s="376"/>
    </row>
    <row r="1114" spans="1:8" ht="12.75" customHeight="1">
      <c r="A1114" s="239"/>
      <c r="B1114" s="293"/>
      <c r="C1114" s="52"/>
      <c r="D1114" s="328"/>
      <c r="E1114" s="345"/>
      <c r="F1114" s="355"/>
      <c r="G1114" s="69"/>
      <c r="H1114" s="372"/>
    </row>
    <row r="1115" spans="1:8" ht="12.75" customHeight="1">
      <c r="A1115" s="386"/>
      <c r="B1115" s="294"/>
      <c r="C1115" s="53"/>
      <c r="D1115" s="329"/>
      <c r="E1115" s="86"/>
      <c r="F1115" s="74"/>
      <c r="G1115" s="70"/>
      <c r="H1115" s="376"/>
    </row>
    <row r="1116" spans="1:8" ht="12.75" customHeight="1">
      <c r="A1116" s="239"/>
      <c r="B1116" s="293"/>
      <c r="C1116" s="52"/>
      <c r="D1116" s="328"/>
      <c r="E1116" s="345"/>
      <c r="F1116" s="355"/>
      <c r="G1116" s="69"/>
      <c r="H1116" s="372"/>
    </row>
    <row r="1117" spans="1:8" ht="12.75" customHeight="1">
      <c r="A1117" s="386"/>
      <c r="B1117" s="294"/>
      <c r="C1117" s="53"/>
      <c r="D1117" s="329"/>
      <c r="E1117" s="86"/>
      <c r="F1117" s="74"/>
      <c r="G1117" s="70"/>
      <c r="H1117" s="376"/>
    </row>
    <row r="1118" spans="1:8" ht="12.75" customHeight="1">
      <c r="A1118" s="239"/>
      <c r="B1118" s="293"/>
      <c r="C1118" s="52"/>
      <c r="D1118" s="328"/>
      <c r="E1118" s="345"/>
      <c r="F1118" s="355"/>
      <c r="G1118" s="69"/>
      <c r="H1118" s="372"/>
    </row>
    <row r="1119" spans="1:8" ht="12.75" customHeight="1">
      <c r="A1119" s="386"/>
      <c r="B1119" s="294"/>
      <c r="C1119" s="53"/>
      <c r="D1119" s="329"/>
      <c r="E1119" s="86"/>
      <c r="F1119" s="74"/>
      <c r="G1119" s="70"/>
      <c r="H1119" s="376"/>
    </row>
    <row r="1120" spans="1:8" ht="12.75" customHeight="1">
      <c r="A1120" s="239"/>
      <c r="B1120" s="293"/>
      <c r="C1120" s="52"/>
      <c r="D1120" s="328"/>
      <c r="E1120" s="345"/>
      <c r="F1120" s="355"/>
      <c r="G1120" s="69"/>
      <c r="H1120" s="372"/>
    </row>
    <row r="1121" spans="1:8" ht="12.75" customHeight="1">
      <c r="A1121" s="240"/>
      <c r="B1121" s="40" t="s">
        <v>165</v>
      </c>
      <c r="C1121" s="53"/>
      <c r="D1121" s="334"/>
      <c r="E1121" s="272"/>
      <c r="F1121" s="94"/>
      <c r="G1121" s="102"/>
      <c r="H1121" s="281"/>
    </row>
    <row r="1122" spans="1:8" ht="12.75" customHeight="1">
      <c r="A1122" s="243"/>
      <c r="B1122" s="255" t="s">
        <v>46</v>
      </c>
      <c r="C1122" s="55" t="s">
        <v>46</v>
      </c>
      <c r="D1122" s="326"/>
      <c r="E1122" s="82"/>
      <c r="F1122" s="90"/>
      <c r="G1122" s="73"/>
      <c r="H1122" s="278"/>
    </row>
    <row r="1123" spans="1:8" ht="12.75" customHeight="1">
      <c r="A1123" s="244" t="s">
        <v>3114</v>
      </c>
      <c r="B1123" s="256" t="s">
        <v>4205</v>
      </c>
      <c r="C1123" s="54" t="s">
        <v>46</v>
      </c>
      <c r="D1123" s="327"/>
      <c r="E1123" s="83" t="s">
        <v>46</v>
      </c>
      <c r="F1123" s="93"/>
      <c r="G1123" s="101"/>
      <c r="H1123" s="279"/>
    </row>
    <row r="1124" spans="1:8" ht="12.75" customHeight="1">
      <c r="A1124" s="243"/>
      <c r="B1124" s="255"/>
      <c r="C1124" s="55"/>
      <c r="D1124" s="326"/>
      <c r="E1124" s="82"/>
      <c r="F1124" s="90"/>
      <c r="G1124" s="73"/>
      <c r="H1124" s="278"/>
    </row>
    <row r="1125" spans="1:8" ht="12.75" customHeight="1">
      <c r="A1125" s="244"/>
      <c r="B1125" s="256"/>
      <c r="C1125" s="54"/>
      <c r="D1125" s="327"/>
      <c r="E1125" s="83"/>
      <c r="F1125" s="93"/>
      <c r="G1125" s="101"/>
      <c r="H1125" s="279"/>
    </row>
    <row r="1126" spans="1:8" ht="12.75" customHeight="1">
      <c r="A1126" s="243"/>
      <c r="B1126" s="255" t="s">
        <v>139</v>
      </c>
      <c r="C1126" s="55" t="s">
        <v>3807</v>
      </c>
      <c r="D1126" s="326"/>
      <c r="E1126" s="82"/>
      <c r="F1126" s="90"/>
      <c r="G1126" s="73"/>
      <c r="H1126" s="278"/>
    </row>
    <row r="1127" spans="1:8" ht="12.75" customHeight="1">
      <c r="A1127" s="244" t="s">
        <v>46</v>
      </c>
      <c r="B1127" s="256" t="s">
        <v>2739</v>
      </c>
      <c r="C1127" s="54" t="s">
        <v>79</v>
      </c>
      <c r="D1127" s="327">
        <v>57.4</v>
      </c>
      <c r="E1127" s="83" t="s">
        <v>161</v>
      </c>
      <c r="F1127" s="93"/>
      <c r="G1127" s="101"/>
      <c r="H1127" s="279"/>
    </row>
    <row r="1128" spans="1:8" ht="12.75" customHeight="1">
      <c r="A1128" s="243"/>
      <c r="B1128" s="255"/>
      <c r="C1128" s="55"/>
      <c r="D1128" s="326"/>
      <c r="E1128" s="82"/>
      <c r="F1128" s="90"/>
      <c r="G1128" s="73"/>
      <c r="H1128" s="278"/>
    </row>
    <row r="1129" spans="1:8" ht="12.75" customHeight="1">
      <c r="A1129" s="244" t="s">
        <v>46</v>
      </c>
      <c r="B1129" s="256"/>
      <c r="C1129" s="54"/>
      <c r="D1129" s="327"/>
      <c r="E1129" s="83"/>
      <c r="F1129" s="93"/>
      <c r="G1129" s="101"/>
      <c r="H1129" s="279"/>
    </row>
    <row r="1130" spans="1:8" ht="12.75" customHeight="1">
      <c r="A1130" s="243"/>
      <c r="B1130" s="255"/>
      <c r="C1130" s="55"/>
      <c r="D1130" s="326"/>
      <c r="E1130" s="82"/>
      <c r="F1130" s="90"/>
      <c r="G1130" s="73"/>
      <c r="H1130" s="278"/>
    </row>
    <row r="1131" spans="1:8" ht="12.75" customHeight="1">
      <c r="A1131" s="244"/>
      <c r="B1131" s="256"/>
      <c r="C1131" s="54"/>
      <c r="D1131" s="327"/>
      <c r="E1131" s="83"/>
      <c r="F1131" s="93"/>
      <c r="G1131" s="101"/>
      <c r="H1131" s="279"/>
    </row>
    <row r="1132" spans="1:8" ht="12.75" customHeight="1">
      <c r="A1132" s="243"/>
      <c r="B1132" s="255"/>
      <c r="C1132" s="55"/>
      <c r="D1132" s="326"/>
      <c r="E1132" s="82"/>
      <c r="F1132" s="90"/>
      <c r="G1132" s="73"/>
      <c r="H1132" s="278"/>
    </row>
    <row r="1133" spans="1:8" ht="12.75" customHeight="1">
      <c r="A1133" s="244"/>
      <c r="B1133" s="256"/>
      <c r="C1133" s="54"/>
      <c r="D1133" s="327"/>
      <c r="E1133" s="83"/>
      <c r="F1133" s="93"/>
      <c r="G1133" s="101"/>
      <c r="H1133" s="279"/>
    </row>
    <row r="1134" spans="1:8" ht="12.75" customHeight="1">
      <c r="A1134" s="243"/>
      <c r="B1134" s="255"/>
      <c r="C1134" s="55"/>
      <c r="D1134" s="326"/>
      <c r="E1134" s="82"/>
      <c r="F1134" s="90"/>
      <c r="G1134" s="73"/>
      <c r="H1134" s="278"/>
    </row>
    <row r="1135" spans="1:8" ht="12.75" customHeight="1">
      <c r="A1135" s="244"/>
      <c r="B1135" s="256"/>
      <c r="C1135" s="54"/>
      <c r="D1135" s="327"/>
      <c r="E1135" s="83"/>
      <c r="F1135" s="93"/>
      <c r="G1135" s="101"/>
      <c r="H1135" s="279"/>
    </row>
    <row r="1136" spans="1:8" ht="12.75" customHeight="1">
      <c r="A1136" s="243"/>
      <c r="B1136" s="255"/>
      <c r="C1136" s="55"/>
      <c r="D1136" s="326"/>
      <c r="E1136" s="82"/>
      <c r="F1136" s="90"/>
      <c r="G1136" s="73"/>
      <c r="H1136" s="278"/>
    </row>
    <row r="1137" spans="1:8" ht="12.75" customHeight="1">
      <c r="A1137" s="244"/>
      <c r="B1137" s="256"/>
      <c r="C1137" s="54"/>
      <c r="D1137" s="327"/>
      <c r="E1137" s="83"/>
      <c r="F1137" s="93"/>
      <c r="G1137" s="101"/>
      <c r="H1137" s="279"/>
    </row>
    <row r="1138" spans="1:8" ht="12.75" customHeight="1">
      <c r="A1138" s="243"/>
      <c r="B1138" s="255"/>
      <c r="C1138" s="55"/>
      <c r="D1138" s="326"/>
      <c r="E1138" s="82"/>
      <c r="F1138" s="90"/>
      <c r="G1138" s="73"/>
      <c r="H1138" s="278"/>
    </row>
    <row r="1139" spans="1:8" ht="12.75" customHeight="1">
      <c r="A1139" s="244"/>
      <c r="B1139" s="256"/>
      <c r="C1139" s="54"/>
      <c r="D1139" s="327"/>
      <c r="E1139" s="83"/>
      <c r="F1139" s="93"/>
      <c r="G1139" s="101"/>
      <c r="H1139" s="279"/>
    </row>
    <row r="1140" spans="1:8" ht="12.75" customHeight="1">
      <c r="A1140" s="243"/>
      <c r="B1140" s="255"/>
      <c r="C1140" s="55"/>
      <c r="D1140" s="326"/>
      <c r="E1140" s="82"/>
      <c r="F1140" s="90"/>
      <c r="G1140" s="73"/>
      <c r="H1140" s="278"/>
    </row>
    <row r="1141" spans="1:8" ht="12.75" customHeight="1">
      <c r="A1141" s="244"/>
      <c r="B1141" s="256"/>
      <c r="C1141" s="54"/>
      <c r="D1141" s="327"/>
      <c r="E1141" s="83"/>
      <c r="F1141" s="93"/>
      <c r="G1141" s="101"/>
      <c r="H1141" s="279"/>
    </row>
    <row r="1142" spans="1:8" ht="12.75" customHeight="1">
      <c r="A1142" s="243"/>
      <c r="B1142" s="255"/>
      <c r="C1142" s="55"/>
      <c r="D1142" s="326"/>
      <c r="E1142" s="82"/>
      <c r="F1142" s="90"/>
      <c r="G1142" s="73"/>
      <c r="H1142" s="278"/>
    </row>
    <row r="1143" spans="1:8" ht="12.75" customHeight="1">
      <c r="A1143" s="244"/>
      <c r="B1143" s="256"/>
      <c r="C1143" s="54"/>
      <c r="D1143" s="327"/>
      <c r="E1143" s="83"/>
      <c r="F1143" s="93"/>
      <c r="G1143" s="101"/>
      <c r="H1143" s="279"/>
    </row>
    <row r="1144" spans="1:8" ht="12.75" customHeight="1">
      <c r="A1144" s="243"/>
      <c r="B1144" s="255"/>
      <c r="C1144" s="55"/>
      <c r="D1144" s="326"/>
      <c r="E1144" s="82"/>
      <c r="F1144" s="90"/>
      <c r="G1144" s="73"/>
      <c r="H1144" s="278"/>
    </row>
    <row r="1145" spans="1:8" ht="12.75" customHeight="1">
      <c r="A1145" s="244"/>
      <c r="B1145" s="256"/>
      <c r="C1145" s="54"/>
      <c r="D1145" s="327"/>
      <c r="E1145" s="83"/>
      <c r="F1145" s="93"/>
      <c r="G1145" s="101"/>
      <c r="H1145" s="279"/>
    </row>
    <row r="1146" spans="1:8" ht="12.75" customHeight="1">
      <c r="A1146" s="243"/>
      <c r="B1146" s="255"/>
      <c r="C1146" s="55"/>
      <c r="D1146" s="326"/>
      <c r="E1146" s="82"/>
      <c r="F1146" s="90"/>
      <c r="G1146" s="73"/>
      <c r="H1146" s="278"/>
    </row>
    <row r="1147" spans="1:8" ht="12.75" customHeight="1">
      <c r="A1147" s="244"/>
      <c r="B1147" s="256"/>
      <c r="C1147" s="54"/>
      <c r="D1147" s="327"/>
      <c r="E1147" s="83"/>
      <c r="F1147" s="93"/>
      <c r="G1147" s="101"/>
      <c r="H1147" s="279"/>
    </row>
    <row r="1148" spans="1:8" ht="12.75" customHeight="1">
      <c r="A1148" s="243"/>
      <c r="B1148" s="255"/>
      <c r="C1148" s="55"/>
      <c r="D1148" s="326"/>
      <c r="E1148" s="82"/>
      <c r="F1148" s="90"/>
      <c r="G1148" s="73"/>
      <c r="H1148" s="278"/>
    </row>
    <row r="1149" spans="1:8" ht="12.75" customHeight="1">
      <c r="A1149" s="244"/>
      <c r="B1149" s="256"/>
      <c r="C1149" s="54"/>
      <c r="D1149" s="327"/>
      <c r="E1149" s="83"/>
      <c r="F1149" s="93"/>
      <c r="G1149" s="101"/>
      <c r="H1149" s="279"/>
    </row>
    <row r="1150" spans="1:8" ht="12.75" customHeight="1">
      <c r="A1150" s="243"/>
      <c r="B1150" s="255"/>
      <c r="C1150" s="55"/>
      <c r="D1150" s="326"/>
      <c r="E1150" s="82"/>
      <c r="F1150" s="90"/>
      <c r="G1150" s="73"/>
      <c r="H1150" s="278"/>
    </row>
    <row r="1151" spans="1:8" ht="12.75" customHeight="1">
      <c r="A1151" s="244"/>
      <c r="B1151" s="256"/>
      <c r="C1151" s="54"/>
      <c r="D1151" s="327"/>
      <c r="E1151" s="83"/>
      <c r="F1151" s="93"/>
      <c r="G1151" s="101"/>
      <c r="H1151" s="279"/>
    </row>
    <row r="1152" spans="1:8" ht="12.75" customHeight="1">
      <c r="A1152" s="243"/>
      <c r="B1152" s="255"/>
      <c r="C1152" s="55"/>
      <c r="D1152" s="326"/>
      <c r="E1152" s="82"/>
      <c r="F1152" s="90"/>
      <c r="G1152" s="73"/>
      <c r="H1152" s="278"/>
    </row>
    <row r="1153" spans="1:8" ht="12.75" customHeight="1">
      <c r="A1153" s="244"/>
      <c r="B1153" s="256"/>
      <c r="C1153" s="54"/>
      <c r="D1153" s="327"/>
      <c r="E1153" s="83"/>
      <c r="F1153" s="93"/>
      <c r="G1153" s="101"/>
      <c r="H1153" s="279"/>
    </row>
    <row r="1154" spans="1:8" ht="12.75" customHeight="1">
      <c r="A1154" s="243"/>
      <c r="B1154" s="255"/>
      <c r="C1154" s="55"/>
      <c r="D1154" s="326"/>
      <c r="E1154" s="82"/>
      <c r="F1154" s="90"/>
      <c r="G1154" s="73"/>
      <c r="H1154" s="278"/>
    </row>
    <row r="1155" spans="1:8" ht="12.75" customHeight="1">
      <c r="A1155" s="244"/>
      <c r="B1155" s="256"/>
      <c r="C1155" s="54"/>
      <c r="D1155" s="327"/>
      <c r="E1155" s="83"/>
      <c r="F1155" s="93"/>
      <c r="G1155" s="101"/>
      <c r="H1155" s="279"/>
    </row>
    <row r="1156" spans="1:8" ht="12.75" customHeight="1">
      <c r="A1156" s="243"/>
      <c r="B1156" s="255"/>
      <c r="C1156" s="55"/>
      <c r="D1156" s="326"/>
      <c r="E1156" s="82"/>
      <c r="F1156" s="90"/>
      <c r="G1156" s="73"/>
      <c r="H1156" s="278"/>
    </row>
    <row r="1157" spans="1:8" ht="12.75" customHeight="1">
      <c r="A1157" s="244"/>
      <c r="B1157" s="256"/>
      <c r="C1157" s="54"/>
      <c r="D1157" s="327"/>
      <c r="E1157" s="83"/>
      <c r="F1157" s="93"/>
      <c r="G1157" s="101"/>
      <c r="H1157" s="279"/>
    </row>
    <row r="1158" spans="1:8" ht="12.75" customHeight="1">
      <c r="A1158" s="243"/>
      <c r="B1158" s="255"/>
      <c r="C1158" s="55"/>
      <c r="D1158" s="326"/>
      <c r="E1158" s="82"/>
      <c r="F1158" s="90"/>
      <c r="G1158" s="73"/>
      <c r="H1158" s="278"/>
    </row>
    <row r="1159" spans="1:8" ht="12.75" customHeight="1">
      <c r="A1159" s="244"/>
      <c r="B1159" s="256"/>
      <c r="C1159" s="54"/>
      <c r="D1159" s="327"/>
      <c r="E1159" s="83"/>
      <c r="F1159" s="93"/>
      <c r="G1159" s="101"/>
      <c r="H1159" s="279"/>
    </row>
    <row r="1160" spans="1:8" ht="12.75" customHeight="1">
      <c r="A1160" s="243"/>
      <c r="B1160" s="255" t="s">
        <v>46</v>
      </c>
      <c r="C1160" s="55" t="s">
        <v>46</v>
      </c>
      <c r="D1160" s="326"/>
      <c r="E1160" s="82"/>
      <c r="F1160" s="90"/>
      <c r="G1160" s="73"/>
      <c r="H1160" s="278"/>
    </row>
    <row r="1161" spans="1:8" ht="12.75" customHeight="1">
      <c r="A1161" s="244" t="s">
        <v>46</v>
      </c>
      <c r="B1161" s="40" t="s">
        <v>165</v>
      </c>
      <c r="C1161" s="54" t="s">
        <v>46</v>
      </c>
      <c r="D1161" s="327"/>
      <c r="E1161" s="83" t="s">
        <v>46</v>
      </c>
      <c r="F1161" s="93"/>
      <c r="G1161" s="101"/>
      <c r="H1161" s="279"/>
    </row>
    <row r="1162" spans="1:8" ht="12.75" customHeight="1">
      <c r="A1162" s="243"/>
      <c r="B1162" s="255" t="s">
        <v>46</v>
      </c>
      <c r="C1162" s="55" t="s">
        <v>46</v>
      </c>
      <c r="D1162" s="326"/>
      <c r="E1162" s="82"/>
      <c r="F1162" s="90"/>
      <c r="G1162" s="73"/>
      <c r="H1162" s="278"/>
    </row>
    <row r="1163" spans="1:8" ht="12.75" customHeight="1">
      <c r="A1163" s="244" t="s">
        <v>3752</v>
      </c>
      <c r="B1163" s="256" t="s">
        <v>2732</v>
      </c>
      <c r="C1163" s="54" t="s">
        <v>46</v>
      </c>
      <c r="D1163" s="327"/>
      <c r="E1163" s="83" t="s">
        <v>46</v>
      </c>
      <c r="F1163" s="93"/>
      <c r="G1163" s="101"/>
      <c r="H1163" s="279"/>
    </row>
    <row r="1164" spans="1:8" ht="12.75" customHeight="1">
      <c r="A1164" s="243"/>
      <c r="B1164" s="255"/>
      <c r="C1164" s="55"/>
      <c r="D1164" s="326"/>
      <c r="E1164" s="82"/>
      <c r="F1164" s="90"/>
      <c r="G1164" s="73"/>
      <c r="H1164" s="278"/>
    </row>
    <row r="1165" spans="1:8" ht="12.75" customHeight="1">
      <c r="A1165" s="244"/>
      <c r="B1165" s="256"/>
      <c r="C1165" s="54"/>
      <c r="D1165" s="327"/>
      <c r="E1165" s="83"/>
      <c r="F1165" s="93"/>
      <c r="G1165" s="101"/>
      <c r="H1165" s="279"/>
    </row>
    <row r="1166" spans="1:8" ht="12.75" customHeight="1">
      <c r="A1166" s="243"/>
      <c r="B1166" s="255"/>
      <c r="C1166" s="55"/>
      <c r="D1166" s="326"/>
      <c r="E1166" s="82"/>
      <c r="F1166" s="90"/>
      <c r="G1166" s="73"/>
      <c r="H1166" s="278"/>
    </row>
    <row r="1167" spans="1:8" ht="12.75" customHeight="1">
      <c r="A1167" s="244" t="s">
        <v>46</v>
      </c>
      <c r="B1167" s="256" t="s">
        <v>0</v>
      </c>
      <c r="C1167" s="54"/>
      <c r="D1167" s="327"/>
      <c r="E1167" s="83"/>
      <c r="F1167" s="93"/>
      <c r="G1167" s="101"/>
      <c r="H1167" s="279"/>
    </row>
    <row r="1168" spans="1:8" ht="12.75" customHeight="1">
      <c r="A1168" s="243"/>
      <c r="B1168" s="255" t="s">
        <v>3800</v>
      </c>
      <c r="C1168" s="55" t="s">
        <v>3802</v>
      </c>
      <c r="D1168" s="326"/>
      <c r="E1168" s="82"/>
      <c r="F1168" s="90"/>
      <c r="G1168" s="73"/>
      <c r="H1168" s="278"/>
    </row>
    <row r="1169" spans="1:8" ht="12.75" customHeight="1">
      <c r="A1169" s="244" t="s">
        <v>46</v>
      </c>
      <c r="B1169" s="256" t="s">
        <v>3803</v>
      </c>
      <c r="C1169" s="54" t="s">
        <v>3804</v>
      </c>
      <c r="D1169" s="327">
        <v>127</v>
      </c>
      <c r="E1169" s="83" t="s">
        <v>2836</v>
      </c>
      <c r="F1169" s="93"/>
      <c r="G1169" s="101"/>
      <c r="H1169" s="279"/>
    </row>
    <row r="1170" spans="1:8" ht="12.75" customHeight="1">
      <c r="A1170" s="243"/>
      <c r="B1170" s="255" t="s">
        <v>3800</v>
      </c>
      <c r="C1170" s="55" t="s">
        <v>46</v>
      </c>
      <c r="D1170" s="326"/>
      <c r="E1170" s="82"/>
      <c r="F1170" s="90"/>
      <c r="G1170" s="73"/>
      <c r="H1170" s="278"/>
    </row>
    <row r="1171" spans="1:8" ht="12.75" customHeight="1">
      <c r="A1171" s="244"/>
      <c r="B1171" s="256" t="s">
        <v>3471</v>
      </c>
      <c r="C1171" s="54" t="s">
        <v>46</v>
      </c>
      <c r="D1171" s="327">
        <v>101</v>
      </c>
      <c r="E1171" s="83" t="s">
        <v>161</v>
      </c>
      <c r="F1171" s="93"/>
      <c r="G1171" s="101"/>
      <c r="H1171" s="279"/>
    </row>
    <row r="1172" spans="1:8" ht="12.75" customHeight="1">
      <c r="A1172" s="243"/>
      <c r="B1172" s="255"/>
      <c r="C1172" s="55"/>
      <c r="D1172" s="326"/>
      <c r="E1172" s="82"/>
      <c r="F1172" s="90"/>
      <c r="G1172" s="73"/>
      <c r="H1172" s="278"/>
    </row>
    <row r="1173" spans="1:8" ht="12.75" customHeight="1">
      <c r="A1173" s="244"/>
      <c r="B1173" s="256"/>
      <c r="C1173" s="54"/>
      <c r="D1173" s="327"/>
      <c r="E1173" s="83"/>
      <c r="F1173" s="93"/>
      <c r="G1173" s="101"/>
      <c r="H1173" s="279"/>
    </row>
    <row r="1174" spans="1:8" ht="12.75" customHeight="1">
      <c r="A1174" s="243"/>
      <c r="B1174" s="255"/>
      <c r="C1174" s="55"/>
      <c r="D1174" s="326"/>
      <c r="E1174" s="82"/>
      <c r="F1174" s="90"/>
      <c r="G1174" s="73"/>
      <c r="H1174" s="278"/>
    </row>
    <row r="1175" spans="1:8" ht="12.75" customHeight="1">
      <c r="A1175" s="244"/>
      <c r="B1175" s="256"/>
      <c r="C1175" s="54"/>
      <c r="D1175" s="327"/>
      <c r="E1175" s="83"/>
      <c r="F1175" s="93"/>
      <c r="G1175" s="101"/>
      <c r="H1175" s="279"/>
    </row>
    <row r="1176" spans="1:8" ht="12.75" customHeight="1">
      <c r="A1176" s="243"/>
      <c r="B1176" s="255"/>
      <c r="C1176" s="55"/>
      <c r="D1176" s="326"/>
      <c r="E1176" s="82"/>
      <c r="F1176" s="90"/>
      <c r="G1176" s="73"/>
      <c r="H1176" s="278"/>
    </row>
    <row r="1177" spans="1:8" ht="12.75" customHeight="1">
      <c r="A1177" s="244"/>
      <c r="B1177" s="256" t="s">
        <v>4166</v>
      </c>
      <c r="C1177" s="54"/>
      <c r="D1177" s="327"/>
      <c r="E1177" s="83"/>
      <c r="F1177" s="93"/>
      <c r="G1177" s="101"/>
      <c r="H1177" s="279"/>
    </row>
    <row r="1178" spans="1:8" ht="12.75" customHeight="1">
      <c r="A1178" s="243"/>
      <c r="B1178" s="255" t="s">
        <v>4167</v>
      </c>
      <c r="C1178" s="55"/>
      <c r="D1178" s="326"/>
      <c r="E1178" s="82"/>
      <c r="F1178" s="90"/>
      <c r="G1178" s="73"/>
      <c r="H1178" s="278"/>
    </row>
    <row r="1179" spans="1:8" ht="12.75" customHeight="1">
      <c r="A1179" s="244"/>
      <c r="B1179" s="256" t="s">
        <v>3763</v>
      </c>
      <c r="C1179" s="54" t="s">
        <v>3864</v>
      </c>
      <c r="D1179" s="327">
        <v>5.5</v>
      </c>
      <c r="E1179" s="83" t="s">
        <v>117</v>
      </c>
      <c r="F1179" s="93"/>
      <c r="G1179" s="101"/>
      <c r="H1179" s="279"/>
    </row>
    <row r="1180" spans="1:8" ht="12.75" customHeight="1">
      <c r="A1180" s="243"/>
      <c r="B1180" s="255"/>
      <c r="C1180" s="55"/>
      <c r="D1180" s="326"/>
      <c r="E1180" s="82"/>
      <c r="F1180" s="90"/>
      <c r="G1180" s="73"/>
      <c r="H1180" s="278"/>
    </row>
    <row r="1181" spans="1:8" ht="12.75" customHeight="1">
      <c r="A1181" s="244"/>
      <c r="B1181" s="256"/>
      <c r="C1181" s="54"/>
      <c r="D1181" s="327"/>
      <c r="E1181" s="83"/>
      <c r="F1181" s="93"/>
      <c r="G1181" s="101"/>
      <c r="H1181" s="279"/>
    </row>
    <row r="1182" spans="1:8" ht="12.75" customHeight="1">
      <c r="A1182" s="243"/>
      <c r="B1182" s="255"/>
      <c r="C1182" s="55"/>
      <c r="D1182" s="326"/>
      <c r="E1182" s="82"/>
      <c r="F1182" s="90"/>
      <c r="G1182" s="73"/>
      <c r="H1182" s="278"/>
    </row>
    <row r="1183" spans="1:8" ht="12.75" customHeight="1">
      <c r="A1183" s="244"/>
      <c r="B1183" s="256"/>
      <c r="C1183" s="54"/>
      <c r="D1183" s="327"/>
      <c r="E1183" s="83"/>
      <c r="F1183" s="93"/>
      <c r="G1183" s="101"/>
      <c r="H1183" s="279"/>
    </row>
    <row r="1184" spans="1:8" ht="12.75" customHeight="1">
      <c r="A1184" s="243"/>
      <c r="B1184" s="255"/>
      <c r="C1184" s="55"/>
      <c r="D1184" s="326"/>
      <c r="E1184" s="82"/>
      <c r="F1184" s="90"/>
      <c r="G1184" s="73"/>
      <c r="H1184" s="278"/>
    </row>
    <row r="1185" spans="1:8" ht="12.75" customHeight="1">
      <c r="A1185" s="244"/>
      <c r="B1185" s="256"/>
      <c r="C1185" s="54"/>
      <c r="D1185" s="327"/>
      <c r="E1185" s="83"/>
      <c r="F1185" s="93"/>
      <c r="G1185" s="101"/>
      <c r="H1185" s="279"/>
    </row>
    <row r="1186" spans="1:8" ht="12.75" customHeight="1">
      <c r="A1186" s="243"/>
      <c r="B1186" s="255"/>
      <c r="C1186" s="55"/>
      <c r="D1186" s="326"/>
      <c r="E1186" s="82"/>
      <c r="F1186" s="90"/>
      <c r="G1186" s="73"/>
      <c r="H1186" s="278"/>
    </row>
    <row r="1187" spans="1:8" ht="12.75" customHeight="1">
      <c r="A1187" s="244"/>
      <c r="B1187" s="256"/>
      <c r="C1187" s="54"/>
      <c r="D1187" s="327"/>
      <c r="E1187" s="83"/>
      <c r="F1187" s="93"/>
      <c r="G1187" s="101"/>
      <c r="H1187" s="279"/>
    </row>
    <row r="1188" spans="1:8" ht="12.75" customHeight="1">
      <c r="A1188" s="243"/>
      <c r="B1188" s="255"/>
      <c r="C1188" s="55"/>
      <c r="D1188" s="326"/>
      <c r="E1188" s="82"/>
      <c r="F1188" s="90"/>
      <c r="G1188" s="73"/>
      <c r="H1188" s="278"/>
    </row>
    <row r="1189" spans="1:8" ht="12.75" customHeight="1">
      <c r="A1189" s="244"/>
      <c r="B1189" s="256"/>
      <c r="C1189" s="54"/>
      <c r="D1189" s="327"/>
      <c r="E1189" s="83"/>
      <c r="F1189" s="93"/>
      <c r="G1189" s="101"/>
      <c r="H1189" s="279"/>
    </row>
    <row r="1190" spans="1:8" ht="12.75" customHeight="1">
      <c r="A1190" s="243"/>
      <c r="B1190" s="255"/>
      <c r="C1190" s="55"/>
      <c r="D1190" s="326"/>
      <c r="E1190" s="82"/>
      <c r="F1190" s="90"/>
      <c r="G1190" s="73"/>
      <c r="H1190" s="278"/>
    </row>
    <row r="1191" spans="1:8" ht="12.75" customHeight="1">
      <c r="A1191" s="244"/>
      <c r="B1191" s="256"/>
      <c r="C1191" s="54"/>
      <c r="D1191" s="327"/>
      <c r="E1191" s="83"/>
      <c r="F1191" s="93"/>
      <c r="G1191" s="101"/>
      <c r="H1191" s="279"/>
    </row>
    <row r="1192" spans="1:8" ht="12.75" customHeight="1">
      <c r="A1192" s="243"/>
      <c r="B1192" s="255"/>
      <c r="C1192" s="55"/>
      <c r="D1192" s="326"/>
      <c r="E1192" s="82"/>
      <c r="F1192" s="90"/>
      <c r="G1192" s="73"/>
      <c r="H1192" s="278"/>
    </row>
    <row r="1193" spans="1:8" ht="12.75" customHeight="1">
      <c r="A1193" s="244"/>
      <c r="B1193" s="256"/>
      <c r="C1193" s="54"/>
      <c r="D1193" s="327"/>
      <c r="E1193" s="83"/>
      <c r="F1193" s="93"/>
      <c r="G1193" s="101"/>
      <c r="H1193" s="279"/>
    </row>
    <row r="1194" spans="1:8" ht="12.75" customHeight="1">
      <c r="A1194" s="243"/>
      <c r="B1194" s="255"/>
      <c r="C1194" s="55"/>
      <c r="D1194" s="326"/>
      <c r="E1194" s="82"/>
      <c r="F1194" s="90"/>
      <c r="G1194" s="73"/>
      <c r="H1194" s="278"/>
    </row>
    <row r="1195" spans="1:8" ht="12.75" customHeight="1">
      <c r="A1195" s="244"/>
      <c r="B1195" s="256"/>
      <c r="C1195" s="54"/>
      <c r="D1195" s="327"/>
      <c r="E1195" s="83"/>
      <c r="F1195" s="93"/>
      <c r="G1195" s="101"/>
      <c r="H1195" s="279"/>
    </row>
    <row r="1196" spans="1:8" ht="12.75" customHeight="1">
      <c r="A1196" s="243"/>
      <c r="B1196" s="255"/>
      <c r="C1196" s="55"/>
      <c r="D1196" s="326"/>
      <c r="E1196" s="82"/>
      <c r="F1196" s="90"/>
      <c r="G1196" s="73"/>
      <c r="H1196" s="278"/>
    </row>
    <row r="1197" spans="1:8" ht="12.75" customHeight="1">
      <c r="A1197" s="244"/>
      <c r="B1197" s="256"/>
      <c r="C1197" s="54"/>
      <c r="D1197" s="327"/>
      <c r="E1197" s="83"/>
      <c r="F1197" s="93"/>
      <c r="G1197" s="101"/>
      <c r="H1197" s="279"/>
    </row>
    <row r="1198" spans="1:8" ht="12.75" customHeight="1">
      <c r="A1198" s="243"/>
      <c r="B1198" s="255"/>
      <c r="C1198" s="55"/>
      <c r="D1198" s="326"/>
      <c r="E1198" s="82"/>
      <c r="F1198" s="90"/>
      <c r="G1198" s="73"/>
      <c r="H1198" s="278"/>
    </row>
    <row r="1199" spans="1:8" ht="12.75" customHeight="1">
      <c r="A1199" s="244"/>
      <c r="B1199" s="256"/>
      <c r="C1199" s="54"/>
      <c r="D1199" s="327"/>
      <c r="E1199" s="83"/>
      <c r="F1199" s="93"/>
      <c r="G1199" s="101"/>
      <c r="H1199" s="279"/>
    </row>
    <row r="1200" spans="1:8" ht="12.75" customHeight="1">
      <c r="A1200" s="243"/>
      <c r="B1200" s="255" t="s">
        <v>46</v>
      </c>
      <c r="C1200" s="55" t="s">
        <v>46</v>
      </c>
      <c r="D1200" s="326"/>
      <c r="E1200" s="82"/>
      <c r="F1200" s="90"/>
      <c r="G1200" s="73"/>
      <c r="H1200" s="278"/>
    </row>
    <row r="1201" spans="1:8" ht="12.75" customHeight="1">
      <c r="A1201" s="244" t="s">
        <v>46</v>
      </c>
      <c r="B1201" s="40" t="s">
        <v>165</v>
      </c>
      <c r="C1201" s="54" t="s">
        <v>46</v>
      </c>
      <c r="D1201" s="327"/>
      <c r="E1201" s="83" t="s">
        <v>46</v>
      </c>
      <c r="F1201" s="93"/>
      <c r="G1201" s="101"/>
      <c r="H1201" s="279"/>
    </row>
    <row r="1202" spans="1:8" ht="12.75" customHeight="1">
      <c r="A1202" s="243"/>
      <c r="B1202" s="255" t="s">
        <v>46</v>
      </c>
      <c r="C1202" s="55" t="s">
        <v>46</v>
      </c>
      <c r="D1202" s="326"/>
      <c r="E1202" s="82"/>
      <c r="F1202" s="90"/>
      <c r="G1202" s="73"/>
      <c r="H1202" s="278"/>
    </row>
    <row r="1203" spans="1:8" ht="12.75" customHeight="1">
      <c r="A1203" s="244" t="s">
        <v>3753</v>
      </c>
      <c r="B1203" s="256" t="s">
        <v>8</v>
      </c>
      <c r="C1203" s="54" t="s">
        <v>46</v>
      </c>
      <c r="D1203" s="327"/>
      <c r="E1203" s="83" t="s">
        <v>46</v>
      </c>
      <c r="F1203" s="93"/>
      <c r="G1203" s="101"/>
      <c r="H1203" s="279"/>
    </row>
    <row r="1204" spans="1:8" ht="12.75" customHeight="1">
      <c r="A1204" s="243"/>
      <c r="B1204" s="255"/>
      <c r="C1204" s="55"/>
      <c r="D1204" s="326"/>
      <c r="E1204" s="82"/>
      <c r="F1204" s="90"/>
      <c r="G1204" s="73"/>
      <c r="H1204" s="278"/>
    </row>
    <row r="1205" spans="1:8" ht="12.75" customHeight="1">
      <c r="A1205" s="244"/>
      <c r="B1205" s="256"/>
      <c r="C1205" s="54"/>
      <c r="D1205" s="327"/>
      <c r="E1205" s="83"/>
      <c r="F1205" s="93"/>
      <c r="G1205" s="101"/>
      <c r="H1205" s="279"/>
    </row>
    <row r="1206" spans="1:8" ht="12.75" customHeight="1">
      <c r="A1206" s="243"/>
      <c r="B1206" s="255" t="s">
        <v>46</v>
      </c>
      <c r="C1206" s="55" t="s">
        <v>46</v>
      </c>
      <c r="D1206" s="326"/>
      <c r="E1206" s="82"/>
      <c r="F1206" s="90"/>
      <c r="G1206" s="73"/>
      <c r="H1206" s="278"/>
    </row>
    <row r="1207" spans="1:8" ht="12.75" customHeight="1">
      <c r="A1207" s="244" t="s">
        <v>46</v>
      </c>
      <c r="B1207" s="256" t="s">
        <v>0</v>
      </c>
      <c r="C1207" s="54" t="s">
        <v>46</v>
      </c>
      <c r="D1207" s="327"/>
      <c r="E1207" s="83" t="s">
        <v>46</v>
      </c>
      <c r="F1207" s="93"/>
      <c r="G1207" s="101"/>
      <c r="H1207" s="279"/>
    </row>
    <row r="1208" spans="1:8" ht="12.75" customHeight="1">
      <c r="A1208" s="243"/>
      <c r="B1208" s="255"/>
      <c r="C1208" s="55"/>
      <c r="D1208" s="326"/>
      <c r="E1208" s="82"/>
      <c r="F1208" s="90"/>
      <c r="G1208" s="73"/>
      <c r="H1208" s="278"/>
    </row>
    <row r="1209" spans="1:8" ht="12.75" customHeight="1">
      <c r="A1209" s="244"/>
      <c r="B1209" s="256"/>
      <c r="C1209" s="54"/>
      <c r="D1209" s="327"/>
      <c r="E1209" s="83"/>
      <c r="F1209" s="93"/>
      <c r="G1209" s="101"/>
      <c r="H1209" s="279"/>
    </row>
    <row r="1210" spans="1:8" ht="12.75" customHeight="1">
      <c r="A1210" s="243"/>
      <c r="B1210" s="255" t="s">
        <v>46</v>
      </c>
      <c r="C1210" s="55"/>
      <c r="D1210" s="326"/>
      <c r="E1210" s="82"/>
      <c r="F1210" s="90"/>
      <c r="G1210" s="73"/>
      <c r="H1210" s="278"/>
    </row>
    <row r="1211" spans="1:8" ht="12.75" customHeight="1">
      <c r="A1211" s="244" t="s">
        <v>46</v>
      </c>
      <c r="B1211" s="256" t="s">
        <v>3465</v>
      </c>
      <c r="C1211" s="54" t="s">
        <v>4170</v>
      </c>
      <c r="D1211" s="327"/>
      <c r="E1211" s="83" t="s">
        <v>46</v>
      </c>
      <c r="F1211" s="93"/>
      <c r="G1211" s="101"/>
      <c r="H1211" s="279"/>
    </row>
    <row r="1212" spans="1:8" ht="12.75" customHeight="1">
      <c r="A1212" s="243"/>
      <c r="B1212" s="255" t="s">
        <v>129</v>
      </c>
      <c r="C1212" s="55" t="s">
        <v>37</v>
      </c>
      <c r="D1212" s="326"/>
      <c r="E1212" s="82"/>
      <c r="F1212" s="90"/>
      <c r="G1212" s="73"/>
      <c r="H1212" s="278"/>
    </row>
    <row r="1213" spans="1:8" ht="12.75" customHeight="1">
      <c r="A1213" s="244" t="s">
        <v>46</v>
      </c>
      <c r="B1213" s="256" t="s">
        <v>114</v>
      </c>
      <c r="C1213" s="54" t="s">
        <v>917</v>
      </c>
      <c r="D1213" s="327">
        <v>501</v>
      </c>
      <c r="E1213" s="83" t="s">
        <v>117</v>
      </c>
      <c r="F1213" s="93"/>
      <c r="G1213" s="101"/>
      <c r="H1213" s="279"/>
    </row>
    <row r="1214" spans="1:8" ht="12.75" customHeight="1">
      <c r="A1214" s="243"/>
      <c r="B1214" s="255" t="s">
        <v>129</v>
      </c>
      <c r="C1214" s="55" t="s">
        <v>46</v>
      </c>
      <c r="D1214" s="326"/>
      <c r="E1214" s="82"/>
      <c r="F1214" s="90"/>
      <c r="G1214" s="73"/>
      <c r="H1214" s="278"/>
    </row>
    <row r="1215" spans="1:8" ht="12.75" customHeight="1">
      <c r="A1215" s="244" t="s">
        <v>46</v>
      </c>
      <c r="B1215" s="256" t="s">
        <v>114</v>
      </c>
      <c r="C1215" s="54" t="s">
        <v>130</v>
      </c>
      <c r="D1215" s="327">
        <v>558</v>
      </c>
      <c r="E1215" s="83" t="s">
        <v>117</v>
      </c>
      <c r="F1215" s="93"/>
      <c r="G1215" s="101"/>
      <c r="H1215" s="279"/>
    </row>
    <row r="1216" spans="1:8" ht="12.75" customHeight="1">
      <c r="A1216" s="243"/>
      <c r="B1216" s="255" t="s">
        <v>136</v>
      </c>
      <c r="C1216" s="55" t="s">
        <v>46</v>
      </c>
      <c r="D1216" s="326"/>
      <c r="E1216" s="82"/>
      <c r="F1216" s="90"/>
      <c r="G1216" s="73"/>
      <c r="H1216" s="278"/>
    </row>
    <row r="1217" spans="1:8" ht="12.75" customHeight="1">
      <c r="A1217" s="244" t="s">
        <v>46</v>
      </c>
      <c r="B1217" s="256" t="s">
        <v>114</v>
      </c>
      <c r="C1217" s="54" t="s">
        <v>130</v>
      </c>
      <c r="D1217" s="327">
        <v>266</v>
      </c>
      <c r="E1217" s="83" t="s">
        <v>117</v>
      </c>
      <c r="F1217" s="93"/>
      <c r="G1217" s="101"/>
      <c r="H1217" s="279"/>
    </row>
    <row r="1218" spans="1:8" ht="12.75" customHeight="1">
      <c r="A1218" s="243"/>
      <c r="B1218" s="255" t="s">
        <v>142</v>
      </c>
      <c r="C1218" s="55" t="s">
        <v>46</v>
      </c>
      <c r="D1218" s="326"/>
      <c r="E1218" s="82"/>
      <c r="F1218" s="90"/>
      <c r="G1218" s="73"/>
      <c r="H1218" s="278"/>
    </row>
    <row r="1219" spans="1:8" ht="12.75" customHeight="1">
      <c r="A1219" s="244" t="s">
        <v>46</v>
      </c>
      <c r="B1219" s="256" t="s">
        <v>114</v>
      </c>
      <c r="C1219" s="54" t="s">
        <v>130</v>
      </c>
      <c r="D1219" s="327">
        <v>52</v>
      </c>
      <c r="E1219" s="83" t="s">
        <v>117</v>
      </c>
      <c r="F1219" s="93"/>
      <c r="G1219" s="101"/>
      <c r="H1219" s="279"/>
    </row>
    <row r="1220" spans="1:8" ht="12.75" customHeight="1">
      <c r="A1220" s="243"/>
      <c r="B1220" s="255" t="s">
        <v>148</v>
      </c>
      <c r="C1220" s="55" t="s">
        <v>46</v>
      </c>
      <c r="D1220" s="326"/>
      <c r="E1220" s="82"/>
      <c r="F1220" s="90"/>
      <c r="G1220" s="73"/>
      <c r="H1220" s="278"/>
    </row>
    <row r="1221" spans="1:8" ht="12.75" customHeight="1">
      <c r="A1221" s="244" t="s">
        <v>46</v>
      </c>
      <c r="B1221" s="256" t="s">
        <v>114</v>
      </c>
      <c r="C1221" s="54" t="s">
        <v>130</v>
      </c>
      <c r="D1221" s="327">
        <v>121</v>
      </c>
      <c r="E1221" s="83" t="s">
        <v>117</v>
      </c>
      <c r="F1221" s="93"/>
      <c r="G1221" s="101"/>
      <c r="H1221" s="279"/>
    </row>
    <row r="1222" spans="1:8" ht="12.75" customHeight="1">
      <c r="A1222" s="243"/>
      <c r="B1222" s="255" t="s">
        <v>24</v>
      </c>
      <c r="C1222" s="55" t="s">
        <v>46</v>
      </c>
      <c r="D1222" s="326"/>
      <c r="E1222" s="82"/>
      <c r="F1222" s="90"/>
      <c r="G1222" s="73"/>
      <c r="H1222" s="278"/>
    </row>
    <row r="1223" spans="1:8" ht="12.75" customHeight="1">
      <c r="A1223" s="244" t="s">
        <v>46</v>
      </c>
      <c r="B1223" s="256" t="s">
        <v>114</v>
      </c>
      <c r="C1223" s="54" t="s">
        <v>130</v>
      </c>
      <c r="D1223" s="327">
        <v>7.1</v>
      </c>
      <c r="E1223" s="83" t="s">
        <v>117</v>
      </c>
      <c r="F1223" s="93"/>
      <c r="G1223" s="101"/>
      <c r="H1223" s="279"/>
    </row>
    <row r="1224" spans="1:8" ht="12.75" customHeight="1">
      <c r="A1224" s="243"/>
      <c r="B1224" s="255" t="s">
        <v>157</v>
      </c>
      <c r="C1224" s="55" t="s">
        <v>46</v>
      </c>
      <c r="D1224" s="326"/>
      <c r="E1224" s="82"/>
      <c r="F1224" s="90"/>
      <c r="G1224" s="73"/>
      <c r="H1224" s="278"/>
    </row>
    <row r="1225" spans="1:8" ht="12.75" customHeight="1">
      <c r="A1225" s="244" t="s">
        <v>46</v>
      </c>
      <c r="B1225" s="256" t="s">
        <v>114</v>
      </c>
      <c r="C1225" s="54" t="s">
        <v>130</v>
      </c>
      <c r="D1225" s="327">
        <v>18.5</v>
      </c>
      <c r="E1225" s="83" t="s">
        <v>117</v>
      </c>
      <c r="F1225" s="93"/>
      <c r="G1225" s="101"/>
      <c r="H1225" s="279"/>
    </row>
    <row r="1226" spans="1:8" ht="12.75" customHeight="1">
      <c r="A1226" s="243"/>
      <c r="B1226" s="255"/>
      <c r="C1226" s="55"/>
      <c r="D1226" s="326"/>
      <c r="E1226" s="82"/>
      <c r="F1226" s="90"/>
      <c r="G1226" s="73"/>
      <c r="H1226" s="278"/>
    </row>
    <row r="1227" spans="1:8" ht="12.75" customHeight="1">
      <c r="A1227" s="244"/>
      <c r="B1227" s="256"/>
      <c r="C1227" s="54"/>
      <c r="D1227" s="327"/>
      <c r="E1227" s="83"/>
      <c r="F1227" s="93"/>
      <c r="G1227" s="101"/>
      <c r="H1227" s="279"/>
    </row>
    <row r="1228" spans="1:8" ht="12.75" customHeight="1">
      <c r="A1228" s="282"/>
      <c r="B1228" s="255"/>
      <c r="C1228" s="55"/>
      <c r="D1228" s="326"/>
      <c r="E1228" s="82"/>
      <c r="F1228" s="90"/>
      <c r="G1228" s="69"/>
      <c r="H1228" s="278"/>
    </row>
    <row r="1229" spans="1:8" ht="12.75" customHeight="1">
      <c r="A1229" s="245"/>
      <c r="B1229" s="256" t="s">
        <v>1388</v>
      </c>
      <c r="C1229" s="54"/>
      <c r="D1229" s="327"/>
      <c r="E1229" s="83"/>
      <c r="F1229" s="93"/>
      <c r="G1229" s="70"/>
      <c r="H1229" s="279"/>
    </row>
    <row r="1230" spans="1:8" ht="12.75" customHeight="1">
      <c r="A1230" s="282"/>
      <c r="B1230" s="255" t="s">
        <v>136</v>
      </c>
      <c r="C1230" s="55" t="s">
        <v>46</v>
      </c>
      <c r="D1230" s="326"/>
      <c r="E1230" s="82"/>
      <c r="F1230" s="90"/>
      <c r="G1230" s="69"/>
      <c r="H1230" s="278"/>
    </row>
    <row r="1231" spans="1:8" ht="12.75" customHeight="1">
      <c r="A1231" s="245" t="s">
        <v>46</v>
      </c>
      <c r="B1231" s="256" t="s">
        <v>1467</v>
      </c>
      <c r="C1231" s="54" t="s">
        <v>46</v>
      </c>
      <c r="D1231" s="327">
        <v>242</v>
      </c>
      <c r="E1231" s="83" t="s">
        <v>161</v>
      </c>
      <c r="F1231" s="93"/>
      <c r="G1231" s="70"/>
      <c r="H1231" s="279"/>
    </row>
    <row r="1232" spans="1:8" ht="12.75" customHeight="1">
      <c r="A1232" s="282"/>
      <c r="B1232" s="255" t="s">
        <v>129</v>
      </c>
      <c r="C1232" s="55" t="s">
        <v>46</v>
      </c>
      <c r="D1232" s="326"/>
      <c r="E1232" s="82"/>
      <c r="F1232" s="90"/>
      <c r="G1232" s="69"/>
      <c r="H1232" s="278"/>
    </row>
    <row r="1233" spans="1:8" ht="12.75" customHeight="1">
      <c r="A1233" s="245" t="s">
        <v>46</v>
      </c>
      <c r="B1233" s="256" t="s">
        <v>924</v>
      </c>
      <c r="C1233" s="54" t="s">
        <v>172</v>
      </c>
      <c r="D1233" s="327">
        <v>424</v>
      </c>
      <c r="E1233" s="83" t="s">
        <v>161</v>
      </c>
      <c r="F1233" s="93"/>
      <c r="G1233" s="70"/>
      <c r="H1233" s="279"/>
    </row>
    <row r="1234" spans="1:8" ht="12.75" customHeight="1">
      <c r="A1234" s="243"/>
      <c r="B1234" s="255"/>
      <c r="C1234" s="55"/>
      <c r="D1234" s="326"/>
      <c r="E1234" s="82"/>
      <c r="F1234" s="90"/>
      <c r="G1234" s="73"/>
      <c r="H1234" s="278"/>
    </row>
    <row r="1235" spans="1:8" ht="12.75" customHeight="1">
      <c r="A1235" s="244"/>
      <c r="B1235" s="256"/>
      <c r="C1235" s="54"/>
      <c r="D1235" s="327"/>
      <c r="E1235" s="83"/>
      <c r="F1235" s="93"/>
      <c r="G1235" s="101"/>
      <c r="H1235" s="279"/>
    </row>
    <row r="1236" spans="1:8" ht="12.75" customHeight="1">
      <c r="A1236" s="243"/>
      <c r="B1236" s="255"/>
      <c r="C1236" s="55"/>
      <c r="D1236" s="326"/>
      <c r="E1236" s="82"/>
      <c r="F1236" s="90"/>
      <c r="G1236" s="73"/>
      <c r="H1236" s="278"/>
    </row>
    <row r="1237" spans="1:8" ht="12.75" customHeight="1">
      <c r="A1237" s="244"/>
      <c r="B1237" s="256" t="s">
        <v>1917</v>
      </c>
      <c r="C1237" s="54"/>
      <c r="D1237" s="327"/>
      <c r="E1237" s="83"/>
      <c r="F1237" s="93"/>
      <c r="G1237" s="101"/>
      <c r="H1237" s="279"/>
    </row>
    <row r="1238" spans="1:8" ht="12.75" customHeight="1">
      <c r="A1238" s="243"/>
      <c r="B1238" s="255"/>
      <c r="C1238" s="55" t="s">
        <v>46</v>
      </c>
      <c r="D1238" s="326"/>
      <c r="E1238" s="82"/>
      <c r="F1238" s="90"/>
      <c r="G1238" s="73"/>
      <c r="H1238" s="278"/>
    </row>
    <row r="1239" spans="1:8" ht="12.75" customHeight="1">
      <c r="A1239" s="244" t="s">
        <v>46</v>
      </c>
      <c r="B1239" s="256" t="s">
        <v>178</v>
      </c>
      <c r="C1239" s="54" t="s">
        <v>182</v>
      </c>
      <c r="D1239" s="327">
        <v>60.2</v>
      </c>
      <c r="E1239" s="83" t="s">
        <v>117</v>
      </c>
      <c r="F1239" s="93"/>
      <c r="G1239" s="101"/>
      <c r="H1239" s="279"/>
    </row>
    <row r="1240" spans="1:8" ht="12.75" customHeight="1">
      <c r="A1240" s="243"/>
      <c r="B1240" s="255" t="s">
        <v>29</v>
      </c>
      <c r="C1240" s="55" t="s">
        <v>46</v>
      </c>
      <c r="D1240" s="326"/>
      <c r="E1240" s="82"/>
      <c r="F1240" s="90"/>
      <c r="G1240" s="73"/>
      <c r="H1240" s="278"/>
    </row>
    <row r="1241" spans="1:8" ht="12.75" customHeight="1">
      <c r="A1241" s="244" t="s">
        <v>46</v>
      </c>
      <c r="B1241" s="256" t="s">
        <v>178</v>
      </c>
      <c r="C1241" s="54" t="s">
        <v>182</v>
      </c>
      <c r="D1241" s="327">
        <v>21.1</v>
      </c>
      <c r="E1241" s="83" t="s">
        <v>117</v>
      </c>
      <c r="F1241" s="93"/>
      <c r="G1241" s="101"/>
      <c r="H1241" s="279"/>
    </row>
    <row r="1242" spans="1:8" ht="12.75" customHeight="1">
      <c r="A1242" s="243"/>
      <c r="B1242" s="255" t="s">
        <v>3814</v>
      </c>
      <c r="C1242" s="55" t="s">
        <v>46</v>
      </c>
      <c r="D1242" s="326"/>
      <c r="E1242" s="82"/>
      <c r="F1242" s="90"/>
      <c r="G1242" s="73"/>
      <c r="H1242" s="278"/>
    </row>
    <row r="1243" spans="1:8" ht="12.75" customHeight="1">
      <c r="A1243" s="244" t="s">
        <v>46</v>
      </c>
      <c r="B1243" s="256" t="s">
        <v>178</v>
      </c>
      <c r="C1243" s="54" t="s">
        <v>182</v>
      </c>
      <c r="D1243" s="327">
        <v>8.6999999999999993</v>
      </c>
      <c r="E1243" s="83" t="s">
        <v>117</v>
      </c>
      <c r="F1243" s="93"/>
      <c r="G1243" s="101"/>
      <c r="H1243" s="279"/>
    </row>
    <row r="1244" spans="1:8" ht="12.75" customHeight="1">
      <c r="A1244" s="243"/>
      <c r="B1244" s="255" t="s">
        <v>194</v>
      </c>
      <c r="C1244" s="55" t="s">
        <v>46</v>
      </c>
      <c r="D1244" s="326"/>
      <c r="E1244" s="82"/>
      <c r="F1244" s="90"/>
      <c r="G1244" s="73"/>
      <c r="H1244" s="278"/>
    </row>
    <row r="1245" spans="1:8" ht="12.75" customHeight="1">
      <c r="A1245" s="244" t="s">
        <v>46</v>
      </c>
      <c r="B1245" s="256" t="s">
        <v>178</v>
      </c>
      <c r="C1245" s="54" t="s">
        <v>182</v>
      </c>
      <c r="D1245" s="327">
        <v>3.8</v>
      </c>
      <c r="E1245" s="83" t="s">
        <v>117</v>
      </c>
      <c r="F1245" s="93"/>
      <c r="G1245" s="101"/>
      <c r="H1245" s="279"/>
    </row>
    <row r="1246" spans="1:8" ht="12.75" customHeight="1">
      <c r="A1246" s="243"/>
      <c r="B1246" s="255" t="s">
        <v>124</v>
      </c>
      <c r="C1246" s="55" t="s">
        <v>46</v>
      </c>
      <c r="D1246" s="326"/>
      <c r="E1246" s="82"/>
      <c r="F1246" s="90"/>
      <c r="G1246" s="73"/>
      <c r="H1246" s="278"/>
    </row>
    <row r="1247" spans="1:8" ht="12.75" customHeight="1">
      <c r="A1247" s="244" t="s">
        <v>46</v>
      </c>
      <c r="B1247" s="256" t="s">
        <v>178</v>
      </c>
      <c r="C1247" s="54" t="s">
        <v>182</v>
      </c>
      <c r="D1247" s="327">
        <v>19.100000000000001</v>
      </c>
      <c r="E1247" s="83" t="s">
        <v>117</v>
      </c>
      <c r="F1247" s="93"/>
      <c r="G1247" s="101"/>
      <c r="H1247" s="279"/>
    </row>
    <row r="1248" spans="1:8" ht="12.75" customHeight="1">
      <c r="A1248" s="243"/>
      <c r="B1248" s="255" t="s">
        <v>76</v>
      </c>
      <c r="C1248" s="55" t="s">
        <v>182</v>
      </c>
      <c r="D1248" s="326"/>
      <c r="E1248" s="82"/>
      <c r="F1248" s="90"/>
      <c r="G1248" s="73"/>
      <c r="H1248" s="278"/>
    </row>
    <row r="1249" spans="1:8" ht="12.75" customHeight="1">
      <c r="A1249" s="244" t="s">
        <v>46</v>
      </c>
      <c r="B1249" s="256" t="s">
        <v>178</v>
      </c>
      <c r="C1249" s="54" t="s">
        <v>123</v>
      </c>
      <c r="D1249" s="327">
        <v>71.599999999999994</v>
      </c>
      <c r="E1249" s="83" t="s">
        <v>161</v>
      </c>
      <c r="F1249" s="93"/>
      <c r="G1249" s="101"/>
      <c r="H1249" s="279"/>
    </row>
    <row r="1250" spans="1:8" ht="12.75" customHeight="1">
      <c r="A1250" s="243"/>
      <c r="B1250" s="255"/>
      <c r="C1250" s="55"/>
      <c r="D1250" s="326"/>
      <c r="E1250" s="82"/>
      <c r="F1250" s="90"/>
      <c r="G1250" s="73"/>
      <c r="H1250" s="278"/>
    </row>
    <row r="1251" spans="1:8" ht="12.75" customHeight="1">
      <c r="A1251" s="244"/>
      <c r="B1251" s="256"/>
      <c r="C1251" s="54"/>
      <c r="D1251" s="327"/>
      <c r="E1251" s="83"/>
      <c r="F1251" s="93"/>
      <c r="G1251" s="101"/>
      <c r="H1251" s="279"/>
    </row>
    <row r="1252" spans="1:8" ht="12.75" customHeight="1">
      <c r="A1252" s="243"/>
      <c r="B1252" s="255"/>
      <c r="C1252" s="55"/>
      <c r="D1252" s="326"/>
      <c r="E1252" s="82"/>
      <c r="F1252" s="90"/>
      <c r="G1252" s="73"/>
      <c r="H1252" s="278"/>
    </row>
    <row r="1253" spans="1:8" ht="12.75" customHeight="1">
      <c r="A1253" s="244"/>
      <c r="B1253" s="256" t="s">
        <v>1333</v>
      </c>
      <c r="C1253" s="54"/>
      <c r="D1253" s="327"/>
      <c r="E1253" s="83"/>
      <c r="F1253" s="93"/>
      <c r="G1253" s="101"/>
      <c r="H1253" s="279"/>
    </row>
    <row r="1254" spans="1:8" ht="12.75" customHeight="1">
      <c r="A1254" s="243"/>
      <c r="B1254" s="255" t="s">
        <v>99</v>
      </c>
      <c r="C1254" s="55" t="s">
        <v>46</v>
      </c>
      <c r="D1254" s="326"/>
      <c r="E1254" s="82"/>
      <c r="F1254" s="90"/>
      <c r="G1254" s="73"/>
      <c r="H1254" s="278"/>
    </row>
    <row r="1255" spans="1:8" ht="12.75" customHeight="1">
      <c r="A1255" s="244" t="s">
        <v>46</v>
      </c>
      <c r="B1255" s="256" t="s">
        <v>216</v>
      </c>
      <c r="C1255" s="54" t="s">
        <v>2130</v>
      </c>
      <c r="D1255" s="327">
        <v>429</v>
      </c>
      <c r="E1255" s="83" t="s">
        <v>161</v>
      </c>
      <c r="F1255" s="93"/>
      <c r="G1255" s="101"/>
      <c r="H1255" s="279"/>
    </row>
    <row r="1256" spans="1:8" ht="12.75" customHeight="1">
      <c r="A1256" s="243"/>
      <c r="B1256" s="255" t="s">
        <v>948</v>
      </c>
      <c r="C1256" s="55"/>
      <c r="D1256" s="326"/>
      <c r="E1256" s="82"/>
      <c r="F1256" s="90"/>
      <c r="G1256" s="73"/>
      <c r="H1256" s="278"/>
    </row>
    <row r="1257" spans="1:8" ht="12.75" customHeight="1">
      <c r="A1257" s="244" t="s">
        <v>46</v>
      </c>
      <c r="B1257" s="256" t="s">
        <v>216</v>
      </c>
      <c r="C1257" s="54" t="s">
        <v>2130</v>
      </c>
      <c r="D1257" s="327">
        <v>28.9</v>
      </c>
      <c r="E1257" s="83" t="s">
        <v>161</v>
      </c>
      <c r="F1257" s="93"/>
      <c r="G1257" s="101"/>
      <c r="H1257" s="279"/>
    </row>
    <row r="1258" spans="1:8" ht="12.75" customHeight="1">
      <c r="A1258" s="243"/>
      <c r="B1258" s="255" t="s">
        <v>1984</v>
      </c>
      <c r="C1258" s="55"/>
      <c r="D1258" s="326"/>
      <c r="E1258" s="82"/>
      <c r="F1258" s="90"/>
      <c r="G1258" s="73"/>
      <c r="H1258" s="278"/>
    </row>
    <row r="1259" spans="1:8" ht="12.75" customHeight="1">
      <c r="A1259" s="244" t="s">
        <v>46</v>
      </c>
      <c r="B1259" s="256" t="s">
        <v>216</v>
      </c>
      <c r="C1259" s="54" t="s">
        <v>2130</v>
      </c>
      <c r="D1259" s="327">
        <v>337</v>
      </c>
      <c r="E1259" s="83" t="s">
        <v>161</v>
      </c>
      <c r="F1259" s="93"/>
      <c r="G1259" s="101"/>
      <c r="H1259" s="279"/>
    </row>
    <row r="1260" spans="1:8" ht="12.75" customHeight="1">
      <c r="A1260" s="243"/>
      <c r="B1260" s="255" t="s">
        <v>729</v>
      </c>
      <c r="C1260" s="55"/>
      <c r="D1260" s="326"/>
      <c r="E1260" s="82"/>
      <c r="F1260" s="90"/>
      <c r="G1260" s="73"/>
      <c r="H1260" s="278"/>
    </row>
    <row r="1261" spans="1:8" ht="12.75" customHeight="1">
      <c r="A1261" s="244" t="s">
        <v>46</v>
      </c>
      <c r="B1261" s="256" t="s">
        <v>216</v>
      </c>
      <c r="C1261" s="54" t="s">
        <v>2130</v>
      </c>
      <c r="D1261" s="327">
        <v>69.7</v>
      </c>
      <c r="E1261" s="83" t="s">
        <v>161</v>
      </c>
      <c r="F1261" s="93"/>
      <c r="G1261" s="101"/>
      <c r="H1261" s="279"/>
    </row>
    <row r="1262" spans="1:8" ht="12.75" customHeight="1">
      <c r="A1262" s="243"/>
      <c r="B1262" s="255" t="s">
        <v>3468</v>
      </c>
      <c r="C1262" s="55"/>
      <c r="D1262" s="326"/>
      <c r="E1262" s="82"/>
      <c r="F1262" s="90"/>
      <c r="G1262" s="73"/>
      <c r="H1262" s="278"/>
    </row>
    <row r="1263" spans="1:8" ht="12.75" customHeight="1">
      <c r="A1263" s="244" t="s">
        <v>46</v>
      </c>
      <c r="B1263" s="256" t="s">
        <v>216</v>
      </c>
      <c r="C1263" s="54" t="s">
        <v>2130</v>
      </c>
      <c r="D1263" s="327">
        <v>39.4</v>
      </c>
      <c r="E1263" s="83" t="s">
        <v>161</v>
      </c>
      <c r="F1263" s="93"/>
      <c r="G1263" s="101"/>
      <c r="H1263" s="279"/>
    </row>
    <row r="1264" spans="1:8" ht="12.75" customHeight="1">
      <c r="A1264" s="243"/>
      <c r="B1264" s="255" t="s">
        <v>3173</v>
      </c>
      <c r="C1264" s="55"/>
      <c r="D1264" s="326"/>
      <c r="E1264" s="82"/>
      <c r="F1264" s="90"/>
      <c r="G1264" s="73"/>
      <c r="H1264" s="278"/>
    </row>
    <row r="1265" spans="1:8" ht="12.75" customHeight="1">
      <c r="A1265" s="244" t="s">
        <v>46</v>
      </c>
      <c r="B1265" s="256" t="s">
        <v>216</v>
      </c>
      <c r="C1265" s="54" t="s">
        <v>564</v>
      </c>
      <c r="D1265" s="327">
        <v>15.9</v>
      </c>
      <c r="E1265" s="83" t="s">
        <v>161</v>
      </c>
      <c r="F1265" s="93"/>
      <c r="G1265" s="101"/>
      <c r="H1265" s="279"/>
    </row>
    <row r="1266" spans="1:8" ht="12.75" customHeight="1">
      <c r="A1266" s="243"/>
      <c r="B1266" s="255" t="s">
        <v>2538</v>
      </c>
      <c r="C1266" s="55"/>
      <c r="D1266" s="326"/>
      <c r="E1266" s="82"/>
      <c r="F1266" s="90"/>
      <c r="G1266" s="73"/>
      <c r="H1266" s="278"/>
    </row>
    <row r="1267" spans="1:8" ht="12.75" customHeight="1">
      <c r="A1267" s="244" t="s">
        <v>46</v>
      </c>
      <c r="B1267" s="256" t="s">
        <v>216</v>
      </c>
      <c r="C1267" s="54" t="s">
        <v>4171</v>
      </c>
      <c r="D1267" s="327">
        <v>279</v>
      </c>
      <c r="E1267" s="83" t="s">
        <v>161</v>
      </c>
      <c r="F1267" s="93"/>
      <c r="G1267" s="101"/>
      <c r="H1267" s="279"/>
    </row>
    <row r="1268" spans="1:8" ht="12.75" customHeight="1">
      <c r="A1268" s="243"/>
      <c r="B1268" s="255" t="s">
        <v>3655</v>
      </c>
      <c r="C1268" s="55"/>
      <c r="D1268" s="326"/>
      <c r="E1268" s="82"/>
      <c r="F1268" s="90"/>
      <c r="G1268" s="73"/>
      <c r="H1268" s="278"/>
    </row>
    <row r="1269" spans="1:8" ht="12.75" customHeight="1">
      <c r="A1269" s="244" t="s">
        <v>46</v>
      </c>
      <c r="B1269" s="256" t="s">
        <v>216</v>
      </c>
      <c r="C1269" s="54" t="s">
        <v>4171</v>
      </c>
      <c r="D1269" s="327">
        <v>347</v>
      </c>
      <c r="E1269" s="83" t="s">
        <v>161</v>
      </c>
      <c r="F1269" s="93"/>
      <c r="G1269" s="101"/>
      <c r="H1269" s="279"/>
    </row>
    <row r="1270" spans="1:8" ht="12.75" customHeight="1">
      <c r="A1270" s="243"/>
      <c r="B1270" s="255" t="s">
        <v>271</v>
      </c>
      <c r="C1270" s="55" t="s">
        <v>46</v>
      </c>
      <c r="D1270" s="326"/>
      <c r="E1270" s="82"/>
      <c r="F1270" s="90"/>
      <c r="G1270" s="73"/>
      <c r="H1270" s="278"/>
    </row>
    <row r="1271" spans="1:8" ht="12.75" customHeight="1">
      <c r="A1271" s="244" t="s">
        <v>46</v>
      </c>
      <c r="B1271" s="256" t="s">
        <v>216</v>
      </c>
      <c r="C1271" s="54" t="s">
        <v>3469</v>
      </c>
      <c r="D1271" s="327">
        <v>181</v>
      </c>
      <c r="E1271" s="83" t="s">
        <v>161</v>
      </c>
      <c r="F1271" s="93"/>
      <c r="G1271" s="101"/>
      <c r="H1271" s="279"/>
    </row>
    <row r="1272" spans="1:8" ht="12.75" customHeight="1">
      <c r="A1272" s="243"/>
      <c r="B1272" s="255" t="s">
        <v>289</v>
      </c>
      <c r="C1272" s="55"/>
      <c r="D1272" s="326"/>
      <c r="E1272" s="82"/>
      <c r="F1272" s="90"/>
      <c r="G1272" s="73"/>
      <c r="H1272" s="278"/>
    </row>
    <row r="1273" spans="1:8" ht="12.75" customHeight="1">
      <c r="A1273" s="244" t="s">
        <v>46</v>
      </c>
      <c r="B1273" s="256" t="s">
        <v>216</v>
      </c>
      <c r="C1273" s="54" t="s">
        <v>3572</v>
      </c>
      <c r="D1273" s="327">
        <v>13.3</v>
      </c>
      <c r="E1273" s="83" t="s">
        <v>161</v>
      </c>
      <c r="F1273" s="93"/>
      <c r="G1273" s="101"/>
      <c r="H1273" s="279"/>
    </row>
    <row r="1274" spans="1:8" ht="12.75" customHeight="1">
      <c r="A1274" s="243"/>
      <c r="B1274" s="255" t="s">
        <v>275</v>
      </c>
      <c r="C1274" s="55" t="s">
        <v>46</v>
      </c>
      <c r="D1274" s="326"/>
      <c r="E1274" s="82"/>
      <c r="F1274" s="90"/>
      <c r="G1274" s="73"/>
      <c r="H1274" s="278"/>
    </row>
    <row r="1275" spans="1:8" ht="12.75" customHeight="1">
      <c r="A1275" s="244" t="s">
        <v>46</v>
      </c>
      <c r="B1275" s="256" t="s">
        <v>216</v>
      </c>
      <c r="C1275" s="54" t="s">
        <v>564</v>
      </c>
      <c r="D1275" s="327">
        <v>99.7</v>
      </c>
      <c r="E1275" s="83" t="s">
        <v>161</v>
      </c>
      <c r="F1275" s="93"/>
      <c r="G1275" s="101"/>
      <c r="H1275" s="279"/>
    </row>
    <row r="1276" spans="1:8" ht="12.75" customHeight="1">
      <c r="A1276" s="243"/>
      <c r="B1276" s="255" t="s">
        <v>880</v>
      </c>
      <c r="C1276" s="55"/>
      <c r="D1276" s="326"/>
      <c r="E1276" s="82"/>
      <c r="F1276" s="90"/>
      <c r="G1276" s="73"/>
      <c r="H1276" s="278"/>
    </row>
    <row r="1277" spans="1:8" ht="12.75" customHeight="1">
      <c r="A1277" s="244"/>
      <c r="B1277" s="256" t="s">
        <v>216</v>
      </c>
      <c r="C1277" s="54" t="s">
        <v>4173</v>
      </c>
      <c r="D1277" s="327">
        <v>948</v>
      </c>
      <c r="E1277" s="83" t="s">
        <v>161</v>
      </c>
      <c r="F1277" s="93"/>
      <c r="G1277" s="101"/>
      <c r="H1277" s="279"/>
    </row>
    <row r="1278" spans="1:8" ht="12.75" customHeight="1">
      <c r="A1278" s="243"/>
      <c r="B1278" s="255" t="s">
        <v>880</v>
      </c>
      <c r="C1278" s="55"/>
      <c r="D1278" s="326"/>
      <c r="E1278" s="82"/>
      <c r="F1278" s="90"/>
      <c r="G1278" s="73"/>
      <c r="H1278" s="278"/>
    </row>
    <row r="1279" spans="1:8" ht="12.75" customHeight="1">
      <c r="A1279" s="244"/>
      <c r="B1279" s="256" t="s">
        <v>216</v>
      </c>
      <c r="C1279" s="54" t="s">
        <v>4171</v>
      </c>
      <c r="D1279" s="327">
        <v>948</v>
      </c>
      <c r="E1279" s="83" t="s">
        <v>161</v>
      </c>
      <c r="F1279" s="93"/>
      <c r="G1279" s="101"/>
      <c r="H1279" s="279"/>
    </row>
    <row r="1280" spans="1:8" ht="12.75" customHeight="1">
      <c r="A1280" s="243"/>
      <c r="B1280" s="255"/>
      <c r="C1280" s="55"/>
      <c r="D1280" s="326"/>
      <c r="E1280" s="82"/>
      <c r="F1280" s="90"/>
      <c r="G1280" s="73"/>
      <c r="H1280" s="278"/>
    </row>
    <row r="1281" spans="1:8" ht="12.75" customHeight="1">
      <c r="A1281" s="244"/>
      <c r="B1281" s="256"/>
      <c r="C1281" s="54"/>
      <c r="D1281" s="327"/>
      <c r="E1281" s="83"/>
      <c r="F1281" s="93"/>
      <c r="G1281" s="101"/>
      <c r="H1281" s="279"/>
    </row>
    <row r="1282" spans="1:8" ht="12.75" customHeight="1">
      <c r="A1282" s="243"/>
      <c r="B1282" s="255" t="s">
        <v>46</v>
      </c>
      <c r="C1282" s="55" t="s">
        <v>46</v>
      </c>
      <c r="D1282" s="326"/>
      <c r="E1282" s="82"/>
      <c r="F1282" s="90"/>
      <c r="G1282" s="73"/>
      <c r="H1282" s="278"/>
    </row>
    <row r="1283" spans="1:8" ht="12.75" customHeight="1">
      <c r="A1283" s="244"/>
      <c r="B1283" s="256" t="s">
        <v>884</v>
      </c>
      <c r="C1283" s="54" t="s">
        <v>46</v>
      </c>
      <c r="D1283" s="327"/>
      <c r="E1283" s="83" t="s">
        <v>46</v>
      </c>
      <c r="F1283" s="93"/>
      <c r="G1283" s="101"/>
      <c r="H1283" s="279"/>
    </row>
    <row r="1284" spans="1:8" ht="12.75" customHeight="1">
      <c r="A1284" s="243"/>
      <c r="B1284" s="255" t="s">
        <v>2275</v>
      </c>
      <c r="C1284" s="55"/>
      <c r="D1284" s="326"/>
      <c r="E1284" s="82"/>
      <c r="F1284" s="90"/>
      <c r="G1284" s="73"/>
      <c r="H1284" s="278"/>
    </row>
    <row r="1285" spans="1:8" ht="12.75" customHeight="1">
      <c r="A1285" s="244" t="s">
        <v>46</v>
      </c>
      <c r="B1285" s="256" t="s">
        <v>888</v>
      </c>
      <c r="C1285" s="54" t="s">
        <v>636</v>
      </c>
      <c r="D1285" s="327">
        <v>5.8</v>
      </c>
      <c r="E1285" s="83" t="s">
        <v>117</v>
      </c>
      <c r="F1285" s="93"/>
      <c r="G1285" s="101"/>
      <c r="H1285" s="279"/>
    </row>
    <row r="1286" spans="1:8" ht="12.75" customHeight="1">
      <c r="A1286" s="243"/>
      <c r="B1286" s="255" t="s">
        <v>236</v>
      </c>
      <c r="C1286" s="55"/>
      <c r="D1286" s="326"/>
      <c r="E1286" s="82"/>
      <c r="F1286" s="90"/>
      <c r="G1286" s="73"/>
      <c r="H1286" s="278"/>
    </row>
    <row r="1287" spans="1:8" ht="12.75" customHeight="1">
      <c r="A1287" s="244" t="s">
        <v>46</v>
      </c>
      <c r="B1287" s="256" t="s">
        <v>888</v>
      </c>
      <c r="C1287" s="54" t="s">
        <v>636</v>
      </c>
      <c r="D1287" s="327">
        <v>12</v>
      </c>
      <c r="E1287" s="83" t="s">
        <v>117</v>
      </c>
      <c r="F1287" s="93"/>
      <c r="G1287" s="101"/>
      <c r="H1287" s="279"/>
    </row>
    <row r="1288" spans="1:8" ht="12.75" customHeight="1">
      <c r="A1288" s="243"/>
      <c r="B1288" s="255"/>
      <c r="C1288" s="55"/>
      <c r="D1288" s="326"/>
      <c r="E1288" s="82"/>
      <c r="F1288" s="90"/>
      <c r="G1288" s="73"/>
      <c r="H1288" s="278"/>
    </row>
    <row r="1289" spans="1:8" ht="12.75" customHeight="1">
      <c r="A1289" s="244" t="s">
        <v>46</v>
      </c>
      <c r="B1289" s="256"/>
      <c r="C1289" s="54"/>
      <c r="D1289" s="327"/>
      <c r="E1289" s="83"/>
      <c r="F1289" s="93"/>
      <c r="G1289" s="101"/>
      <c r="H1289" s="279"/>
    </row>
    <row r="1290" spans="1:8" ht="12.75" customHeight="1">
      <c r="A1290" s="243"/>
      <c r="B1290" s="255" t="s">
        <v>1787</v>
      </c>
      <c r="C1290" s="55" t="s">
        <v>46</v>
      </c>
      <c r="D1290" s="326"/>
      <c r="E1290" s="82"/>
      <c r="F1290" s="90"/>
      <c r="G1290" s="73"/>
      <c r="H1290" s="278"/>
    </row>
    <row r="1291" spans="1:8" ht="12.75" customHeight="1">
      <c r="A1291" s="244"/>
      <c r="B1291" s="256" t="s">
        <v>216</v>
      </c>
      <c r="C1291" s="54" t="s">
        <v>564</v>
      </c>
      <c r="D1291" s="327">
        <v>29.1</v>
      </c>
      <c r="E1291" s="83" t="s">
        <v>161</v>
      </c>
      <c r="F1291" s="93"/>
      <c r="G1291" s="101"/>
      <c r="H1291" s="279"/>
    </row>
    <row r="1292" spans="1:8" ht="12.75" customHeight="1">
      <c r="A1292" s="243"/>
      <c r="B1292" s="255" t="s">
        <v>3722</v>
      </c>
      <c r="C1292" s="55" t="s">
        <v>46</v>
      </c>
      <c r="D1292" s="326"/>
      <c r="E1292" s="82"/>
      <c r="F1292" s="90"/>
      <c r="G1292" s="73"/>
      <c r="H1292" s="278"/>
    </row>
    <row r="1293" spans="1:8" ht="12.75" customHeight="1">
      <c r="A1293" s="244" t="s">
        <v>46</v>
      </c>
      <c r="B1293" s="256" t="s">
        <v>216</v>
      </c>
      <c r="C1293" s="54" t="s">
        <v>564</v>
      </c>
      <c r="D1293" s="327">
        <v>16.2</v>
      </c>
      <c r="E1293" s="83" t="s">
        <v>161</v>
      </c>
      <c r="F1293" s="93"/>
      <c r="G1293" s="101"/>
      <c r="H1293" s="279"/>
    </row>
    <row r="1294" spans="1:8" ht="12.75" customHeight="1">
      <c r="A1294" s="243"/>
      <c r="B1294" s="255" t="s">
        <v>280</v>
      </c>
      <c r="C1294" s="55" t="s">
        <v>46</v>
      </c>
      <c r="D1294" s="326"/>
      <c r="E1294" s="82"/>
      <c r="F1294" s="90"/>
      <c r="G1294" s="73"/>
      <c r="H1294" s="278"/>
    </row>
    <row r="1295" spans="1:8" ht="12.75" customHeight="1">
      <c r="A1295" s="244" t="s">
        <v>46</v>
      </c>
      <c r="B1295" s="256" t="s">
        <v>216</v>
      </c>
      <c r="C1295" s="54" t="s">
        <v>564</v>
      </c>
      <c r="D1295" s="327">
        <v>63.8</v>
      </c>
      <c r="E1295" s="83" t="s">
        <v>161</v>
      </c>
      <c r="F1295" s="93"/>
      <c r="G1295" s="101"/>
      <c r="H1295" s="279"/>
    </row>
    <row r="1296" spans="1:8" ht="12.75" customHeight="1">
      <c r="A1296" s="243"/>
      <c r="B1296" s="255" t="s">
        <v>2478</v>
      </c>
      <c r="C1296" s="55" t="s">
        <v>46</v>
      </c>
      <c r="D1296" s="326"/>
      <c r="E1296" s="82"/>
      <c r="F1296" s="90"/>
      <c r="G1296" s="73"/>
      <c r="H1296" s="278"/>
    </row>
    <row r="1297" spans="1:8" ht="12.75" customHeight="1">
      <c r="A1297" s="244" t="s">
        <v>46</v>
      </c>
      <c r="B1297" s="256" t="s">
        <v>216</v>
      </c>
      <c r="C1297" s="54" t="s">
        <v>564</v>
      </c>
      <c r="D1297" s="327">
        <v>18.600000000000001</v>
      </c>
      <c r="E1297" s="83" t="s">
        <v>161</v>
      </c>
      <c r="F1297" s="93"/>
      <c r="G1297" s="101"/>
      <c r="H1297" s="279"/>
    </row>
    <row r="1298" spans="1:8" ht="12.75" customHeight="1">
      <c r="A1298" s="243"/>
      <c r="B1298" s="255" t="s">
        <v>3815</v>
      </c>
      <c r="C1298" s="55" t="s">
        <v>46</v>
      </c>
      <c r="D1298" s="326"/>
      <c r="E1298" s="82"/>
      <c r="F1298" s="90"/>
      <c r="G1298" s="73"/>
      <c r="H1298" s="278"/>
    </row>
    <row r="1299" spans="1:8" ht="12.75" customHeight="1">
      <c r="A1299" s="244" t="s">
        <v>46</v>
      </c>
      <c r="B1299" s="256" t="s">
        <v>216</v>
      </c>
      <c r="C1299" s="54" t="s">
        <v>564</v>
      </c>
      <c r="D1299" s="327">
        <v>5.2</v>
      </c>
      <c r="E1299" s="83" t="s">
        <v>161</v>
      </c>
      <c r="F1299" s="93"/>
      <c r="G1299" s="101"/>
      <c r="H1299" s="279"/>
    </row>
    <row r="1300" spans="1:8" ht="12.75" customHeight="1">
      <c r="A1300" s="243"/>
      <c r="B1300" s="255"/>
      <c r="C1300" s="55"/>
      <c r="D1300" s="326"/>
      <c r="E1300" s="82"/>
      <c r="F1300" s="90"/>
      <c r="G1300" s="73"/>
      <c r="H1300" s="278"/>
    </row>
    <row r="1301" spans="1:8" ht="12.75" customHeight="1">
      <c r="A1301" s="244" t="s">
        <v>46</v>
      </c>
      <c r="B1301" s="256"/>
      <c r="C1301" s="54"/>
      <c r="D1301" s="327"/>
      <c r="E1301" s="83"/>
      <c r="F1301" s="93"/>
      <c r="G1301" s="101"/>
      <c r="H1301" s="279"/>
    </row>
    <row r="1302" spans="1:8" ht="12.75" customHeight="1">
      <c r="A1302" s="243"/>
      <c r="B1302" s="255"/>
      <c r="C1302" s="55"/>
      <c r="D1302" s="326"/>
      <c r="E1302" s="82"/>
      <c r="F1302" s="90"/>
      <c r="G1302" s="73"/>
      <c r="H1302" s="278"/>
    </row>
    <row r="1303" spans="1:8" ht="12.75" customHeight="1">
      <c r="A1303" s="244"/>
      <c r="B1303" s="256"/>
      <c r="C1303" s="54"/>
      <c r="D1303" s="327"/>
      <c r="E1303" s="83"/>
      <c r="F1303" s="93"/>
      <c r="G1303" s="101"/>
      <c r="H1303" s="279"/>
    </row>
    <row r="1304" spans="1:8" ht="12.75" customHeight="1">
      <c r="A1304" s="243"/>
      <c r="B1304" s="255"/>
      <c r="C1304" s="55"/>
      <c r="D1304" s="326"/>
      <c r="E1304" s="82"/>
      <c r="F1304" s="90"/>
      <c r="G1304" s="73"/>
      <c r="H1304" s="278"/>
    </row>
    <row r="1305" spans="1:8" ht="12.75" customHeight="1">
      <c r="A1305" s="244"/>
      <c r="B1305" s="256"/>
      <c r="C1305" s="54"/>
      <c r="D1305" s="327"/>
      <c r="E1305" s="83"/>
      <c r="F1305" s="93"/>
      <c r="G1305" s="101"/>
      <c r="H1305" s="279"/>
    </row>
    <row r="1306" spans="1:8" ht="12.75" customHeight="1">
      <c r="A1306" s="243"/>
      <c r="B1306" s="255"/>
      <c r="C1306" s="55"/>
      <c r="D1306" s="326"/>
      <c r="E1306" s="82"/>
      <c r="F1306" s="90"/>
      <c r="G1306" s="73"/>
      <c r="H1306" s="278"/>
    </row>
    <row r="1307" spans="1:8" ht="12.75" customHeight="1">
      <c r="A1307" s="244"/>
      <c r="B1307" s="256"/>
      <c r="C1307" s="54"/>
      <c r="D1307" s="327"/>
      <c r="E1307" s="83"/>
      <c r="F1307" s="93"/>
      <c r="G1307" s="101"/>
      <c r="H1307" s="279"/>
    </row>
    <row r="1308" spans="1:8" ht="12.75" customHeight="1">
      <c r="A1308" s="243"/>
      <c r="B1308" s="255"/>
      <c r="C1308" s="55"/>
      <c r="D1308" s="326"/>
      <c r="E1308" s="82"/>
      <c r="F1308" s="90"/>
      <c r="G1308" s="73"/>
      <c r="H1308" s="278"/>
    </row>
    <row r="1309" spans="1:8" ht="12.75" customHeight="1">
      <c r="A1309" s="244"/>
      <c r="B1309" s="256"/>
      <c r="C1309" s="54"/>
      <c r="D1309" s="327"/>
      <c r="E1309" s="83"/>
      <c r="F1309" s="93"/>
      <c r="G1309" s="101"/>
      <c r="H1309" s="279"/>
    </row>
    <row r="1310" spans="1:8" ht="12.75" customHeight="1">
      <c r="A1310" s="243"/>
      <c r="B1310" s="255"/>
      <c r="C1310" s="55"/>
      <c r="D1310" s="326"/>
      <c r="E1310" s="82"/>
      <c r="F1310" s="90"/>
      <c r="G1310" s="73"/>
      <c r="H1310" s="278"/>
    </row>
    <row r="1311" spans="1:8" ht="12.75" customHeight="1">
      <c r="A1311" s="244"/>
      <c r="B1311" s="256"/>
      <c r="C1311" s="54"/>
      <c r="D1311" s="327"/>
      <c r="E1311" s="83"/>
      <c r="F1311" s="93"/>
      <c r="G1311" s="101"/>
      <c r="H1311" s="279"/>
    </row>
    <row r="1312" spans="1:8" ht="12.75" customHeight="1">
      <c r="A1312" s="243"/>
      <c r="B1312" s="255"/>
      <c r="C1312" s="55"/>
      <c r="D1312" s="326"/>
      <c r="E1312" s="82"/>
      <c r="F1312" s="90"/>
      <c r="G1312" s="73"/>
      <c r="H1312" s="278"/>
    </row>
    <row r="1313" spans="1:8" ht="12.75" customHeight="1">
      <c r="A1313" s="244"/>
      <c r="B1313" s="256"/>
      <c r="C1313" s="54"/>
      <c r="D1313" s="327"/>
      <c r="E1313" s="83"/>
      <c r="F1313" s="93"/>
      <c r="G1313" s="101"/>
      <c r="H1313" s="279"/>
    </row>
    <row r="1314" spans="1:8" ht="12.75" customHeight="1">
      <c r="A1314" s="243"/>
      <c r="B1314" s="255"/>
      <c r="C1314" s="55"/>
      <c r="D1314" s="326"/>
      <c r="E1314" s="82"/>
      <c r="F1314" s="90"/>
      <c r="G1314" s="73"/>
      <c r="H1314" s="278"/>
    </row>
    <row r="1315" spans="1:8" ht="12.75" customHeight="1">
      <c r="A1315" s="244"/>
      <c r="B1315" s="256"/>
      <c r="C1315" s="54"/>
      <c r="D1315" s="327"/>
      <c r="E1315" s="83"/>
      <c r="F1315" s="93"/>
      <c r="G1315" s="101"/>
      <c r="H1315" s="279"/>
    </row>
    <row r="1316" spans="1:8" ht="12.75" customHeight="1">
      <c r="A1316" s="243"/>
      <c r="B1316" s="255"/>
      <c r="C1316" s="55"/>
      <c r="D1316" s="326"/>
      <c r="E1316" s="82"/>
      <c r="F1316" s="90"/>
      <c r="G1316" s="73"/>
      <c r="H1316" s="278"/>
    </row>
    <row r="1317" spans="1:8" ht="12.75" customHeight="1">
      <c r="A1317" s="244"/>
      <c r="B1317" s="256"/>
      <c r="C1317" s="54"/>
      <c r="D1317" s="327"/>
      <c r="E1317" s="83"/>
      <c r="F1317" s="93"/>
      <c r="G1317" s="101"/>
      <c r="H1317" s="279"/>
    </row>
    <row r="1318" spans="1:8" ht="12.75" customHeight="1">
      <c r="A1318" s="243"/>
      <c r="B1318" s="255"/>
      <c r="C1318" s="55"/>
      <c r="D1318" s="326"/>
      <c r="E1318" s="82"/>
      <c r="F1318" s="90"/>
      <c r="G1318" s="73"/>
      <c r="H1318" s="278"/>
    </row>
    <row r="1319" spans="1:8" ht="12.75" customHeight="1">
      <c r="A1319" s="244"/>
      <c r="B1319" s="256"/>
      <c r="C1319" s="54"/>
      <c r="D1319" s="327"/>
      <c r="E1319" s="83"/>
      <c r="F1319" s="93"/>
      <c r="G1319" s="101"/>
      <c r="H1319" s="279"/>
    </row>
    <row r="1320" spans="1:8" ht="12.75" customHeight="1">
      <c r="A1320" s="243"/>
      <c r="B1320" s="255" t="s">
        <v>46</v>
      </c>
      <c r="C1320" s="55" t="s">
        <v>46</v>
      </c>
      <c r="D1320" s="326"/>
      <c r="E1320" s="82"/>
      <c r="F1320" s="90"/>
      <c r="G1320" s="73"/>
      <c r="H1320" s="278"/>
    </row>
    <row r="1321" spans="1:8" ht="12.75" customHeight="1">
      <c r="A1321" s="244" t="s">
        <v>46</v>
      </c>
      <c r="B1321" s="40" t="s">
        <v>165</v>
      </c>
      <c r="C1321" s="54" t="s">
        <v>46</v>
      </c>
      <c r="D1321" s="327"/>
      <c r="E1321" s="83" t="s">
        <v>46</v>
      </c>
      <c r="F1321" s="93"/>
      <c r="G1321" s="101"/>
      <c r="H1321" s="279"/>
    </row>
    <row r="1322" spans="1:8" ht="12.75" customHeight="1">
      <c r="A1322" s="243"/>
      <c r="B1322" s="255" t="s">
        <v>46</v>
      </c>
      <c r="C1322" s="55" t="s">
        <v>46</v>
      </c>
      <c r="D1322" s="326"/>
      <c r="E1322" s="82"/>
      <c r="F1322" s="90"/>
      <c r="G1322" s="73"/>
      <c r="H1322" s="278"/>
    </row>
    <row r="1323" spans="1:8" ht="12.75" customHeight="1">
      <c r="A1323" s="244" t="s">
        <v>1789</v>
      </c>
      <c r="B1323" s="256" t="s">
        <v>71</v>
      </c>
      <c r="C1323" s="54" t="s">
        <v>46</v>
      </c>
      <c r="D1323" s="327"/>
      <c r="E1323" s="83" t="s">
        <v>46</v>
      </c>
      <c r="F1323" s="93"/>
      <c r="G1323" s="101"/>
      <c r="H1323" s="279"/>
    </row>
    <row r="1324" spans="1:8" ht="12.75" customHeight="1">
      <c r="A1324" s="243"/>
      <c r="B1324" s="255"/>
      <c r="C1324" s="55"/>
      <c r="D1324" s="326"/>
      <c r="E1324" s="82"/>
      <c r="F1324" s="90"/>
      <c r="G1324" s="73"/>
      <c r="H1324" s="278"/>
    </row>
    <row r="1325" spans="1:8" ht="12.75" customHeight="1">
      <c r="A1325" s="244"/>
      <c r="B1325" s="256"/>
      <c r="C1325" s="54"/>
      <c r="D1325" s="327"/>
      <c r="E1325" s="83"/>
      <c r="F1325" s="93"/>
      <c r="G1325" s="101"/>
      <c r="H1325" s="279"/>
    </row>
    <row r="1326" spans="1:8" ht="12.75" customHeight="1">
      <c r="A1326" s="243"/>
      <c r="B1326" s="255" t="s">
        <v>46</v>
      </c>
      <c r="C1326" s="55" t="s">
        <v>46</v>
      </c>
      <c r="D1326" s="326"/>
      <c r="E1326" s="82"/>
      <c r="F1326" s="90"/>
      <c r="G1326" s="73"/>
      <c r="H1326" s="278"/>
    </row>
    <row r="1327" spans="1:8" ht="12.75" customHeight="1">
      <c r="A1327" s="244" t="s">
        <v>46</v>
      </c>
      <c r="B1327" s="256" t="s">
        <v>884</v>
      </c>
      <c r="C1327" s="54" t="s">
        <v>46</v>
      </c>
      <c r="D1327" s="327"/>
      <c r="E1327" s="83" t="s">
        <v>46</v>
      </c>
      <c r="F1327" s="93"/>
      <c r="G1327" s="101"/>
      <c r="H1327" s="279"/>
    </row>
    <row r="1328" spans="1:8" ht="12.75" customHeight="1">
      <c r="A1328" s="243"/>
      <c r="B1328" s="255" t="s">
        <v>3816</v>
      </c>
      <c r="C1328" s="55" t="s">
        <v>3544</v>
      </c>
      <c r="D1328" s="326"/>
      <c r="E1328" s="82"/>
      <c r="F1328" s="90"/>
      <c r="G1328" s="73"/>
      <c r="H1328" s="278"/>
    </row>
    <row r="1329" spans="1:8" ht="12.75" customHeight="1">
      <c r="A1329" s="244" t="s">
        <v>46</v>
      </c>
      <c r="B1329" s="256" t="s">
        <v>903</v>
      </c>
      <c r="C1329" s="54" t="s">
        <v>910</v>
      </c>
      <c r="D1329" s="327">
        <v>9.9</v>
      </c>
      <c r="E1329" s="83" t="s">
        <v>161</v>
      </c>
      <c r="F1329" s="93"/>
      <c r="G1329" s="101"/>
      <c r="H1329" s="279"/>
    </row>
    <row r="1330" spans="1:8" ht="12.75" customHeight="1">
      <c r="A1330" s="243"/>
      <c r="B1330" s="255" t="s">
        <v>2983</v>
      </c>
      <c r="C1330" s="55" t="s">
        <v>3544</v>
      </c>
      <c r="D1330" s="326"/>
      <c r="E1330" s="82"/>
      <c r="F1330" s="90"/>
      <c r="G1330" s="73"/>
      <c r="H1330" s="278"/>
    </row>
    <row r="1331" spans="1:8" ht="12.75" customHeight="1">
      <c r="A1331" s="244" t="s">
        <v>46</v>
      </c>
      <c r="B1331" s="256" t="s">
        <v>903</v>
      </c>
      <c r="C1331" s="54" t="s">
        <v>2428</v>
      </c>
      <c r="D1331" s="327">
        <v>6</v>
      </c>
      <c r="E1331" s="83" t="s">
        <v>161</v>
      </c>
      <c r="F1331" s="93"/>
      <c r="G1331" s="101"/>
      <c r="H1331" s="279"/>
    </row>
    <row r="1332" spans="1:8" ht="12.75" customHeight="1">
      <c r="A1332" s="243"/>
      <c r="B1332" s="255" t="s">
        <v>435</v>
      </c>
      <c r="C1332" s="55" t="s">
        <v>2891</v>
      </c>
      <c r="D1332" s="326"/>
      <c r="E1332" s="82"/>
      <c r="F1332" s="90"/>
      <c r="G1332" s="73"/>
      <c r="H1332" s="278"/>
    </row>
    <row r="1333" spans="1:8" ht="12.75" customHeight="1">
      <c r="A1333" s="244" t="s">
        <v>46</v>
      </c>
      <c r="B1333" s="256" t="s">
        <v>911</v>
      </c>
      <c r="C1333" s="54" t="s">
        <v>2693</v>
      </c>
      <c r="D1333" s="327">
        <v>10.6</v>
      </c>
      <c r="E1333" s="83" t="s">
        <v>161</v>
      </c>
      <c r="F1333" s="93"/>
      <c r="G1333" s="101"/>
      <c r="H1333" s="279"/>
    </row>
    <row r="1334" spans="1:8" ht="12.75" customHeight="1">
      <c r="A1334" s="243"/>
      <c r="B1334" s="255"/>
      <c r="C1334" s="55"/>
      <c r="D1334" s="326"/>
      <c r="E1334" s="82"/>
      <c r="F1334" s="90"/>
      <c r="G1334" s="73"/>
      <c r="H1334" s="278"/>
    </row>
    <row r="1335" spans="1:8" ht="12.75" customHeight="1">
      <c r="A1335" s="244" t="s">
        <v>46</v>
      </c>
      <c r="B1335" s="256"/>
      <c r="C1335" s="54"/>
      <c r="D1335" s="327"/>
      <c r="E1335" s="83"/>
      <c r="F1335" s="93"/>
      <c r="G1335" s="101"/>
      <c r="H1335" s="279"/>
    </row>
    <row r="1336" spans="1:8" ht="12.75" customHeight="1">
      <c r="A1336" s="243"/>
      <c r="B1336" s="255"/>
      <c r="C1336" s="55"/>
      <c r="D1336" s="326"/>
      <c r="E1336" s="82"/>
      <c r="F1336" s="90"/>
      <c r="G1336" s="73"/>
      <c r="H1336" s="278"/>
    </row>
    <row r="1337" spans="1:8" ht="12.75" customHeight="1">
      <c r="A1337" s="244" t="s">
        <v>46</v>
      </c>
      <c r="B1337" s="256"/>
      <c r="C1337" s="54"/>
      <c r="D1337" s="327"/>
      <c r="E1337" s="83"/>
      <c r="F1337" s="93"/>
      <c r="G1337" s="101"/>
      <c r="H1337" s="279"/>
    </row>
    <row r="1338" spans="1:8" ht="12.75" customHeight="1">
      <c r="A1338" s="243"/>
      <c r="B1338" s="255"/>
      <c r="C1338" s="55"/>
      <c r="D1338" s="326"/>
      <c r="E1338" s="82"/>
      <c r="F1338" s="90"/>
      <c r="G1338" s="73"/>
      <c r="H1338" s="278"/>
    </row>
    <row r="1339" spans="1:8" ht="12.75" customHeight="1">
      <c r="A1339" s="244"/>
      <c r="B1339" s="256"/>
      <c r="C1339" s="54"/>
      <c r="D1339" s="327"/>
      <c r="E1339" s="83"/>
      <c r="F1339" s="93"/>
      <c r="G1339" s="101"/>
      <c r="H1339" s="279"/>
    </row>
    <row r="1340" spans="1:8" ht="12.75" customHeight="1">
      <c r="A1340" s="243"/>
      <c r="B1340" s="255"/>
      <c r="C1340" s="55"/>
      <c r="D1340" s="326"/>
      <c r="E1340" s="82"/>
      <c r="F1340" s="90"/>
      <c r="G1340" s="73"/>
      <c r="H1340" s="278"/>
    </row>
    <row r="1341" spans="1:8" ht="12.75" customHeight="1">
      <c r="A1341" s="244"/>
      <c r="B1341" s="256"/>
      <c r="C1341" s="54"/>
      <c r="D1341" s="327"/>
      <c r="E1341" s="83"/>
      <c r="F1341" s="93"/>
      <c r="G1341" s="101"/>
      <c r="H1341" s="279"/>
    </row>
    <row r="1342" spans="1:8" ht="12.75" customHeight="1">
      <c r="A1342" s="243"/>
      <c r="B1342" s="255"/>
      <c r="C1342" s="55"/>
      <c r="D1342" s="326"/>
      <c r="E1342" s="82"/>
      <c r="F1342" s="90"/>
      <c r="G1342" s="73"/>
      <c r="H1342" s="278"/>
    </row>
    <row r="1343" spans="1:8" ht="12.75" customHeight="1">
      <c r="A1343" s="244"/>
      <c r="B1343" s="256"/>
      <c r="C1343" s="54"/>
      <c r="D1343" s="327"/>
      <c r="E1343" s="83"/>
      <c r="F1343" s="93"/>
      <c r="G1343" s="101"/>
      <c r="H1343" s="279"/>
    </row>
    <row r="1344" spans="1:8" ht="12.75" customHeight="1">
      <c r="A1344" s="243"/>
      <c r="B1344" s="255"/>
      <c r="C1344" s="55"/>
      <c r="D1344" s="326"/>
      <c r="E1344" s="82"/>
      <c r="F1344" s="90"/>
      <c r="G1344" s="73"/>
      <c r="H1344" s="278"/>
    </row>
    <row r="1345" spans="1:8" ht="12.75" customHeight="1">
      <c r="A1345" s="244"/>
      <c r="B1345" s="256"/>
      <c r="C1345" s="54"/>
      <c r="D1345" s="327"/>
      <c r="E1345" s="83"/>
      <c r="F1345" s="93"/>
      <c r="G1345" s="101"/>
      <c r="H1345" s="279"/>
    </row>
    <row r="1346" spans="1:8" ht="12.75" customHeight="1">
      <c r="A1346" s="243"/>
      <c r="B1346" s="255"/>
      <c r="C1346" s="55"/>
      <c r="D1346" s="326"/>
      <c r="E1346" s="82"/>
      <c r="F1346" s="90"/>
      <c r="G1346" s="73"/>
      <c r="H1346" s="278"/>
    </row>
    <row r="1347" spans="1:8" ht="12.75" customHeight="1">
      <c r="A1347" s="244"/>
      <c r="B1347" s="256"/>
      <c r="C1347" s="54"/>
      <c r="D1347" s="327"/>
      <c r="E1347" s="83"/>
      <c r="F1347" s="93"/>
      <c r="G1347" s="101"/>
      <c r="H1347" s="279"/>
    </row>
    <row r="1348" spans="1:8" ht="12.75" customHeight="1">
      <c r="A1348" s="243"/>
      <c r="B1348" s="255"/>
      <c r="C1348" s="55"/>
      <c r="D1348" s="326"/>
      <c r="E1348" s="82"/>
      <c r="F1348" s="90"/>
      <c r="G1348" s="73"/>
      <c r="H1348" s="278"/>
    </row>
    <row r="1349" spans="1:8" ht="12.75" customHeight="1">
      <c r="A1349" s="244"/>
      <c r="B1349" s="256"/>
      <c r="C1349" s="54"/>
      <c r="D1349" s="327"/>
      <c r="E1349" s="83"/>
      <c r="F1349" s="93"/>
      <c r="G1349" s="101"/>
      <c r="H1349" s="279"/>
    </row>
    <row r="1350" spans="1:8" ht="12.75" customHeight="1">
      <c r="A1350" s="243"/>
      <c r="B1350" s="255"/>
      <c r="C1350" s="55"/>
      <c r="D1350" s="326"/>
      <c r="E1350" s="82"/>
      <c r="F1350" s="90"/>
      <c r="G1350" s="73"/>
      <c r="H1350" s="278"/>
    </row>
    <row r="1351" spans="1:8" ht="12.75" customHeight="1">
      <c r="A1351" s="244"/>
      <c r="B1351" s="256"/>
      <c r="C1351" s="54"/>
      <c r="D1351" s="327"/>
      <c r="E1351" s="83"/>
      <c r="F1351" s="93"/>
      <c r="G1351" s="101"/>
      <c r="H1351" s="279"/>
    </row>
    <row r="1352" spans="1:8" ht="12.75" customHeight="1">
      <c r="A1352" s="243"/>
      <c r="B1352" s="255"/>
      <c r="C1352" s="55"/>
      <c r="D1352" s="326"/>
      <c r="E1352" s="82"/>
      <c r="F1352" s="90"/>
      <c r="G1352" s="73"/>
      <c r="H1352" s="278"/>
    </row>
    <row r="1353" spans="1:8" ht="12.75" customHeight="1">
      <c r="A1353" s="244"/>
      <c r="B1353" s="256"/>
      <c r="C1353" s="54"/>
      <c r="D1353" s="327"/>
      <c r="E1353" s="83"/>
      <c r="F1353" s="93"/>
      <c r="G1353" s="101"/>
      <c r="H1353" s="279"/>
    </row>
    <row r="1354" spans="1:8" ht="12.75" customHeight="1">
      <c r="A1354" s="243"/>
      <c r="B1354" s="255"/>
      <c r="C1354" s="55"/>
      <c r="D1354" s="326"/>
      <c r="E1354" s="82"/>
      <c r="F1354" s="90"/>
      <c r="G1354" s="73"/>
      <c r="H1354" s="278"/>
    </row>
    <row r="1355" spans="1:8" ht="12.75" customHeight="1">
      <c r="A1355" s="244"/>
      <c r="B1355" s="256"/>
      <c r="C1355" s="54"/>
      <c r="D1355" s="327"/>
      <c r="E1355" s="83"/>
      <c r="F1355" s="93"/>
      <c r="G1355" s="101"/>
      <c r="H1355" s="279"/>
    </row>
    <row r="1356" spans="1:8" ht="12.75" customHeight="1">
      <c r="A1356" s="243"/>
      <c r="B1356" s="255"/>
      <c r="C1356" s="55"/>
      <c r="D1356" s="326"/>
      <c r="E1356" s="82"/>
      <c r="F1356" s="90"/>
      <c r="G1356" s="73"/>
      <c r="H1356" s="278"/>
    </row>
    <row r="1357" spans="1:8" ht="12.75" customHeight="1">
      <c r="A1357" s="244"/>
      <c r="B1357" s="256"/>
      <c r="C1357" s="54"/>
      <c r="D1357" s="327"/>
      <c r="E1357" s="83"/>
      <c r="F1357" s="93"/>
      <c r="G1357" s="101"/>
      <c r="H1357" s="279"/>
    </row>
    <row r="1358" spans="1:8" ht="12.75" customHeight="1">
      <c r="A1358" s="243"/>
      <c r="B1358" s="255"/>
      <c r="C1358" s="55"/>
      <c r="D1358" s="326"/>
      <c r="E1358" s="82"/>
      <c r="F1358" s="90"/>
      <c r="G1358" s="73"/>
      <c r="H1358" s="278"/>
    </row>
    <row r="1359" spans="1:8" ht="12.75" customHeight="1">
      <c r="A1359" s="244"/>
      <c r="B1359" s="256"/>
      <c r="C1359" s="54"/>
      <c r="D1359" s="327"/>
      <c r="E1359" s="83"/>
      <c r="F1359" s="93"/>
      <c r="G1359" s="101"/>
      <c r="H1359" s="279"/>
    </row>
    <row r="1360" spans="1:8" ht="12.75" customHeight="1">
      <c r="A1360" s="243"/>
      <c r="B1360" s="255" t="s">
        <v>46</v>
      </c>
      <c r="C1360" s="55" t="s">
        <v>46</v>
      </c>
      <c r="D1360" s="326"/>
      <c r="E1360" s="82"/>
      <c r="F1360" s="90"/>
      <c r="G1360" s="73"/>
      <c r="H1360" s="278"/>
    </row>
    <row r="1361" spans="1:8" ht="12.75" customHeight="1">
      <c r="A1361" s="244" t="s">
        <v>46</v>
      </c>
      <c r="B1361" s="40" t="s">
        <v>165</v>
      </c>
      <c r="C1361" s="54" t="s">
        <v>46</v>
      </c>
      <c r="D1361" s="327"/>
      <c r="E1361" s="83" t="s">
        <v>46</v>
      </c>
      <c r="F1361" s="93"/>
      <c r="G1361" s="101"/>
      <c r="H1361" s="279"/>
    </row>
    <row r="1362" spans="1:8" ht="12.75" customHeight="1">
      <c r="A1362" s="243"/>
      <c r="B1362" s="255" t="s">
        <v>46</v>
      </c>
      <c r="C1362" s="55" t="s">
        <v>46</v>
      </c>
      <c r="D1362" s="326"/>
      <c r="E1362" s="82"/>
      <c r="F1362" s="90"/>
      <c r="G1362" s="73"/>
      <c r="H1362" s="278"/>
    </row>
    <row r="1363" spans="1:8" ht="12.75" customHeight="1">
      <c r="A1363" s="244" t="s">
        <v>2684</v>
      </c>
      <c r="B1363" s="256" t="s">
        <v>439</v>
      </c>
      <c r="C1363" s="54" t="s">
        <v>46</v>
      </c>
      <c r="D1363" s="327"/>
      <c r="E1363" s="83" t="s">
        <v>46</v>
      </c>
      <c r="F1363" s="93"/>
      <c r="G1363" s="101"/>
      <c r="H1363" s="279"/>
    </row>
    <row r="1364" spans="1:8" ht="12.75" customHeight="1">
      <c r="A1364" s="243"/>
      <c r="B1364" s="255"/>
      <c r="C1364" s="55" t="s">
        <v>4217</v>
      </c>
      <c r="D1364" s="326"/>
      <c r="E1364" s="82"/>
      <c r="F1364" s="90"/>
      <c r="G1364" s="73"/>
      <c r="H1364" s="278"/>
    </row>
    <row r="1365" spans="1:8" ht="12.75" customHeight="1">
      <c r="A1365" s="244"/>
      <c r="B1365" s="256"/>
      <c r="C1365" s="54" t="s">
        <v>4218</v>
      </c>
      <c r="D1365" s="327"/>
      <c r="E1365" s="83"/>
      <c r="F1365" s="93"/>
      <c r="G1365" s="101"/>
      <c r="H1365" s="279"/>
    </row>
    <row r="1366" spans="1:8" ht="12.75" customHeight="1">
      <c r="A1366" s="243"/>
      <c r="B1366" s="255"/>
      <c r="C1366" s="55" t="s">
        <v>4221</v>
      </c>
      <c r="D1366" s="326"/>
      <c r="E1366" s="82"/>
      <c r="F1366" s="90"/>
      <c r="G1366" s="73"/>
      <c r="H1366" s="278"/>
    </row>
    <row r="1367" spans="1:8" ht="12.75" customHeight="1">
      <c r="A1367" s="244"/>
      <c r="B1367" s="256"/>
      <c r="C1367" s="54" t="s">
        <v>576</v>
      </c>
      <c r="D1367" s="327"/>
      <c r="E1367" s="83"/>
      <c r="F1367" s="93"/>
      <c r="G1367" s="101"/>
      <c r="H1367" s="279"/>
    </row>
    <row r="1368" spans="1:8" ht="12.75" customHeight="1">
      <c r="A1368" s="243"/>
      <c r="B1368" s="255" t="s">
        <v>46</v>
      </c>
      <c r="C1368" s="55" t="s">
        <v>46</v>
      </c>
      <c r="D1368" s="326"/>
      <c r="E1368" s="82"/>
      <c r="F1368" s="90"/>
      <c r="G1368" s="73"/>
      <c r="H1368" s="278"/>
    </row>
    <row r="1369" spans="1:8" ht="12.75" customHeight="1">
      <c r="A1369" s="244" t="s">
        <v>46</v>
      </c>
      <c r="B1369" s="256" t="s">
        <v>0</v>
      </c>
      <c r="C1369" s="54" t="s">
        <v>46</v>
      </c>
      <c r="D1369" s="327"/>
      <c r="E1369" s="83" t="s">
        <v>46</v>
      </c>
      <c r="F1369" s="93"/>
      <c r="G1369" s="101"/>
      <c r="H1369" s="279"/>
    </row>
    <row r="1370" spans="1:8" ht="12.75" customHeight="1">
      <c r="A1370" s="243"/>
      <c r="B1370" s="255" t="s">
        <v>403</v>
      </c>
      <c r="C1370" s="55" t="s">
        <v>4216</v>
      </c>
      <c r="D1370" s="326"/>
      <c r="E1370" s="82"/>
      <c r="F1370" s="90"/>
      <c r="G1370" s="73"/>
      <c r="H1370" s="278"/>
    </row>
    <row r="1371" spans="1:8" ht="12.75" customHeight="1">
      <c r="A1371" s="244" t="s">
        <v>46</v>
      </c>
      <c r="B1371" s="256" t="s">
        <v>592</v>
      </c>
      <c r="C1371" s="54" t="s">
        <v>2062</v>
      </c>
      <c r="D1371" s="327">
        <v>18.600000000000001</v>
      </c>
      <c r="E1371" s="83" t="s">
        <v>117</v>
      </c>
      <c r="F1371" s="93"/>
      <c r="G1371" s="101"/>
      <c r="H1371" s="279"/>
    </row>
    <row r="1372" spans="1:8" ht="12.75" customHeight="1">
      <c r="A1372" s="243"/>
      <c r="B1372" s="255" t="s">
        <v>413</v>
      </c>
      <c r="C1372" s="55" t="s">
        <v>4216</v>
      </c>
      <c r="D1372" s="326"/>
      <c r="E1372" s="82"/>
      <c r="F1372" s="90"/>
      <c r="G1372" s="73"/>
      <c r="H1372" s="278"/>
    </row>
    <row r="1373" spans="1:8" ht="12.75" customHeight="1">
      <c r="A1373" s="244" t="s">
        <v>46</v>
      </c>
      <c r="B1373" s="256" t="s">
        <v>592</v>
      </c>
      <c r="C1373" s="54" t="s">
        <v>2062</v>
      </c>
      <c r="D1373" s="327">
        <v>26.1</v>
      </c>
      <c r="E1373" s="83" t="s">
        <v>117</v>
      </c>
      <c r="F1373" s="93"/>
      <c r="G1373" s="101"/>
      <c r="H1373" s="279"/>
    </row>
    <row r="1374" spans="1:8" ht="12.75" customHeight="1">
      <c r="A1374" s="243"/>
      <c r="B1374" s="255" t="s">
        <v>1855</v>
      </c>
      <c r="C1374" s="55" t="s">
        <v>4216</v>
      </c>
      <c r="D1374" s="326"/>
      <c r="E1374" s="82"/>
      <c r="F1374" s="90"/>
      <c r="G1374" s="73"/>
      <c r="H1374" s="278"/>
    </row>
    <row r="1375" spans="1:8" ht="12.75" customHeight="1">
      <c r="A1375" s="244" t="s">
        <v>46</v>
      </c>
      <c r="B1375" s="256" t="s">
        <v>592</v>
      </c>
      <c r="C1375" s="54" t="s">
        <v>2062</v>
      </c>
      <c r="D1375" s="327">
        <v>11.1</v>
      </c>
      <c r="E1375" s="83" t="s">
        <v>117</v>
      </c>
      <c r="F1375" s="93"/>
      <c r="G1375" s="101"/>
      <c r="H1375" s="279"/>
    </row>
    <row r="1376" spans="1:8" ht="12.75" customHeight="1">
      <c r="A1376" s="243"/>
      <c r="B1376" s="255" t="s">
        <v>3563</v>
      </c>
      <c r="C1376" s="55" t="s">
        <v>4219</v>
      </c>
      <c r="D1376" s="326"/>
      <c r="E1376" s="82"/>
      <c r="F1376" s="90"/>
      <c r="G1376" s="73"/>
      <c r="H1376" s="278"/>
    </row>
    <row r="1377" spans="1:8" ht="12.75" customHeight="1">
      <c r="A1377" s="244" t="s">
        <v>46</v>
      </c>
      <c r="B1377" s="256" t="s">
        <v>3818</v>
      </c>
      <c r="C1377" s="54" t="s">
        <v>2062</v>
      </c>
      <c r="D1377" s="327">
        <v>35.299999999999997</v>
      </c>
      <c r="E1377" s="83" t="s">
        <v>161</v>
      </c>
      <c r="F1377" s="93"/>
      <c r="G1377" s="101"/>
      <c r="H1377" s="279"/>
    </row>
    <row r="1378" spans="1:8" ht="12.75" customHeight="1">
      <c r="A1378" s="243"/>
      <c r="B1378" s="255"/>
      <c r="C1378" s="55"/>
      <c r="D1378" s="326"/>
      <c r="E1378" s="82"/>
      <c r="F1378" s="90"/>
      <c r="G1378" s="73"/>
      <c r="H1378" s="278"/>
    </row>
    <row r="1379" spans="1:8" ht="12.75" customHeight="1">
      <c r="A1379" s="244"/>
      <c r="B1379" s="256"/>
      <c r="C1379" s="54"/>
      <c r="D1379" s="327"/>
      <c r="E1379" s="83"/>
      <c r="F1379" s="93"/>
      <c r="G1379" s="101"/>
      <c r="H1379" s="279"/>
    </row>
    <row r="1380" spans="1:8" ht="12.75" customHeight="1">
      <c r="A1380" s="243"/>
      <c r="B1380" s="255" t="s">
        <v>46</v>
      </c>
      <c r="C1380" s="55" t="s">
        <v>46</v>
      </c>
      <c r="D1380" s="326"/>
      <c r="E1380" s="82"/>
      <c r="F1380" s="90"/>
      <c r="G1380" s="73"/>
      <c r="H1380" s="278"/>
    </row>
    <row r="1381" spans="1:8" ht="12.75" customHeight="1">
      <c r="A1381" s="244"/>
      <c r="B1381" s="256" t="s">
        <v>884</v>
      </c>
      <c r="C1381" s="54" t="s">
        <v>46</v>
      </c>
      <c r="D1381" s="327"/>
      <c r="E1381" s="83" t="s">
        <v>46</v>
      </c>
      <c r="F1381" s="93"/>
      <c r="G1381" s="101"/>
      <c r="H1381" s="279"/>
    </row>
    <row r="1382" spans="1:8" ht="12.75" customHeight="1">
      <c r="A1382" s="243"/>
      <c r="B1382" s="255" t="s">
        <v>403</v>
      </c>
      <c r="C1382" s="52" t="s">
        <v>4216</v>
      </c>
      <c r="D1382" s="326"/>
      <c r="E1382" s="82"/>
      <c r="F1382" s="90"/>
      <c r="G1382" s="73"/>
      <c r="H1382" s="278"/>
    </row>
    <row r="1383" spans="1:8" ht="12.75" customHeight="1">
      <c r="A1383" s="244"/>
      <c r="B1383" s="256" t="s">
        <v>3315</v>
      </c>
      <c r="C1383" s="53" t="s">
        <v>2062</v>
      </c>
      <c r="D1383" s="327">
        <v>228</v>
      </c>
      <c r="E1383" s="83" t="s">
        <v>117</v>
      </c>
      <c r="F1383" s="93"/>
      <c r="G1383" s="101"/>
      <c r="H1383" s="279"/>
    </row>
    <row r="1384" spans="1:8" ht="12.75" customHeight="1">
      <c r="A1384" s="243"/>
      <c r="B1384" s="255" t="s">
        <v>403</v>
      </c>
      <c r="C1384" s="55" t="s">
        <v>2279</v>
      </c>
      <c r="D1384" s="326"/>
      <c r="E1384" s="82"/>
      <c r="F1384" s="90"/>
      <c r="G1384" s="73"/>
      <c r="H1384" s="278"/>
    </row>
    <row r="1385" spans="1:8" ht="12.75" customHeight="1">
      <c r="A1385" s="244"/>
      <c r="B1385" s="256" t="s">
        <v>3819</v>
      </c>
      <c r="C1385" s="54" t="s">
        <v>2062</v>
      </c>
      <c r="D1385" s="327">
        <v>3.8</v>
      </c>
      <c r="E1385" s="83" t="s">
        <v>117</v>
      </c>
      <c r="F1385" s="93"/>
      <c r="G1385" s="101"/>
      <c r="H1385" s="279"/>
    </row>
    <row r="1386" spans="1:8" ht="12.75" customHeight="1">
      <c r="A1386" s="243"/>
      <c r="B1386" s="255" t="s">
        <v>355</v>
      </c>
      <c r="C1386" s="55" t="s">
        <v>3281</v>
      </c>
      <c r="D1386" s="326"/>
      <c r="E1386" s="82"/>
      <c r="F1386" s="90"/>
      <c r="G1386" s="73"/>
      <c r="H1386" s="278"/>
    </row>
    <row r="1387" spans="1:8" ht="12.75" customHeight="1">
      <c r="A1387" s="244"/>
      <c r="B1387" s="256" t="s">
        <v>4220</v>
      </c>
      <c r="C1387" s="54" t="s">
        <v>4222</v>
      </c>
      <c r="D1387" s="327">
        <v>4.8</v>
      </c>
      <c r="E1387" s="83" t="s">
        <v>117</v>
      </c>
      <c r="F1387" s="93"/>
      <c r="G1387" s="101"/>
      <c r="H1387" s="279"/>
    </row>
    <row r="1388" spans="1:8" ht="12.75" customHeight="1">
      <c r="A1388" s="243"/>
      <c r="B1388" s="255"/>
      <c r="C1388" s="52"/>
      <c r="D1388" s="326"/>
      <c r="E1388" s="82"/>
      <c r="F1388" s="90"/>
      <c r="G1388" s="73"/>
      <c r="H1388" s="278"/>
    </row>
    <row r="1389" spans="1:8" ht="12.75" customHeight="1">
      <c r="A1389" s="244"/>
      <c r="B1389" s="256"/>
      <c r="C1389" s="54"/>
      <c r="D1389" s="327"/>
      <c r="E1389" s="83"/>
      <c r="F1389" s="93"/>
      <c r="G1389" s="101"/>
      <c r="H1389" s="279"/>
    </row>
    <row r="1390" spans="1:8" ht="12.75" customHeight="1">
      <c r="A1390" s="243"/>
      <c r="B1390" s="255"/>
      <c r="C1390" s="55"/>
      <c r="D1390" s="326"/>
      <c r="E1390" s="82"/>
      <c r="F1390" s="90"/>
      <c r="G1390" s="73"/>
      <c r="H1390" s="278"/>
    </row>
    <row r="1391" spans="1:8" ht="12.75" customHeight="1">
      <c r="A1391" s="244"/>
      <c r="B1391" s="256" t="s">
        <v>1434</v>
      </c>
      <c r="C1391" s="54"/>
      <c r="D1391" s="327"/>
      <c r="E1391" s="83"/>
      <c r="F1391" s="93"/>
      <c r="G1391" s="101"/>
      <c r="H1391" s="279"/>
    </row>
    <row r="1392" spans="1:8" ht="12.75" customHeight="1">
      <c r="A1392" s="243"/>
      <c r="B1392" s="255" t="s">
        <v>3820</v>
      </c>
      <c r="C1392" s="55" t="s">
        <v>4227</v>
      </c>
      <c r="D1392" s="326"/>
      <c r="E1392" s="84"/>
      <c r="F1392" s="90"/>
      <c r="G1392" s="73"/>
      <c r="H1392" s="278"/>
    </row>
    <row r="1393" spans="1:8" ht="12.75" customHeight="1">
      <c r="A1393" s="244"/>
      <c r="B1393" s="256" t="s">
        <v>131</v>
      </c>
      <c r="C1393" s="54" t="s">
        <v>4224</v>
      </c>
      <c r="D1393" s="327">
        <v>1</v>
      </c>
      <c r="E1393" s="347" t="s">
        <v>199</v>
      </c>
      <c r="F1393" s="93"/>
      <c r="G1393" s="101"/>
      <c r="H1393" s="279"/>
    </row>
    <row r="1394" spans="1:8" ht="12.75" customHeight="1">
      <c r="A1394" s="243"/>
      <c r="B1394" s="255" t="s">
        <v>3821</v>
      </c>
      <c r="C1394" s="55" t="s">
        <v>4227</v>
      </c>
      <c r="D1394" s="326"/>
      <c r="E1394" s="84"/>
      <c r="F1394" s="90"/>
      <c r="G1394" s="73"/>
      <c r="H1394" s="278"/>
    </row>
    <row r="1395" spans="1:8" ht="12.75" customHeight="1">
      <c r="A1395" s="244"/>
      <c r="B1395" s="256" t="s">
        <v>131</v>
      </c>
      <c r="C1395" s="54" t="s">
        <v>4226</v>
      </c>
      <c r="D1395" s="327">
        <v>1</v>
      </c>
      <c r="E1395" s="347" t="s">
        <v>199</v>
      </c>
      <c r="F1395" s="93"/>
      <c r="G1395" s="101"/>
      <c r="H1395" s="279"/>
    </row>
    <row r="1396" spans="1:8" ht="12.75" customHeight="1">
      <c r="A1396" s="243"/>
      <c r="B1396" s="255"/>
      <c r="C1396" s="55"/>
      <c r="D1396" s="326"/>
      <c r="E1396" s="82"/>
      <c r="F1396" s="90"/>
      <c r="G1396" s="73"/>
      <c r="H1396" s="278"/>
    </row>
    <row r="1397" spans="1:8" ht="12.75" customHeight="1">
      <c r="A1397" s="244"/>
      <c r="B1397" s="256"/>
      <c r="C1397" s="54"/>
      <c r="D1397" s="327"/>
      <c r="E1397" s="83"/>
      <c r="F1397" s="93"/>
      <c r="G1397" s="101"/>
      <c r="H1397" s="279"/>
    </row>
    <row r="1398" spans="1:8" ht="12.75" customHeight="1">
      <c r="A1398" s="243"/>
      <c r="B1398" s="255"/>
      <c r="C1398" s="55"/>
      <c r="D1398" s="326"/>
      <c r="E1398" s="82"/>
      <c r="F1398" s="90"/>
      <c r="G1398" s="73"/>
      <c r="H1398" s="278"/>
    </row>
    <row r="1399" spans="1:8" ht="12.75" customHeight="1">
      <c r="A1399" s="244"/>
      <c r="B1399" s="256"/>
      <c r="C1399" s="54"/>
      <c r="D1399" s="327"/>
      <c r="E1399" s="83"/>
      <c r="F1399" s="93"/>
      <c r="G1399" s="101"/>
      <c r="H1399" s="279"/>
    </row>
    <row r="1400" spans="1:8" ht="12.75" customHeight="1">
      <c r="A1400" s="243"/>
      <c r="B1400" s="255" t="s">
        <v>46</v>
      </c>
      <c r="C1400" s="55" t="s">
        <v>46</v>
      </c>
      <c r="D1400" s="326"/>
      <c r="E1400" s="82"/>
      <c r="F1400" s="90"/>
      <c r="G1400" s="73"/>
      <c r="H1400" s="278"/>
    </row>
    <row r="1401" spans="1:8" ht="12.75" customHeight="1">
      <c r="A1401" s="244" t="s">
        <v>46</v>
      </c>
      <c r="B1401" s="40" t="s">
        <v>165</v>
      </c>
      <c r="C1401" s="54" t="s">
        <v>46</v>
      </c>
      <c r="D1401" s="327"/>
      <c r="E1401" s="83" t="s">
        <v>46</v>
      </c>
      <c r="F1401" s="93"/>
      <c r="G1401" s="101"/>
      <c r="H1401" s="279"/>
    </row>
    <row r="1402" spans="1:8" ht="12.75" customHeight="1">
      <c r="A1402" s="243"/>
      <c r="B1402" s="255" t="s">
        <v>46</v>
      </c>
      <c r="C1402" s="55" t="s">
        <v>46</v>
      </c>
      <c r="D1402" s="326"/>
      <c r="E1402" s="82"/>
      <c r="F1402" s="90"/>
      <c r="G1402" s="73"/>
      <c r="H1402" s="278"/>
    </row>
    <row r="1403" spans="1:8" ht="12.75" customHeight="1">
      <c r="A1403" s="244" t="s">
        <v>1570</v>
      </c>
      <c r="B1403" s="256" t="s">
        <v>75</v>
      </c>
      <c r="C1403" s="54" t="s">
        <v>46</v>
      </c>
      <c r="D1403" s="327"/>
      <c r="E1403" s="83" t="s">
        <v>46</v>
      </c>
      <c r="F1403" s="93"/>
      <c r="G1403" s="101"/>
      <c r="H1403" s="279"/>
    </row>
    <row r="1404" spans="1:8" ht="12.75" customHeight="1">
      <c r="A1404" s="243"/>
      <c r="B1404" s="255"/>
      <c r="C1404" s="55"/>
      <c r="D1404" s="326"/>
      <c r="E1404" s="82"/>
      <c r="F1404" s="90"/>
      <c r="G1404" s="73"/>
      <c r="H1404" s="278"/>
    </row>
    <row r="1405" spans="1:8" ht="12.75" customHeight="1">
      <c r="A1405" s="244"/>
      <c r="B1405" s="256"/>
      <c r="C1405" s="54"/>
      <c r="D1405" s="327"/>
      <c r="E1405" s="83"/>
      <c r="F1405" s="93"/>
      <c r="G1405" s="101"/>
      <c r="H1405" s="279"/>
    </row>
    <row r="1406" spans="1:8" ht="12.75" customHeight="1">
      <c r="A1406" s="243"/>
      <c r="B1406" s="255" t="s">
        <v>46</v>
      </c>
      <c r="C1406" s="55" t="s">
        <v>46</v>
      </c>
      <c r="D1406" s="326"/>
      <c r="E1406" s="82"/>
      <c r="F1406" s="90"/>
      <c r="G1406" s="73"/>
      <c r="H1406" s="278"/>
    </row>
    <row r="1407" spans="1:8" ht="12.75" customHeight="1">
      <c r="A1407" s="244" t="s">
        <v>46</v>
      </c>
      <c r="B1407" s="256" t="s">
        <v>884</v>
      </c>
      <c r="C1407" s="54" t="s">
        <v>46</v>
      </c>
      <c r="D1407" s="327"/>
      <c r="E1407" s="83" t="s">
        <v>46</v>
      </c>
      <c r="F1407" s="93"/>
      <c r="G1407" s="101"/>
      <c r="H1407" s="279"/>
    </row>
    <row r="1408" spans="1:8" ht="12.75" customHeight="1">
      <c r="A1408" s="243"/>
      <c r="B1408" s="255" t="s">
        <v>118</v>
      </c>
      <c r="C1408" s="55" t="s">
        <v>573</v>
      </c>
      <c r="D1408" s="326"/>
      <c r="E1408" s="82"/>
      <c r="F1408" s="90"/>
      <c r="G1408" s="73"/>
      <c r="H1408" s="278"/>
    </row>
    <row r="1409" spans="1:8" ht="12.75" customHeight="1">
      <c r="A1409" s="244" t="s">
        <v>46</v>
      </c>
      <c r="B1409" s="256" t="s">
        <v>3518</v>
      </c>
      <c r="C1409" s="54" t="s">
        <v>3826</v>
      </c>
      <c r="D1409" s="327">
        <v>0.9</v>
      </c>
      <c r="E1409" s="83" t="s">
        <v>117</v>
      </c>
      <c r="F1409" s="93"/>
      <c r="G1409" s="101"/>
      <c r="H1409" s="279"/>
    </row>
    <row r="1410" spans="1:8" ht="12.75" customHeight="1">
      <c r="A1410" s="243"/>
      <c r="B1410" s="255" t="s">
        <v>118</v>
      </c>
      <c r="C1410" s="55" t="s">
        <v>573</v>
      </c>
      <c r="D1410" s="326"/>
      <c r="E1410" s="82"/>
      <c r="F1410" s="90"/>
      <c r="G1410" s="73"/>
      <c r="H1410" s="278"/>
    </row>
    <row r="1411" spans="1:8" ht="12.75" customHeight="1">
      <c r="A1411" s="244" t="s">
        <v>46</v>
      </c>
      <c r="B1411" s="256" t="s">
        <v>59</v>
      </c>
      <c r="C1411" s="54" t="s">
        <v>962</v>
      </c>
      <c r="D1411" s="327">
        <v>0.9</v>
      </c>
      <c r="E1411" s="83" t="s">
        <v>117</v>
      </c>
      <c r="F1411" s="93"/>
      <c r="G1411" s="101"/>
      <c r="H1411" s="279"/>
    </row>
    <row r="1412" spans="1:8" ht="12.75" customHeight="1">
      <c r="A1412" s="243"/>
      <c r="B1412" s="255" t="s">
        <v>3741</v>
      </c>
      <c r="C1412" s="55" t="s">
        <v>573</v>
      </c>
      <c r="D1412" s="326"/>
      <c r="E1412" s="82"/>
      <c r="F1412" s="90"/>
      <c r="G1412" s="73"/>
      <c r="H1412" s="278"/>
    </row>
    <row r="1413" spans="1:8" ht="12.75" customHeight="1">
      <c r="A1413" s="244" t="s">
        <v>46</v>
      </c>
      <c r="B1413" s="256" t="s">
        <v>59</v>
      </c>
      <c r="C1413" s="54" t="s">
        <v>2560</v>
      </c>
      <c r="D1413" s="327">
        <v>0.8</v>
      </c>
      <c r="E1413" s="83" t="s">
        <v>161</v>
      </c>
      <c r="F1413" s="93"/>
      <c r="G1413" s="101"/>
      <c r="H1413" s="279"/>
    </row>
    <row r="1414" spans="1:8" ht="12.75" customHeight="1">
      <c r="A1414" s="243"/>
      <c r="B1414" s="255" t="s">
        <v>435</v>
      </c>
      <c r="C1414" s="55" t="s">
        <v>46</v>
      </c>
      <c r="D1414" s="326"/>
      <c r="E1414" s="82"/>
      <c r="F1414" s="90"/>
      <c r="G1414" s="73"/>
      <c r="H1414" s="278"/>
    </row>
    <row r="1415" spans="1:8" ht="12.75" customHeight="1">
      <c r="A1415" s="244" t="s">
        <v>46</v>
      </c>
      <c r="B1415" s="256" t="s">
        <v>970</v>
      </c>
      <c r="C1415" s="54" t="s">
        <v>3822</v>
      </c>
      <c r="D1415" s="327">
        <v>221</v>
      </c>
      <c r="E1415" s="83" t="s">
        <v>161</v>
      </c>
      <c r="F1415" s="93"/>
      <c r="G1415" s="101"/>
      <c r="H1415" s="279"/>
    </row>
    <row r="1416" spans="1:8" ht="12.75" customHeight="1">
      <c r="A1416" s="243"/>
      <c r="B1416" s="255" t="s">
        <v>435</v>
      </c>
      <c r="C1416" s="55" t="s">
        <v>959</v>
      </c>
      <c r="D1416" s="326"/>
      <c r="E1416" s="82"/>
      <c r="F1416" s="90"/>
      <c r="G1416" s="73"/>
      <c r="H1416" s="278"/>
    </row>
    <row r="1417" spans="1:8" ht="12.75" customHeight="1">
      <c r="A1417" s="244" t="s">
        <v>46</v>
      </c>
      <c r="B1417" s="256" t="s">
        <v>1287</v>
      </c>
      <c r="C1417" s="54" t="s">
        <v>975</v>
      </c>
      <c r="D1417" s="327">
        <v>13.5</v>
      </c>
      <c r="E1417" s="83" t="s">
        <v>161</v>
      </c>
      <c r="F1417" s="93"/>
      <c r="G1417" s="101"/>
      <c r="H1417" s="279"/>
    </row>
    <row r="1418" spans="1:8" ht="12.75" customHeight="1">
      <c r="A1418" s="243"/>
      <c r="B1418" s="255" t="s">
        <v>435</v>
      </c>
      <c r="C1418" s="55" t="s">
        <v>573</v>
      </c>
      <c r="D1418" s="326"/>
      <c r="E1418" s="82"/>
      <c r="F1418" s="90"/>
      <c r="G1418" s="73"/>
      <c r="H1418" s="278"/>
    </row>
    <row r="1419" spans="1:8" ht="12.75" customHeight="1">
      <c r="A1419" s="244" t="s">
        <v>46</v>
      </c>
      <c r="B1419" s="256" t="s">
        <v>1996</v>
      </c>
      <c r="C1419" s="54" t="s">
        <v>3828</v>
      </c>
      <c r="D1419" s="327">
        <v>3.1</v>
      </c>
      <c r="E1419" s="83" t="s">
        <v>161</v>
      </c>
      <c r="F1419" s="93"/>
      <c r="G1419" s="101"/>
      <c r="H1419" s="279"/>
    </row>
    <row r="1420" spans="1:8" ht="12.75" customHeight="1">
      <c r="A1420" s="243"/>
      <c r="B1420" s="255"/>
      <c r="C1420" s="55"/>
      <c r="D1420" s="326"/>
      <c r="E1420" s="82"/>
      <c r="F1420" s="90"/>
      <c r="G1420" s="73"/>
      <c r="H1420" s="278"/>
    </row>
    <row r="1421" spans="1:8" ht="12.75" customHeight="1">
      <c r="A1421" s="244" t="s">
        <v>46</v>
      </c>
      <c r="B1421" s="256"/>
      <c r="C1421" s="54"/>
      <c r="D1421" s="327"/>
      <c r="E1421" s="83"/>
      <c r="F1421" s="93"/>
      <c r="G1421" s="101"/>
      <c r="H1421" s="279"/>
    </row>
    <row r="1422" spans="1:8" ht="12.75" customHeight="1">
      <c r="A1422" s="243"/>
      <c r="B1422" s="255"/>
      <c r="C1422" s="55" t="s">
        <v>959</v>
      </c>
      <c r="D1422" s="326"/>
      <c r="E1422" s="82"/>
      <c r="F1422" s="90"/>
      <c r="G1422" s="73"/>
      <c r="H1422" s="278"/>
    </row>
    <row r="1423" spans="1:8" ht="12.75" customHeight="1">
      <c r="A1423" s="244" t="s">
        <v>46</v>
      </c>
      <c r="B1423" s="256" t="s">
        <v>159</v>
      </c>
      <c r="C1423" s="54" t="s">
        <v>1696</v>
      </c>
      <c r="D1423" s="327">
        <v>1.2</v>
      </c>
      <c r="E1423" s="83" t="s">
        <v>161</v>
      </c>
      <c r="F1423" s="93"/>
      <c r="G1423" s="101"/>
      <c r="H1423" s="279"/>
    </row>
    <row r="1424" spans="1:8" ht="12.75" customHeight="1">
      <c r="A1424" s="243"/>
      <c r="B1424" s="255" t="s">
        <v>46</v>
      </c>
      <c r="C1424" s="55" t="s">
        <v>3823</v>
      </c>
      <c r="D1424" s="326"/>
      <c r="E1424" s="82"/>
      <c r="F1424" s="90"/>
      <c r="G1424" s="73"/>
      <c r="H1424" s="278"/>
    </row>
    <row r="1425" spans="1:8" ht="12.75" customHeight="1">
      <c r="A1425" s="244" t="s">
        <v>46</v>
      </c>
      <c r="B1425" s="256" t="s">
        <v>1003</v>
      </c>
      <c r="C1425" s="54" t="s">
        <v>520</v>
      </c>
      <c r="D1425" s="327">
        <v>29.7</v>
      </c>
      <c r="E1425" s="83" t="s">
        <v>161</v>
      </c>
      <c r="F1425" s="93"/>
      <c r="G1425" s="101"/>
      <c r="H1425" s="279"/>
    </row>
    <row r="1426" spans="1:8" ht="12.75" customHeight="1">
      <c r="A1426" s="243"/>
      <c r="B1426" s="258" t="s">
        <v>46</v>
      </c>
      <c r="C1426" s="52" t="s">
        <v>46</v>
      </c>
      <c r="D1426" s="326"/>
      <c r="E1426" s="346"/>
      <c r="F1426" s="90"/>
      <c r="G1426" s="73"/>
      <c r="H1426" s="278"/>
    </row>
    <row r="1427" spans="1:8" ht="12.75" customHeight="1">
      <c r="A1427" s="244"/>
      <c r="B1427" s="256" t="s">
        <v>981</v>
      </c>
      <c r="C1427" s="53" t="s">
        <v>570</v>
      </c>
      <c r="D1427" s="327">
        <v>404</v>
      </c>
      <c r="E1427" s="347" t="s">
        <v>161</v>
      </c>
      <c r="F1427" s="93"/>
      <c r="G1427" s="101"/>
      <c r="H1427" s="279"/>
    </row>
    <row r="1428" spans="1:8" ht="12.75" customHeight="1">
      <c r="A1428" s="243"/>
      <c r="B1428" s="255" t="s">
        <v>2705</v>
      </c>
      <c r="C1428" s="55" t="s">
        <v>1473</v>
      </c>
      <c r="D1428" s="326"/>
      <c r="E1428" s="82"/>
      <c r="F1428" s="90"/>
      <c r="G1428" s="73"/>
      <c r="H1428" s="278"/>
    </row>
    <row r="1429" spans="1:8" ht="12.75" customHeight="1">
      <c r="A1429" s="244" t="s">
        <v>46</v>
      </c>
      <c r="B1429" s="256" t="s">
        <v>1165</v>
      </c>
      <c r="C1429" s="54" t="s">
        <v>1279</v>
      </c>
      <c r="D1429" s="327">
        <v>25.4</v>
      </c>
      <c r="E1429" s="83" t="s">
        <v>161</v>
      </c>
      <c r="F1429" s="93"/>
      <c r="G1429" s="101"/>
      <c r="H1429" s="279"/>
    </row>
    <row r="1430" spans="1:8" ht="12.75" customHeight="1">
      <c r="A1430" s="243"/>
      <c r="B1430" s="255" t="s">
        <v>2705</v>
      </c>
      <c r="C1430" s="55" t="s">
        <v>3824</v>
      </c>
      <c r="D1430" s="326"/>
      <c r="E1430" s="82"/>
      <c r="F1430" s="90"/>
      <c r="G1430" s="73"/>
      <c r="H1430" s="278"/>
    </row>
    <row r="1431" spans="1:8" ht="12.75" customHeight="1">
      <c r="A1431" s="244" t="s">
        <v>46</v>
      </c>
      <c r="B1431" s="256" t="s">
        <v>1165</v>
      </c>
      <c r="C1431" s="54" t="s">
        <v>3478</v>
      </c>
      <c r="D1431" s="327">
        <v>83.2</v>
      </c>
      <c r="E1431" s="83" t="s">
        <v>161</v>
      </c>
      <c r="F1431" s="93"/>
      <c r="G1431" s="101"/>
      <c r="H1431" s="279"/>
    </row>
    <row r="1432" spans="1:8" ht="12.75" customHeight="1">
      <c r="A1432" s="243"/>
      <c r="B1432" s="255"/>
      <c r="C1432" s="55"/>
      <c r="D1432" s="326"/>
      <c r="E1432" s="82"/>
      <c r="F1432" s="90"/>
      <c r="G1432" s="73"/>
      <c r="H1432" s="278"/>
    </row>
    <row r="1433" spans="1:8" ht="12.75" customHeight="1">
      <c r="A1433" s="244" t="s">
        <v>46</v>
      </c>
      <c r="B1433" s="256"/>
      <c r="C1433" s="54"/>
      <c r="D1433" s="327"/>
      <c r="E1433" s="83"/>
      <c r="F1433" s="93"/>
      <c r="G1433" s="101"/>
      <c r="H1433" s="279"/>
    </row>
    <row r="1434" spans="1:8" ht="12.75" customHeight="1">
      <c r="A1434" s="243"/>
      <c r="B1434" s="255" t="s">
        <v>46</v>
      </c>
      <c r="C1434" s="55" t="s">
        <v>573</v>
      </c>
      <c r="D1434" s="326"/>
      <c r="E1434" s="82"/>
      <c r="F1434" s="90"/>
      <c r="G1434" s="73"/>
      <c r="H1434" s="278"/>
    </row>
    <row r="1435" spans="1:8" ht="12.75" customHeight="1">
      <c r="A1435" s="244" t="s">
        <v>46</v>
      </c>
      <c r="B1435" s="256" t="s">
        <v>3467</v>
      </c>
      <c r="C1435" s="54" t="s">
        <v>1555</v>
      </c>
      <c r="D1435" s="327">
        <v>0.8</v>
      </c>
      <c r="E1435" s="83" t="s">
        <v>161</v>
      </c>
      <c r="F1435" s="93"/>
      <c r="G1435" s="101"/>
      <c r="H1435" s="279"/>
    </row>
    <row r="1436" spans="1:8" ht="12.75" customHeight="1">
      <c r="A1436" s="243"/>
      <c r="B1436" s="255" t="s">
        <v>639</v>
      </c>
      <c r="C1436" s="55" t="s">
        <v>573</v>
      </c>
      <c r="D1436" s="326"/>
      <c r="E1436" s="82"/>
      <c r="F1436" s="90"/>
      <c r="G1436" s="73"/>
      <c r="H1436" s="278"/>
    </row>
    <row r="1437" spans="1:8" ht="12.75" customHeight="1">
      <c r="A1437" s="244" t="s">
        <v>46</v>
      </c>
      <c r="B1437" s="256" t="s">
        <v>983</v>
      </c>
      <c r="C1437" s="54" t="s">
        <v>3152</v>
      </c>
      <c r="D1437" s="327">
        <v>45.7</v>
      </c>
      <c r="E1437" s="83" t="s">
        <v>161</v>
      </c>
      <c r="F1437" s="93"/>
      <c r="G1437" s="101"/>
      <c r="H1437" s="279"/>
    </row>
    <row r="1438" spans="1:8" ht="12.75" customHeight="1">
      <c r="A1438" s="243"/>
      <c r="B1438" s="255" t="s">
        <v>46</v>
      </c>
      <c r="C1438" s="55" t="s">
        <v>573</v>
      </c>
      <c r="D1438" s="326"/>
      <c r="E1438" s="82"/>
      <c r="F1438" s="90"/>
      <c r="G1438" s="73"/>
      <c r="H1438" s="278"/>
    </row>
    <row r="1439" spans="1:8" ht="12.75" customHeight="1">
      <c r="A1439" s="244" t="s">
        <v>46</v>
      </c>
      <c r="B1439" s="256" t="s">
        <v>2832</v>
      </c>
      <c r="C1439" s="54" t="s">
        <v>3829</v>
      </c>
      <c r="D1439" s="327">
        <v>2.7</v>
      </c>
      <c r="E1439" s="83" t="s">
        <v>161</v>
      </c>
      <c r="F1439" s="93"/>
      <c r="G1439" s="101"/>
      <c r="H1439" s="279"/>
    </row>
    <row r="1440" spans="1:8" ht="12.75" customHeight="1">
      <c r="A1440" s="243"/>
      <c r="B1440" s="255" t="s">
        <v>46</v>
      </c>
      <c r="C1440" s="55" t="s">
        <v>573</v>
      </c>
      <c r="D1440" s="326"/>
      <c r="E1440" s="82"/>
      <c r="F1440" s="90"/>
      <c r="G1440" s="73"/>
      <c r="H1440" s="278"/>
    </row>
    <row r="1441" spans="1:8" ht="12.75" customHeight="1">
      <c r="A1441" s="244" t="s">
        <v>46</v>
      </c>
      <c r="B1441" s="256" t="s">
        <v>2192</v>
      </c>
      <c r="C1441" s="54" t="s">
        <v>3830</v>
      </c>
      <c r="D1441" s="327">
        <v>0.8</v>
      </c>
      <c r="E1441" s="83" t="s">
        <v>161</v>
      </c>
      <c r="F1441" s="93"/>
      <c r="G1441" s="101"/>
      <c r="H1441" s="279"/>
    </row>
    <row r="1442" spans="1:8" ht="12.75" customHeight="1">
      <c r="A1442" s="243"/>
      <c r="B1442" s="255"/>
      <c r="C1442" s="55"/>
      <c r="D1442" s="326"/>
      <c r="E1442" s="82"/>
      <c r="F1442" s="90"/>
      <c r="G1442" s="73"/>
      <c r="H1442" s="278"/>
    </row>
    <row r="1443" spans="1:8" ht="12.75" customHeight="1">
      <c r="A1443" s="244"/>
      <c r="B1443" s="256"/>
      <c r="C1443" s="54"/>
      <c r="D1443" s="327"/>
      <c r="E1443" s="83"/>
      <c r="F1443" s="93"/>
      <c r="G1443" s="101"/>
      <c r="H1443" s="279"/>
    </row>
    <row r="1444" spans="1:8" ht="12.75" customHeight="1">
      <c r="A1444" s="243"/>
      <c r="B1444" s="255" t="s">
        <v>2343</v>
      </c>
      <c r="C1444" s="55" t="s">
        <v>3831</v>
      </c>
      <c r="D1444" s="326"/>
      <c r="E1444" s="82"/>
      <c r="F1444" s="90"/>
      <c r="G1444" s="73"/>
      <c r="H1444" s="278"/>
    </row>
    <row r="1445" spans="1:8" ht="12.75" customHeight="1">
      <c r="A1445" s="244" t="s">
        <v>46</v>
      </c>
      <c r="B1445" s="256" t="s">
        <v>3832</v>
      </c>
      <c r="C1445" s="54" t="s">
        <v>787</v>
      </c>
      <c r="D1445" s="327">
        <v>3.7</v>
      </c>
      <c r="E1445" s="83" t="s">
        <v>117</v>
      </c>
      <c r="F1445" s="93"/>
      <c r="G1445" s="101"/>
      <c r="H1445" s="279"/>
    </row>
    <row r="1446" spans="1:8" ht="12.75" customHeight="1">
      <c r="A1446" s="243"/>
      <c r="B1446" s="255" t="s">
        <v>938</v>
      </c>
      <c r="C1446" s="55"/>
      <c r="D1446" s="326"/>
      <c r="E1446" s="82"/>
      <c r="F1446" s="90"/>
      <c r="G1446" s="73"/>
      <c r="H1446" s="278"/>
    </row>
    <row r="1447" spans="1:8" ht="12.75" customHeight="1">
      <c r="A1447" s="244" t="s">
        <v>46</v>
      </c>
      <c r="B1447" s="256" t="s">
        <v>650</v>
      </c>
      <c r="C1447" s="54" t="s">
        <v>3827</v>
      </c>
      <c r="D1447" s="327">
        <v>12.1</v>
      </c>
      <c r="E1447" s="83" t="s">
        <v>117</v>
      </c>
      <c r="F1447" s="93"/>
      <c r="G1447" s="101"/>
      <c r="H1447" s="279"/>
    </row>
    <row r="1448" spans="1:8" ht="12.75" customHeight="1">
      <c r="A1448" s="243"/>
      <c r="B1448" s="255" t="s">
        <v>2343</v>
      </c>
      <c r="C1448" s="55" t="s">
        <v>3831</v>
      </c>
      <c r="D1448" s="326"/>
      <c r="E1448" s="82"/>
      <c r="F1448" s="90"/>
      <c r="G1448" s="73"/>
      <c r="H1448" s="278"/>
    </row>
    <row r="1449" spans="1:8" ht="12.75" customHeight="1">
      <c r="A1449" s="244" t="s">
        <v>46</v>
      </c>
      <c r="B1449" s="256" t="s">
        <v>3083</v>
      </c>
      <c r="C1449" s="54" t="s">
        <v>3809</v>
      </c>
      <c r="D1449" s="327">
        <v>3.7</v>
      </c>
      <c r="E1449" s="83" t="s">
        <v>117</v>
      </c>
      <c r="F1449" s="93"/>
      <c r="G1449" s="101"/>
      <c r="H1449" s="279"/>
    </row>
    <row r="1450" spans="1:8" ht="12.75" customHeight="1">
      <c r="A1450" s="243"/>
      <c r="B1450" s="255" t="s">
        <v>2343</v>
      </c>
      <c r="C1450" s="55" t="s">
        <v>3831</v>
      </c>
      <c r="D1450" s="326"/>
      <c r="E1450" s="82"/>
      <c r="F1450" s="90"/>
      <c r="G1450" s="73"/>
      <c r="H1450" s="278"/>
    </row>
    <row r="1451" spans="1:8" ht="12.75" customHeight="1">
      <c r="A1451" s="244" t="s">
        <v>46</v>
      </c>
      <c r="B1451" s="256" t="s">
        <v>1428</v>
      </c>
      <c r="C1451" s="54" t="s">
        <v>1488</v>
      </c>
      <c r="D1451" s="327">
        <v>1.6</v>
      </c>
      <c r="E1451" s="83" t="s">
        <v>117</v>
      </c>
      <c r="F1451" s="93"/>
      <c r="G1451" s="101"/>
      <c r="H1451" s="279"/>
    </row>
    <row r="1452" spans="1:8" ht="12.75" customHeight="1">
      <c r="A1452" s="243"/>
      <c r="B1452" s="255" t="s">
        <v>3835</v>
      </c>
      <c r="C1452" s="55" t="s">
        <v>3831</v>
      </c>
      <c r="D1452" s="326"/>
      <c r="E1452" s="82"/>
      <c r="F1452" s="90"/>
      <c r="G1452" s="73"/>
      <c r="H1452" s="278"/>
    </row>
    <row r="1453" spans="1:8" ht="12.75" customHeight="1">
      <c r="A1453" s="244" t="s">
        <v>46</v>
      </c>
      <c r="B1453" s="256" t="s">
        <v>3496</v>
      </c>
      <c r="C1453" s="54" t="s">
        <v>754</v>
      </c>
      <c r="D1453" s="327">
        <v>9</v>
      </c>
      <c r="E1453" s="83" t="s">
        <v>117</v>
      </c>
      <c r="F1453" s="93"/>
      <c r="G1453" s="101"/>
      <c r="H1453" s="279"/>
    </row>
    <row r="1454" spans="1:8" ht="12.75" customHeight="1">
      <c r="A1454" s="243"/>
      <c r="B1454" s="255" t="s">
        <v>3835</v>
      </c>
      <c r="C1454" s="55" t="s">
        <v>3831</v>
      </c>
      <c r="D1454" s="326"/>
      <c r="E1454" s="82"/>
      <c r="F1454" s="90"/>
      <c r="G1454" s="73"/>
      <c r="H1454" s="278"/>
    </row>
    <row r="1455" spans="1:8" ht="12.75" customHeight="1">
      <c r="A1455" s="244" t="s">
        <v>46</v>
      </c>
      <c r="B1455" s="256" t="s">
        <v>2390</v>
      </c>
      <c r="C1455" s="54" t="s">
        <v>962</v>
      </c>
      <c r="D1455" s="327">
        <v>9</v>
      </c>
      <c r="E1455" s="83" t="s">
        <v>117</v>
      </c>
      <c r="F1455" s="93"/>
      <c r="G1455" s="101"/>
      <c r="H1455" s="279"/>
    </row>
    <row r="1456" spans="1:8" ht="12.75" customHeight="1">
      <c r="A1456" s="243"/>
      <c r="B1456" s="255" t="s">
        <v>3839</v>
      </c>
      <c r="C1456" s="55" t="s">
        <v>3831</v>
      </c>
      <c r="D1456" s="326"/>
      <c r="E1456" s="82"/>
      <c r="F1456" s="90"/>
      <c r="G1456" s="73"/>
      <c r="H1456" s="278"/>
    </row>
    <row r="1457" spans="1:8" ht="12.75" customHeight="1">
      <c r="A1457" s="244" t="s">
        <v>46</v>
      </c>
      <c r="B1457" s="256" t="s">
        <v>2390</v>
      </c>
      <c r="C1457" s="54" t="s">
        <v>962</v>
      </c>
      <c r="D1457" s="327">
        <v>24.7</v>
      </c>
      <c r="E1457" s="83" t="s">
        <v>117</v>
      </c>
      <c r="F1457" s="93"/>
      <c r="G1457" s="101"/>
      <c r="H1457" s="279"/>
    </row>
    <row r="1458" spans="1:8" ht="12.75" customHeight="1">
      <c r="A1458" s="243"/>
      <c r="B1458" s="255" t="s">
        <v>3840</v>
      </c>
      <c r="C1458" s="55" t="s">
        <v>3831</v>
      </c>
      <c r="D1458" s="326"/>
      <c r="E1458" s="82"/>
      <c r="F1458" s="90"/>
      <c r="G1458" s="73"/>
      <c r="H1458" s="278"/>
    </row>
    <row r="1459" spans="1:8" ht="12.75" customHeight="1">
      <c r="A1459" s="244" t="s">
        <v>46</v>
      </c>
      <c r="B1459" s="256" t="s">
        <v>1996</v>
      </c>
      <c r="C1459" s="54" t="s">
        <v>849</v>
      </c>
      <c r="D1459" s="327">
        <v>22</v>
      </c>
      <c r="E1459" s="83" t="s">
        <v>161</v>
      </c>
      <c r="F1459" s="93"/>
      <c r="G1459" s="101"/>
      <c r="H1459" s="279"/>
    </row>
    <row r="1460" spans="1:8" ht="12.75" customHeight="1">
      <c r="A1460" s="243"/>
      <c r="B1460" s="255" t="s">
        <v>3840</v>
      </c>
      <c r="C1460" s="55"/>
      <c r="D1460" s="326"/>
      <c r="E1460" s="82"/>
      <c r="F1460" s="90"/>
      <c r="G1460" s="73"/>
      <c r="H1460" s="278"/>
    </row>
    <row r="1461" spans="1:8" ht="12.75" customHeight="1">
      <c r="A1461" s="244" t="s">
        <v>46</v>
      </c>
      <c r="B1461" s="256" t="s">
        <v>983</v>
      </c>
      <c r="C1461" s="54" t="s">
        <v>849</v>
      </c>
      <c r="D1461" s="327">
        <v>12.1</v>
      </c>
      <c r="E1461" s="83" t="s">
        <v>161</v>
      </c>
      <c r="F1461" s="93"/>
      <c r="G1461" s="101"/>
      <c r="H1461" s="279"/>
    </row>
    <row r="1462" spans="1:8" ht="12.75" customHeight="1">
      <c r="A1462" s="243"/>
      <c r="B1462" s="255"/>
      <c r="C1462" s="55"/>
      <c r="D1462" s="326"/>
      <c r="E1462" s="82"/>
      <c r="F1462" s="90"/>
      <c r="G1462" s="73"/>
      <c r="H1462" s="278"/>
    </row>
    <row r="1463" spans="1:8" ht="12.75" customHeight="1">
      <c r="A1463" s="244"/>
      <c r="B1463" s="256"/>
      <c r="C1463" s="54"/>
      <c r="D1463" s="327"/>
      <c r="E1463" s="83"/>
      <c r="F1463" s="93"/>
      <c r="G1463" s="101"/>
      <c r="H1463" s="279"/>
    </row>
    <row r="1464" spans="1:8" ht="12.75" customHeight="1">
      <c r="A1464" s="243"/>
      <c r="B1464" s="255" t="s">
        <v>3841</v>
      </c>
      <c r="C1464" s="55" t="s">
        <v>615</v>
      </c>
      <c r="D1464" s="326"/>
      <c r="E1464" s="82"/>
      <c r="F1464" s="90"/>
      <c r="G1464" s="73"/>
      <c r="H1464" s="278"/>
    </row>
    <row r="1465" spans="1:8" ht="12.75" customHeight="1">
      <c r="A1465" s="244" t="s">
        <v>46</v>
      </c>
      <c r="B1465" s="256" t="s">
        <v>1028</v>
      </c>
      <c r="C1465" s="54" t="s">
        <v>3842</v>
      </c>
      <c r="D1465" s="327">
        <v>5</v>
      </c>
      <c r="E1465" s="83" t="s">
        <v>199</v>
      </c>
      <c r="F1465" s="93"/>
      <c r="G1465" s="101"/>
      <c r="H1465" s="279"/>
    </row>
    <row r="1466" spans="1:8" ht="12.75" customHeight="1">
      <c r="A1466" s="243"/>
      <c r="B1466" s="255" t="s">
        <v>3652</v>
      </c>
      <c r="C1466" s="55" t="s">
        <v>615</v>
      </c>
      <c r="D1466" s="326"/>
      <c r="E1466" s="82"/>
      <c r="F1466" s="90"/>
      <c r="G1466" s="73"/>
      <c r="H1466" s="278"/>
    </row>
    <row r="1467" spans="1:8" ht="12.75" customHeight="1">
      <c r="A1467" s="244" t="s">
        <v>46</v>
      </c>
      <c r="B1467" s="256" t="s">
        <v>1028</v>
      </c>
      <c r="C1467" s="54" t="s">
        <v>3843</v>
      </c>
      <c r="D1467" s="327">
        <v>4</v>
      </c>
      <c r="E1467" s="83" t="s">
        <v>199</v>
      </c>
      <c r="F1467" s="93"/>
      <c r="G1467" s="101"/>
      <c r="H1467" s="279"/>
    </row>
    <row r="1468" spans="1:8" ht="12.75" customHeight="1">
      <c r="A1468" s="243"/>
      <c r="B1468" s="255" t="s">
        <v>46</v>
      </c>
      <c r="C1468" s="55"/>
      <c r="D1468" s="326"/>
      <c r="E1468" s="82"/>
      <c r="F1468" s="90"/>
      <c r="G1468" s="73"/>
      <c r="H1468" s="278"/>
    </row>
    <row r="1469" spans="1:8" ht="12.75" customHeight="1">
      <c r="A1469" s="244" t="s">
        <v>46</v>
      </c>
      <c r="B1469" s="256" t="s">
        <v>46</v>
      </c>
      <c r="C1469" s="54" t="s">
        <v>46</v>
      </c>
      <c r="D1469" s="327"/>
      <c r="E1469" s="83" t="s">
        <v>46</v>
      </c>
      <c r="F1469" s="93"/>
      <c r="G1469" s="101"/>
      <c r="H1469" s="279"/>
    </row>
    <row r="1470" spans="1:8" ht="12.75" customHeight="1">
      <c r="A1470" s="243"/>
      <c r="B1470" s="255" t="s">
        <v>355</v>
      </c>
      <c r="C1470" s="55" t="s">
        <v>892</v>
      </c>
      <c r="D1470" s="326"/>
      <c r="E1470" s="82"/>
      <c r="F1470" s="90"/>
      <c r="G1470" s="73"/>
      <c r="H1470" s="278"/>
    </row>
    <row r="1471" spans="1:8" ht="12.75" customHeight="1">
      <c r="A1471" s="244" t="s">
        <v>46</v>
      </c>
      <c r="B1471" s="256" t="s">
        <v>1009</v>
      </c>
      <c r="C1471" s="54" t="s">
        <v>568</v>
      </c>
      <c r="D1471" s="327">
        <v>102</v>
      </c>
      <c r="E1471" s="83" t="s">
        <v>161</v>
      </c>
      <c r="F1471" s="93"/>
      <c r="G1471" s="101"/>
      <c r="H1471" s="279"/>
    </row>
    <row r="1472" spans="1:8" s="1" customFormat="1" ht="12.75" customHeight="1">
      <c r="A1472" s="243"/>
      <c r="B1472" s="255" t="s">
        <v>4175</v>
      </c>
      <c r="C1472" s="55" t="s">
        <v>549</v>
      </c>
      <c r="D1472" s="326"/>
      <c r="E1472" s="82"/>
      <c r="F1472" s="90"/>
      <c r="G1472" s="73"/>
      <c r="H1472" s="278"/>
    </row>
    <row r="1473" spans="1:8" s="1" customFormat="1" ht="12.75" customHeight="1">
      <c r="A1473" s="244"/>
      <c r="B1473" s="256" t="s">
        <v>817</v>
      </c>
      <c r="C1473" s="53" t="s">
        <v>713</v>
      </c>
      <c r="D1473" s="327">
        <v>15.6</v>
      </c>
      <c r="E1473" s="83" t="s">
        <v>161</v>
      </c>
      <c r="F1473" s="91"/>
      <c r="G1473" s="101"/>
      <c r="H1473" s="279"/>
    </row>
    <row r="1474" spans="1:8" s="1" customFormat="1" ht="12.75" customHeight="1">
      <c r="A1474" s="243"/>
      <c r="B1474" s="255" t="s">
        <v>1015</v>
      </c>
      <c r="C1474" s="55" t="s">
        <v>2535</v>
      </c>
      <c r="D1474" s="326"/>
      <c r="E1474" s="84"/>
      <c r="F1474" s="90"/>
      <c r="G1474" s="73"/>
      <c r="H1474" s="278"/>
    </row>
    <row r="1475" spans="1:8" s="1" customFormat="1" ht="12.75" customHeight="1">
      <c r="A1475" s="244"/>
      <c r="B1475" s="256" t="s">
        <v>3269</v>
      </c>
      <c r="C1475" s="54" t="s">
        <v>4176</v>
      </c>
      <c r="D1475" s="327">
        <v>2</v>
      </c>
      <c r="E1475" s="83" t="s">
        <v>199</v>
      </c>
      <c r="F1475" s="91"/>
      <c r="G1475" s="101"/>
      <c r="H1475" s="279"/>
    </row>
    <row r="1476" spans="1:8" s="1" customFormat="1" ht="12.75" customHeight="1">
      <c r="A1476" s="243"/>
      <c r="B1476" s="255" t="s">
        <v>1015</v>
      </c>
      <c r="C1476" s="55" t="s">
        <v>3868</v>
      </c>
      <c r="D1476" s="326"/>
      <c r="E1476" s="84"/>
      <c r="F1476" s="90"/>
      <c r="G1476" s="73"/>
      <c r="H1476" s="278"/>
    </row>
    <row r="1477" spans="1:8" s="1" customFormat="1" ht="12.75" customHeight="1">
      <c r="A1477" s="244"/>
      <c r="B1477" s="256" t="s">
        <v>3269</v>
      </c>
      <c r="C1477" s="54" t="s">
        <v>4178</v>
      </c>
      <c r="D1477" s="327">
        <v>2</v>
      </c>
      <c r="E1477" s="83" t="s">
        <v>199</v>
      </c>
      <c r="F1477" s="91"/>
      <c r="G1477" s="101"/>
      <c r="H1477" s="279"/>
    </row>
    <row r="1478" spans="1:8" s="1" customFormat="1" ht="12.75" customHeight="1">
      <c r="A1478" s="243"/>
      <c r="B1478" s="255" t="s">
        <v>1015</v>
      </c>
      <c r="C1478" s="55" t="s">
        <v>3844</v>
      </c>
      <c r="D1478" s="326"/>
      <c r="E1478" s="84"/>
      <c r="F1478" s="90"/>
      <c r="G1478" s="73"/>
      <c r="H1478" s="278"/>
    </row>
    <row r="1479" spans="1:8" s="1" customFormat="1" ht="12.75" customHeight="1">
      <c r="A1479" s="244"/>
      <c r="B1479" s="256" t="s">
        <v>3845</v>
      </c>
      <c r="C1479" s="54" t="s">
        <v>3846</v>
      </c>
      <c r="D1479" s="327">
        <v>4.5999999999999996</v>
      </c>
      <c r="E1479" s="83" t="s">
        <v>161</v>
      </c>
      <c r="F1479" s="91"/>
      <c r="G1479" s="101"/>
      <c r="H1479" s="279"/>
    </row>
    <row r="1480" spans="1:8" s="1" customFormat="1" ht="12.75" customHeight="1">
      <c r="A1480" s="243"/>
      <c r="B1480" s="255" t="s">
        <v>1015</v>
      </c>
      <c r="C1480" s="55" t="s">
        <v>3844</v>
      </c>
      <c r="D1480" s="326"/>
      <c r="E1480" s="84"/>
      <c r="F1480" s="90"/>
      <c r="G1480" s="73"/>
      <c r="H1480" s="278"/>
    </row>
    <row r="1481" spans="1:8" s="1" customFormat="1" ht="12.75" customHeight="1">
      <c r="A1481" s="244"/>
      <c r="B1481" s="256" t="s">
        <v>3847</v>
      </c>
      <c r="C1481" s="54" t="s">
        <v>3353</v>
      </c>
      <c r="D1481" s="327">
        <v>19.399999999999999</v>
      </c>
      <c r="E1481" s="83" t="s">
        <v>161</v>
      </c>
      <c r="F1481" s="91"/>
      <c r="G1481" s="101"/>
      <c r="H1481" s="279"/>
    </row>
    <row r="1482" spans="1:8" s="1" customFormat="1" ht="12.75" customHeight="1">
      <c r="A1482" s="243"/>
      <c r="B1482" s="255" t="s">
        <v>1015</v>
      </c>
      <c r="C1482" s="55" t="s">
        <v>3849</v>
      </c>
      <c r="D1482" s="326"/>
      <c r="E1482" s="84"/>
      <c r="F1482" s="90"/>
      <c r="G1482" s="73"/>
      <c r="H1482" s="278"/>
    </row>
    <row r="1483" spans="1:8" s="1" customFormat="1" ht="12.75" customHeight="1">
      <c r="A1483" s="244"/>
      <c r="B1483" s="256" t="s">
        <v>791</v>
      </c>
      <c r="C1483" s="54" t="s">
        <v>3850</v>
      </c>
      <c r="D1483" s="327">
        <v>16.8</v>
      </c>
      <c r="E1483" s="83" t="s">
        <v>161</v>
      </c>
      <c r="F1483" s="91"/>
      <c r="G1483" s="101"/>
      <c r="H1483" s="279"/>
    </row>
    <row r="1484" spans="1:8" s="1" customFormat="1" ht="12.75" customHeight="1">
      <c r="A1484" s="243"/>
      <c r="B1484" s="255"/>
      <c r="C1484" s="55"/>
      <c r="D1484" s="326"/>
      <c r="E1484" s="84"/>
      <c r="F1484" s="90"/>
      <c r="G1484" s="73"/>
      <c r="H1484" s="278"/>
    </row>
    <row r="1485" spans="1:8" s="1" customFormat="1" ht="12.75" customHeight="1">
      <c r="A1485" s="244"/>
      <c r="B1485" s="256"/>
      <c r="C1485" s="54"/>
      <c r="D1485" s="327"/>
      <c r="E1485" s="83"/>
      <c r="F1485" s="91"/>
      <c r="G1485" s="101"/>
      <c r="H1485" s="279"/>
    </row>
    <row r="1486" spans="1:8" s="1" customFormat="1" ht="12.75" customHeight="1">
      <c r="A1486" s="243"/>
      <c r="B1486" s="255" t="s">
        <v>3851</v>
      </c>
      <c r="C1486" s="55" t="s">
        <v>3849</v>
      </c>
      <c r="D1486" s="326"/>
      <c r="E1486" s="84"/>
      <c r="F1486" s="90"/>
      <c r="G1486" s="73"/>
      <c r="H1486" s="278"/>
    </row>
    <row r="1487" spans="1:8" s="1" customFormat="1" ht="12.75" customHeight="1">
      <c r="A1487" s="244"/>
      <c r="B1487" s="256" t="s">
        <v>3852</v>
      </c>
      <c r="C1487" s="54" t="s">
        <v>3854</v>
      </c>
      <c r="D1487" s="327">
        <v>1.6</v>
      </c>
      <c r="E1487" s="83" t="s">
        <v>161</v>
      </c>
      <c r="F1487" s="91"/>
      <c r="G1487" s="101"/>
      <c r="H1487" s="279"/>
    </row>
    <row r="1488" spans="1:8" s="1" customFormat="1" ht="12.75" customHeight="1">
      <c r="A1488" s="243"/>
      <c r="B1488" s="255" t="s">
        <v>1990</v>
      </c>
      <c r="C1488" s="55" t="s">
        <v>3849</v>
      </c>
      <c r="D1488" s="326"/>
      <c r="E1488" s="84"/>
      <c r="F1488" s="90"/>
      <c r="G1488" s="73"/>
      <c r="H1488" s="278"/>
    </row>
    <row r="1489" spans="1:8" s="1" customFormat="1" ht="12.75" customHeight="1">
      <c r="A1489" s="244"/>
      <c r="B1489" s="256" t="s">
        <v>2876</v>
      </c>
      <c r="C1489" s="54" t="s">
        <v>400</v>
      </c>
      <c r="D1489" s="327">
        <v>13.2</v>
      </c>
      <c r="E1489" s="83" t="s">
        <v>161</v>
      </c>
      <c r="F1489" s="91"/>
      <c r="G1489" s="101"/>
      <c r="H1489" s="279"/>
    </row>
    <row r="1490" spans="1:8" ht="12.75" customHeight="1">
      <c r="A1490" s="243"/>
      <c r="B1490" s="255" t="s">
        <v>1015</v>
      </c>
      <c r="C1490" s="55" t="s">
        <v>3061</v>
      </c>
      <c r="D1490" s="326"/>
      <c r="E1490" s="82"/>
      <c r="F1490" s="90"/>
      <c r="G1490" s="73"/>
      <c r="H1490" s="278"/>
    </row>
    <row r="1491" spans="1:8" ht="12.75" customHeight="1">
      <c r="A1491" s="244" t="s">
        <v>46</v>
      </c>
      <c r="B1491" s="256" t="s">
        <v>3855</v>
      </c>
      <c r="C1491" s="54" t="s">
        <v>3489</v>
      </c>
      <c r="D1491" s="327">
        <v>19.600000000000001</v>
      </c>
      <c r="E1491" s="83" t="s">
        <v>161</v>
      </c>
      <c r="F1491" s="93"/>
      <c r="G1491" s="101"/>
      <c r="H1491" s="279"/>
    </row>
    <row r="1492" spans="1:8" ht="12.75" customHeight="1">
      <c r="A1492" s="243"/>
      <c r="B1492" s="255" t="s">
        <v>46</v>
      </c>
      <c r="C1492" s="55"/>
      <c r="D1492" s="326"/>
      <c r="E1492" s="82"/>
      <c r="F1492" s="90"/>
      <c r="G1492" s="73"/>
      <c r="H1492" s="278"/>
    </row>
    <row r="1493" spans="1:8" ht="12.75" customHeight="1">
      <c r="A1493" s="244" t="s">
        <v>46</v>
      </c>
      <c r="B1493" s="256" t="s">
        <v>46</v>
      </c>
      <c r="C1493" s="54" t="s">
        <v>46</v>
      </c>
      <c r="D1493" s="327"/>
      <c r="E1493" s="83" t="s">
        <v>46</v>
      </c>
      <c r="F1493" s="93"/>
      <c r="G1493" s="101"/>
      <c r="H1493" s="279"/>
    </row>
    <row r="1494" spans="1:8" s="1" customFormat="1" ht="12.75" customHeight="1">
      <c r="A1494" s="243"/>
      <c r="B1494" s="255" t="s">
        <v>4184</v>
      </c>
      <c r="C1494" s="55" t="s">
        <v>4323</v>
      </c>
      <c r="D1494" s="326"/>
      <c r="E1494" s="84"/>
      <c r="F1494" s="90"/>
      <c r="G1494" s="73"/>
      <c r="H1494" s="278"/>
    </row>
    <row r="1495" spans="1:8" s="1" customFormat="1" ht="12.75" customHeight="1">
      <c r="A1495" s="244"/>
      <c r="B1495" s="256" t="s">
        <v>4325</v>
      </c>
      <c r="C1495" s="54" t="s">
        <v>3859</v>
      </c>
      <c r="D1495" s="327">
        <v>8</v>
      </c>
      <c r="E1495" s="83" t="s">
        <v>199</v>
      </c>
      <c r="F1495" s="91"/>
      <c r="G1495" s="101"/>
      <c r="H1495" s="279"/>
    </row>
    <row r="1496" spans="1:8" s="1" customFormat="1" ht="12.75" customHeight="1">
      <c r="A1496" s="243"/>
      <c r="B1496" s="255" t="s">
        <v>3399</v>
      </c>
      <c r="C1496" s="55" t="s">
        <v>4324</v>
      </c>
      <c r="D1496" s="326"/>
      <c r="E1496" s="84"/>
      <c r="F1496" s="90"/>
      <c r="G1496" s="73"/>
      <c r="H1496" s="278"/>
    </row>
    <row r="1497" spans="1:8" s="1" customFormat="1" ht="12.75" customHeight="1">
      <c r="A1497" s="244"/>
      <c r="B1497" s="256" t="s">
        <v>4326</v>
      </c>
      <c r="C1497" s="54" t="s">
        <v>3860</v>
      </c>
      <c r="D1497" s="327">
        <v>8</v>
      </c>
      <c r="E1497" s="83" t="s">
        <v>199</v>
      </c>
      <c r="F1497" s="91"/>
      <c r="G1497" s="101"/>
      <c r="H1497" s="279"/>
    </row>
    <row r="1498" spans="1:8" s="1" customFormat="1" ht="12.75" customHeight="1">
      <c r="A1498" s="243"/>
      <c r="B1498" s="255" t="s">
        <v>3801</v>
      </c>
      <c r="C1498" s="55" t="s">
        <v>36</v>
      </c>
      <c r="D1498" s="326"/>
      <c r="E1498" s="84"/>
      <c r="F1498" s="90"/>
      <c r="G1498" s="73"/>
      <c r="H1498" s="278"/>
    </row>
    <row r="1499" spans="1:8" s="1" customFormat="1" ht="12.75" customHeight="1">
      <c r="A1499" s="244"/>
      <c r="B1499" s="256" t="s">
        <v>4325</v>
      </c>
      <c r="C1499" s="54" t="s">
        <v>4328</v>
      </c>
      <c r="D1499" s="327">
        <v>8</v>
      </c>
      <c r="E1499" s="83" t="s">
        <v>199</v>
      </c>
      <c r="F1499" s="91"/>
      <c r="G1499" s="101"/>
      <c r="H1499" s="279"/>
    </row>
    <row r="1500" spans="1:8" s="1" customFormat="1" ht="12.75" customHeight="1">
      <c r="A1500" s="243"/>
      <c r="B1500" s="255" t="s">
        <v>3620</v>
      </c>
      <c r="C1500" s="55" t="s">
        <v>4329</v>
      </c>
      <c r="D1500" s="326"/>
      <c r="E1500" s="84"/>
      <c r="F1500" s="90"/>
      <c r="G1500" s="73"/>
      <c r="H1500" s="278"/>
    </row>
    <row r="1501" spans="1:8" s="1" customFormat="1" ht="12.75" customHeight="1">
      <c r="A1501" s="244"/>
      <c r="B1501" s="256" t="s">
        <v>4326</v>
      </c>
      <c r="C1501" s="54" t="s">
        <v>4331</v>
      </c>
      <c r="D1501" s="327">
        <v>8</v>
      </c>
      <c r="E1501" s="83" t="s">
        <v>199</v>
      </c>
      <c r="F1501" s="91"/>
      <c r="G1501" s="101"/>
      <c r="H1501" s="279"/>
    </row>
    <row r="1502" spans="1:8" s="1" customFormat="1" ht="12.75" customHeight="1">
      <c r="A1502" s="243"/>
      <c r="B1502" s="255" t="s">
        <v>3858</v>
      </c>
      <c r="C1502" s="55" t="s">
        <v>193</v>
      </c>
      <c r="D1502" s="326"/>
      <c r="E1502" s="84"/>
      <c r="F1502" s="90"/>
      <c r="G1502" s="73"/>
      <c r="H1502" s="278"/>
    </row>
    <row r="1503" spans="1:8" s="1" customFormat="1" ht="12.75" customHeight="1">
      <c r="A1503" s="244"/>
      <c r="B1503" s="256" t="s">
        <v>3282</v>
      </c>
      <c r="C1503" s="54" t="s">
        <v>4333</v>
      </c>
      <c r="D1503" s="327">
        <v>24</v>
      </c>
      <c r="E1503" s="83" t="s">
        <v>199</v>
      </c>
      <c r="F1503" s="91"/>
      <c r="G1503" s="101"/>
      <c r="H1503" s="279"/>
    </row>
    <row r="1504" spans="1:8" s="1" customFormat="1" ht="12.75" customHeight="1">
      <c r="A1504" s="243"/>
      <c r="B1504" s="255"/>
      <c r="C1504" s="55" t="s">
        <v>4332</v>
      </c>
      <c r="D1504" s="326"/>
      <c r="E1504" s="82"/>
      <c r="F1504" s="90"/>
      <c r="G1504" s="73"/>
      <c r="H1504" s="278"/>
    </row>
    <row r="1505" spans="1:8" s="1" customFormat="1" ht="12.75" customHeight="1">
      <c r="A1505" s="244"/>
      <c r="B1505" s="256"/>
      <c r="C1505" s="53"/>
      <c r="D1505" s="327"/>
      <c r="E1505" s="83"/>
      <c r="F1505" s="91"/>
      <c r="G1505" s="101"/>
      <c r="H1505" s="279"/>
    </row>
    <row r="1506" spans="1:8" s="1" customFormat="1" ht="12.75" customHeight="1">
      <c r="A1506" s="243"/>
      <c r="B1506" s="255"/>
      <c r="C1506" s="55"/>
      <c r="D1506" s="326"/>
      <c r="E1506" s="82"/>
      <c r="F1506" s="90"/>
      <c r="G1506" s="73"/>
      <c r="H1506" s="278"/>
    </row>
    <row r="1507" spans="1:8" s="1" customFormat="1" ht="12.75" customHeight="1">
      <c r="A1507" s="244"/>
      <c r="B1507" s="256" t="s">
        <v>3555</v>
      </c>
      <c r="C1507" s="53"/>
      <c r="D1507" s="327"/>
      <c r="E1507" s="83"/>
      <c r="F1507" s="91"/>
      <c r="G1507" s="101"/>
      <c r="H1507" s="279"/>
    </row>
    <row r="1508" spans="1:8" ht="12.75" customHeight="1">
      <c r="A1508" s="243"/>
      <c r="B1508" s="255" t="s">
        <v>3538</v>
      </c>
      <c r="C1508" s="55" t="s">
        <v>3861</v>
      </c>
      <c r="D1508" s="326"/>
      <c r="E1508" s="84"/>
      <c r="F1508" s="90"/>
      <c r="G1508" s="73"/>
      <c r="H1508" s="278"/>
    </row>
    <row r="1509" spans="1:8" ht="12.75" customHeight="1">
      <c r="A1509" s="244"/>
      <c r="B1509" s="256" t="s">
        <v>3862</v>
      </c>
      <c r="C1509" s="54" t="s">
        <v>3863</v>
      </c>
      <c r="D1509" s="327">
        <v>1</v>
      </c>
      <c r="E1509" s="83" t="s">
        <v>199</v>
      </c>
      <c r="F1509" s="93"/>
      <c r="G1509" s="101"/>
      <c r="H1509" s="279"/>
    </row>
    <row r="1510" spans="1:8" ht="12.75" customHeight="1">
      <c r="A1510" s="243"/>
      <c r="B1510" s="255" t="s">
        <v>3348</v>
      </c>
      <c r="C1510" s="55" t="s">
        <v>999</v>
      </c>
      <c r="D1510" s="326"/>
      <c r="E1510" s="84"/>
      <c r="F1510" s="90"/>
      <c r="G1510" s="73"/>
      <c r="H1510" s="278"/>
    </row>
    <row r="1511" spans="1:8" ht="12.75" customHeight="1">
      <c r="A1511" s="244"/>
      <c r="B1511" s="256" t="s">
        <v>3862</v>
      </c>
      <c r="C1511" s="54" t="s">
        <v>3865</v>
      </c>
      <c r="D1511" s="327">
        <v>4</v>
      </c>
      <c r="E1511" s="83" t="s">
        <v>199</v>
      </c>
      <c r="F1511" s="93"/>
      <c r="G1511" s="101"/>
      <c r="H1511" s="279"/>
    </row>
    <row r="1512" spans="1:8" ht="12.75" customHeight="1">
      <c r="A1512" s="243"/>
      <c r="B1512" s="255" t="s">
        <v>3866</v>
      </c>
      <c r="C1512" s="55" t="s">
        <v>999</v>
      </c>
      <c r="D1512" s="326"/>
      <c r="E1512" s="82"/>
      <c r="F1512" s="90"/>
      <c r="G1512" s="73"/>
      <c r="H1512" s="278"/>
    </row>
    <row r="1513" spans="1:8" ht="12.75" customHeight="1">
      <c r="A1513" s="244"/>
      <c r="B1513" s="256" t="s">
        <v>3862</v>
      </c>
      <c r="C1513" s="54" t="s">
        <v>2126</v>
      </c>
      <c r="D1513" s="327">
        <v>3</v>
      </c>
      <c r="E1513" s="83" t="s">
        <v>199</v>
      </c>
      <c r="F1513" s="93"/>
      <c r="G1513" s="101"/>
      <c r="H1513" s="279"/>
    </row>
    <row r="1514" spans="1:8" ht="12.75" customHeight="1">
      <c r="A1514" s="243"/>
      <c r="B1514" s="258" t="s">
        <v>3867</v>
      </c>
      <c r="C1514" s="55" t="s">
        <v>1077</v>
      </c>
      <c r="D1514" s="326"/>
      <c r="E1514" s="82"/>
      <c r="F1514" s="90"/>
      <c r="G1514" s="73"/>
      <c r="H1514" s="278"/>
    </row>
    <row r="1515" spans="1:8" ht="12.75" customHeight="1">
      <c r="A1515" s="244"/>
      <c r="B1515" s="256" t="s">
        <v>3862</v>
      </c>
      <c r="C1515" s="54" t="s">
        <v>1764</v>
      </c>
      <c r="D1515" s="327">
        <v>4</v>
      </c>
      <c r="E1515" s="83" t="s">
        <v>199</v>
      </c>
      <c r="F1515" s="93"/>
      <c r="G1515" s="101"/>
      <c r="H1515" s="279"/>
    </row>
    <row r="1516" spans="1:8" ht="12.75" customHeight="1">
      <c r="A1516" s="243"/>
      <c r="B1516" s="258" t="s">
        <v>2800</v>
      </c>
      <c r="C1516" s="55" t="s">
        <v>1077</v>
      </c>
      <c r="D1516" s="326"/>
      <c r="E1516" s="82"/>
      <c r="F1516" s="90"/>
      <c r="G1516" s="73"/>
      <c r="H1516" s="278"/>
    </row>
    <row r="1517" spans="1:8" ht="12.75" customHeight="1">
      <c r="A1517" s="244"/>
      <c r="B1517" s="256" t="s">
        <v>1067</v>
      </c>
      <c r="C1517" s="53" t="s">
        <v>1072</v>
      </c>
      <c r="D1517" s="327">
        <v>6</v>
      </c>
      <c r="E1517" s="83" t="s">
        <v>199</v>
      </c>
      <c r="F1517" s="93"/>
      <c r="G1517" s="101"/>
      <c r="H1517" s="279"/>
    </row>
    <row r="1518" spans="1:8" ht="12.75" customHeight="1">
      <c r="A1518" s="243"/>
      <c r="B1518" s="255" t="s">
        <v>2113</v>
      </c>
      <c r="C1518" s="55" t="s">
        <v>3275</v>
      </c>
      <c r="D1518" s="326"/>
      <c r="E1518" s="82"/>
      <c r="F1518" s="90"/>
      <c r="G1518" s="73"/>
      <c r="H1518" s="278"/>
    </row>
    <row r="1519" spans="1:8" ht="12.75" customHeight="1">
      <c r="A1519" s="244"/>
      <c r="B1519" s="256" t="s">
        <v>2138</v>
      </c>
      <c r="C1519" s="54" t="s">
        <v>2847</v>
      </c>
      <c r="D1519" s="327">
        <v>8</v>
      </c>
      <c r="E1519" s="83" t="s">
        <v>199</v>
      </c>
      <c r="F1519" s="93"/>
      <c r="G1519" s="101"/>
      <c r="H1519" s="279"/>
    </row>
    <row r="1520" spans="1:8" ht="12.75" customHeight="1">
      <c r="A1520" s="243"/>
      <c r="B1520" s="255" t="s">
        <v>4180</v>
      </c>
      <c r="C1520" s="55" t="s">
        <v>523</v>
      </c>
      <c r="D1520" s="326"/>
      <c r="E1520" s="82"/>
      <c r="F1520" s="90"/>
      <c r="G1520" s="73"/>
      <c r="H1520" s="278"/>
    </row>
    <row r="1521" spans="1:8" ht="12.75" customHeight="1">
      <c r="A1521" s="244" t="s">
        <v>46</v>
      </c>
      <c r="B1521" s="256" t="s">
        <v>2138</v>
      </c>
      <c r="C1521" s="54" t="s">
        <v>2847</v>
      </c>
      <c r="D1521" s="327">
        <v>15.9</v>
      </c>
      <c r="E1521" s="83" t="s">
        <v>161</v>
      </c>
      <c r="F1521" s="93"/>
      <c r="G1521" s="101"/>
      <c r="H1521" s="279"/>
    </row>
    <row r="1522" spans="1:8" ht="12.75" customHeight="1">
      <c r="A1522" s="243"/>
      <c r="B1522" s="255"/>
      <c r="C1522" s="55"/>
      <c r="D1522" s="326"/>
      <c r="E1522" s="82"/>
      <c r="F1522" s="90"/>
      <c r="G1522" s="73"/>
      <c r="H1522" s="278"/>
    </row>
    <row r="1523" spans="1:8" ht="12.75" customHeight="1">
      <c r="A1523" s="244"/>
      <c r="B1523" s="256"/>
      <c r="C1523" s="54"/>
      <c r="D1523" s="327"/>
      <c r="E1523" s="83"/>
      <c r="F1523" s="93"/>
      <c r="G1523" s="101"/>
      <c r="H1523" s="279"/>
    </row>
    <row r="1524" spans="1:8" ht="12.75" customHeight="1">
      <c r="A1524" s="243"/>
      <c r="B1524" s="255"/>
      <c r="C1524" s="55"/>
      <c r="D1524" s="326"/>
      <c r="E1524" s="82"/>
      <c r="F1524" s="90"/>
      <c r="G1524" s="73"/>
      <c r="H1524" s="278"/>
    </row>
    <row r="1525" spans="1:8" ht="12.75" customHeight="1">
      <c r="A1525" s="244"/>
      <c r="B1525" s="256" t="s">
        <v>3670</v>
      </c>
      <c r="C1525" s="54"/>
      <c r="D1525" s="327"/>
      <c r="E1525" s="83"/>
      <c r="F1525" s="93"/>
      <c r="G1525" s="101"/>
      <c r="H1525" s="279"/>
    </row>
    <row r="1526" spans="1:8" ht="12.75" customHeight="1">
      <c r="A1526" s="243"/>
      <c r="B1526" s="255"/>
      <c r="C1526" s="55"/>
      <c r="D1526" s="326"/>
      <c r="E1526" s="82"/>
      <c r="F1526" s="90"/>
      <c r="G1526" s="73"/>
      <c r="H1526" s="278"/>
    </row>
    <row r="1527" spans="1:8" ht="12.75" customHeight="1">
      <c r="A1527" s="244"/>
      <c r="B1527" s="256" t="s">
        <v>2170</v>
      </c>
      <c r="C1527" s="54" t="s">
        <v>2314</v>
      </c>
      <c r="D1527" s="327">
        <v>3</v>
      </c>
      <c r="E1527" s="83" t="s">
        <v>866</v>
      </c>
      <c r="F1527" s="93"/>
      <c r="G1527" s="101"/>
      <c r="H1527" s="279"/>
    </row>
    <row r="1528" spans="1:8" ht="12.75" customHeight="1">
      <c r="A1528" s="243"/>
      <c r="B1528" s="255"/>
      <c r="C1528" s="55"/>
      <c r="D1528" s="326"/>
      <c r="E1528" s="82"/>
      <c r="F1528" s="90"/>
      <c r="G1528" s="73"/>
      <c r="H1528" s="278"/>
    </row>
    <row r="1529" spans="1:8" ht="12.75" customHeight="1">
      <c r="A1529" s="244"/>
      <c r="B1529" s="256" t="s">
        <v>3928</v>
      </c>
      <c r="C1529" s="54" t="s">
        <v>4195</v>
      </c>
      <c r="D1529" s="327">
        <v>1</v>
      </c>
      <c r="E1529" s="83" t="s">
        <v>866</v>
      </c>
      <c r="F1529" s="93"/>
      <c r="G1529" s="101"/>
      <c r="H1529" s="279"/>
    </row>
    <row r="1530" spans="1:8" ht="12.75" customHeight="1">
      <c r="A1530" s="243"/>
      <c r="B1530" s="255"/>
      <c r="C1530" s="55"/>
      <c r="D1530" s="326"/>
      <c r="E1530" s="82"/>
      <c r="F1530" s="90"/>
      <c r="G1530" s="73"/>
      <c r="H1530" s="278"/>
    </row>
    <row r="1531" spans="1:8" ht="12.75" customHeight="1">
      <c r="A1531" s="244"/>
      <c r="B1531" s="256" t="s">
        <v>3729</v>
      </c>
      <c r="C1531" s="54" t="s">
        <v>668</v>
      </c>
      <c r="D1531" s="327">
        <v>2</v>
      </c>
      <c r="E1531" s="83" t="s">
        <v>866</v>
      </c>
      <c r="F1531" s="93"/>
      <c r="G1531" s="101"/>
      <c r="H1531" s="279"/>
    </row>
    <row r="1532" spans="1:8" ht="12.75" customHeight="1">
      <c r="A1532" s="243"/>
      <c r="B1532" s="255"/>
      <c r="C1532" s="55"/>
      <c r="D1532" s="326"/>
      <c r="E1532" s="82"/>
      <c r="F1532" s="90"/>
      <c r="G1532" s="73"/>
      <c r="H1532" s="278"/>
    </row>
    <row r="1533" spans="1:8" ht="12.75" customHeight="1">
      <c r="A1533" s="244"/>
      <c r="B1533" s="256" t="s">
        <v>3929</v>
      </c>
      <c r="C1533" s="54" t="s">
        <v>2359</v>
      </c>
      <c r="D1533" s="327">
        <v>1</v>
      </c>
      <c r="E1533" s="83" t="s">
        <v>866</v>
      </c>
      <c r="F1533" s="93"/>
      <c r="G1533" s="101"/>
      <c r="H1533" s="279"/>
    </row>
    <row r="1534" spans="1:8" ht="12.75" customHeight="1">
      <c r="A1534" s="243"/>
      <c r="B1534" s="255"/>
      <c r="C1534" s="55"/>
      <c r="D1534" s="326"/>
      <c r="E1534" s="82"/>
      <c r="F1534" s="90"/>
      <c r="G1534" s="73"/>
      <c r="H1534" s="278"/>
    </row>
    <row r="1535" spans="1:8" ht="12.75" customHeight="1">
      <c r="A1535" s="244"/>
      <c r="B1535" s="256" t="s">
        <v>3429</v>
      </c>
      <c r="C1535" s="54" t="s">
        <v>4196</v>
      </c>
      <c r="D1535" s="327">
        <v>1</v>
      </c>
      <c r="E1535" s="83" t="s">
        <v>866</v>
      </c>
      <c r="F1535" s="93"/>
      <c r="G1535" s="101"/>
      <c r="H1535" s="279"/>
    </row>
    <row r="1536" spans="1:8" ht="12.75" customHeight="1">
      <c r="A1536" s="243"/>
      <c r="B1536" s="255"/>
      <c r="C1536" s="55"/>
      <c r="D1536" s="326"/>
      <c r="E1536" s="82"/>
      <c r="F1536" s="90"/>
      <c r="G1536" s="73"/>
      <c r="H1536" s="278"/>
    </row>
    <row r="1537" spans="1:8" ht="12.75" customHeight="1">
      <c r="A1537" s="244"/>
      <c r="B1537" s="256" t="s">
        <v>3930</v>
      </c>
      <c r="C1537" s="54" t="s">
        <v>4197</v>
      </c>
      <c r="D1537" s="327">
        <v>1</v>
      </c>
      <c r="E1537" s="83" t="s">
        <v>866</v>
      </c>
      <c r="F1537" s="93"/>
      <c r="G1537" s="101"/>
      <c r="H1537" s="279"/>
    </row>
    <row r="1538" spans="1:8" ht="12.75" customHeight="1">
      <c r="A1538" s="243"/>
      <c r="B1538" s="255"/>
      <c r="C1538" s="55"/>
      <c r="D1538" s="326"/>
      <c r="E1538" s="82"/>
      <c r="F1538" s="90"/>
      <c r="G1538" s="73"/>
      <c r="H1538" s="278"/>
    </row>
    <row r="1539" spans="1:8" ht="12.75" customHeight="1">
      <c r="A1539" s="244"/>
      <c r="B1539" s="256"/>
      <c r="C1539" s="54"/>
      <c r="D1539" s="327"/>
      <c r="E1539" s="83"/>
      <c r="F1539" s="93"/>
      <c r="G1539" s="101"/>
      <c r="H1539" s="279"/>
    </row>
    <row r="1540" spans="1:8" ht="12.75" customHeight="1">
      <c r="A1540" s="243"/>
      <c r="B1540" s="255"/>
      <c r="C1540" s="55"/>
      <c r="D1540" s="326"/>
      <c r="E1540" s="84"/>
      <c r="F1540" s="90"/>
      <c r="G1540" s="73"/>
      <c r="H1540" s="278"/>
    </row>
    <row r="1541" spans="1:8" ht="12.75" customHeight="1">
      <c r="A1541" s="244"/>
      <c r="B1541" s="256" t="s">
        <v>4118</v>
      </c>
      <c r="C1541" s="54"/>
      <c r="D1541" s="327"/>
      <c r="E1541" s="83"/>
      <c r="F1541" s="93"/>
      <c r="G1541" s="101"/>
      <c r="H1541" s="279"/>
    </row>
    <row r="1542" spans="1:8" ht="12.75" customHeight="1">
      <c r="A1542" s="243"/>
      <c r="B1542" s="255" t="s">
        <v>4007</v>
      </c>
      <c r="C1542" s="55" t="s">
        <v>4322</v>
      </c>
      <c r="D1542" s="326"/>
      <c r="E1542" s="84"/>
      <c r="F1542" s="90"/>
      <c r="G1542" s="73"/>
      <c r="H1542" s="278"/>
    </row>
    <row r="1543" spans="1:8" ht="12.75" customHeight="1">
      <c r="A1543" s="244"/>
      <c r="B1543" s="256" t="s">
        <v>4008</v>
      </c>
      <c r="C1543" s="54" t="s">
        <v>1188</v>
      </c>
      <c r="D1543" s="327">
        <v>2</v>
      </c>
      <c r="E1543" s="83" t="s">
        <v>199</v>
      </c>
      <c r="F1543" s="93"/>
      <c r="G1543" s="101"/>
      <c r="H1543" s="279"/>
    </row>
    <row r="1544" spans="1:8" ht="12.75" customHeight="1">
      <c r="A1544" s="243"/>
      <c r="B1544" s="255"/>
      <c r="C1544" s="55"/>
      <c r="D1544" s="326"/>
      <c r="E1544" s="82"/>
      <c r="F1544" s="90"/>
      <c r="G1544" s="73"/>
      <c r="H1544" s="278"/>
    </row>
    <row r="1545" spans="1:8" ht="12.75" customHeight="1">
      <c r="A1545" s="244"/>
      <c r="B1545" s="256"/>
      <c r="C1545" s="54"/>
      <c r="D1545" s="327"/>
      <c r="E1545" s="83"/>
      <c r="F1545" s="93"/>
      <c r="G1545" s="101"/>
      <c r="H1545" s="279"/>
    </row>
    <row r="1546" spans="1:8" ht="12.75" customHeight="1">
      <c r="A1546" s="243"/>
      <c r="B1546" s="255"/>
      <c r="C1546" s="55"/>
      <c r="D1546" s="326"/>
      <c r="E1546" s="84"/>
      <c r="F1546" s="90"/>
      <c r="G1546" s="73"/>
      <c r="H1546" s="278"/>
    </row>
    <row r="1547" spans="1:8" ht="12.75" customHeight="1">
      <c r="A1547" s="244"/>
      <c r="B1547" s="256" t="s">
        <v>544</v>
      </c>
      <c r="C1547" s="54"/>
      <c r="D1547" s="327"/>
      <c r="E1547" s="83"/>
      <c r="F1547" s="93"/>
      <c r="G1547" s="101"/>
      <c r="H1547" s="279"/>
    </row>
    <row r="1548" spans="1:8" ht="12.75" customHeight="1">
      <c r="A1548" s="243"/>
      <c r="B1548" s="255" t="s">
        <v>224</v>
      </c>
      <c r="C1548" s="55" t="s">
        <v>3647</v>
      </c>
      <c r="D1548" s="326"/>
      <c r="E1548" s="82"/>
      <c r="F1548" s="90"/>
      <c r="G1548" s="73"/>
      <c r="H1548" s="278"/>
    </row>
    <row r="1549" spans="1:8" ht="12.75" customHeight="1">
      <c r="A1549" s="244" t="s">
        <v>46</v>
      </c>
      <c r="B1549" s="256" t="s">
        <v>141</v>
      </c>
      <c r="C1549" s="54" t="s">
        <v>4123</v>
      </c>
      <c r="D1549" s="327">
        <v>4</v>
      </c>
      <c r="E1549" s="83" t="s">
        <v>199</v>
      </c>
      <c r="F1549" s="93"/>
      <c r="G1549" s="101"/>
      <c r="H1549" s="279"/>
    </row>
    <row r="1550" spans="1:8" ht="12.75" customHeight="1">
      <c r="A1550" s="243"/>
      <c r="B1550" s="255"/>
      <c r="C1550" s="55"/>
      <c r="D1550" s="326"/>
      <c r="E1550" s="82"/>
      <c r="F1550" s="90"/>
      <c r="G1550" s="73"/>
      <c r="H1550" s="278"/>
    </row>
    <row r="1551" spans="1:8" ht="12.75" customHeight="1">
      <c r="A1551" s="244"/>
      <c r="B1551" s="256"/>
      <c r="C1551" s="54"/>
      <c r="D1551" s="327"/>
      <c r="E1551" s="83"/>
      <c r="F1551" s="93"/>
      <c r="G1551" s="101"/>
      <c r="H1551" s="279"/>
    </row>
    <row r="1552" spans="1:8" ht="12.75" customHeight="1">
      <c r="A1552" s="243"/>
      <c r="B1552" s="255"/>
      <c r="C1552" s="55"/>
      <c r="D1552" s="326"/>
      <c r="E1552" s="82"/>
      <c r="F1552" s="90"/>
      <c r="G1552" s="73"/>
      <c r="H1552" s="278"/>
    </row>
    <row r="1553" spans="1:8" ht="12.75" customHeight="1">
      <c r="A1553" s="244"/>
      <c r="B1553" s="256" t="s">
        <v>4774</v>
      </c>
      <c r="C1553" s="54"/>
      <c r="D1553" s="327"/>
      <c r="E1553" s="83"/>
      <c r="F1553" s="93"/>
      <c r="G1553" s="101"/>
      <c r="H1553" s="279"/>
    </row>
    <row r="1554" spans="1:8" ht="12.75" customHeight="1">
      <c r="A1554" s="243"/>
      <c r="B1554" s="255"/>
      <c r="C1554" s="52" t="s">
        <v>1716</v>
      </c>
      <c r="D1554" s="326"/>
      <c r="E1554" s="84"/>
      <c r="F1554" s="90"/>
      <c r="G1554" s="73"/>
      <c r="H1554" s="278"/>
    </row>
    <row r="1555" spans="1:8" ht="12.75" customHeight="1">
      <c r="A1555" s="244"/>
      <c r="B1555" s="256" t="s">
        <v>3894</v>
      </c>
      <c r="C1555" s="53" t="s">
        <v>4776</v>
      </c>
      <c r="D1555" s="327">
        <v>6.5</v>
      </c>
      <c r="E1555" s="83" t="s">
        <v>161</v>
      </c>
      <c r="F1555" s="93"/>
      <c r="G1555" s="101"/>
      <c r="H1555" s="279"/>
    </row>
    <row r="1556" spans="1:8" ht="12.75" customHeight="1">
      <c r="A1556" s="243"/>
      <c r="B1556" s="255"/>
      <c r="C1556" s="55" t="s">
        <v>4775</v>
      </c>
      <c r="D1556" s="326"/>
      <c r="E1556" s="82"/>
      <c r="F1556" s="90"/>
      <c r="G1556" s="73"/>
      <c r="H1556" s="278"/>
    </row>
    <row r="1557" spans="1:8" ht="12.75" customHeight="1">
      <c r="A1557" s="244"/>
      <c r="B1557" s="256" t="s">
        <v>3894</v>
      </c>
      <c r="C1557" s="54" t="s">
        <v>4776</v>
      </c>
      <c r="D1557" s="327">
        <v>61.4</v>
      </c>
      <c r="E1557" s="83" t="s">
        <v>161</v>
      </c>
      <c r="F1557" s="93"/>
      <c r="G1557" s="101"/>
      <c r="H1557" s="279"/>
    </row>
    <row r="1558" spans="1:8" ht="12.75" customHeight="1">
      <c r="A1558" s="243"/>
      <c r="B1558" s="255"/>
      <c r="C1558" s="55"/>
      <c r="D1558" s="326"/>
      <c r="E1558" s="82"/>
      <c r="F1558" s="90"/>
      <c r="G1558" s="73"/>
      <c r="H1558" s="278"/>
    </row>
    <row r="1559" spans="1:8" ht="12.75" customHeight="1">
      <c r="A1559" s="244"/>
      <c r="B1559" s="256"/>
      <c r="C1559" s="54"/>
      <c r="D1559" s="327"/>
      <c r="E1559" s="83"/>
      <c r="F1559" s="93"/>
      <c r="G1559" s="101"/>
      <c r="H1559" s="279"/>
    </row>
    <row r="1560" spans="1:8" ht="12.75" customHeight="1">
      <c r="A1560" s="243"/>
      <c r="B1560" s="255"/>
      <c r="C1560" s="55"/>
      <c r="D1560" s="326"/>
      <c r="E1560" s="82"/>
      <c r="F1560" s="90"/>
      <c r="G1560" s="73"/>
      <c r="H1560" s="278"/>
    </row>
    <row r="1561" spans="1:8" ht="12.75" customHeight="1">
      <c r="A1561" s="244"/>
      <c r="B1561" s="256"/>
      <c r="C1561" s="54"/>
      <c r="D1561" s="327"/>
      <c r="E1561" s="83"/>
      <c r="F1561" s="93"/>
      <c r="G1561" s="101"/>
      <c r="H1561" s="279"/>
    </row>
    <row r="1562" spans="1:8" ht="12.75" customHeight="1">
      <c r="A1562" s="243"/>
      <c r="B1562" s="255"/>
      <c r="C1562" s="55"/>
      <c r="D1562" s="326"/>
      <c r="E1562" s="84"/>
      <c r="F1562" s="90"/>
      <c r="G1562" s="73"/>
      <c r="H1562" s="278"/>
    </row>
    <row r="1563" spans="1:8" ht="12.75" customHeight="1">
      <c r="A1563" s="244"/>
      <c r="B1563" s="256" t="s">
        <v>2670</v>
      </c>
      <c r="C1563" s="54" t="s">
        <v>3944</v>
      </c>
      <c r="D1563" s="327"/>
      <c r="E1563" s="83"/>
      <c r="F1563" s="93"/>
      <c r="G1563" s="101"/>
      <c r="H1563" s="279"/>
    </row>
    <row r="1564" spans="1:8" ht="12.75" customHeight="1">
      <c r="A1564" s="243"/>
      <c r="B1564" s="255"/>
      <c r="C1564" s="55"/>
      <c r="D1564" s="326"/>
      <c r="E1564" s="82"/>
      <c r="F1564" s="90"/>
      <c r="G1564" s="73"/>
      <c r="H1564" s="278"/>
    </row>
    <row r="1565" spans="1:8" ht="12.75" customHeight="1">
      <c r="A1565" s="244" t="s">
        <v>46</v>
      </c>
      <c r="B1565" s="256" t="s">
        <v>1443</v>
      </c>
      <c r="C1565" s="54" t="s">
        <v>3170</v>
      </c>
      <c r="D1565" s="327">
        <v>16.899999999999999</v>
      </c>
      <c r="E1565" s="83" t="s">
        <v>161</v>
      </c>
      <c r="F1565" s="93"/>
      <c r="G1565" s="101"/>
      <c r="H1565" s="279"/>
    </row>
    <row r="1566" spans="1:8" ht="12.75" customHeight="1">
      <c r="A1566" s="243"/>
      <c r="B1566" s="255" t="s">
        <v>46</v>
      </c>
      <c r="C1566" s="55"/>
      <c r="D1566" s="326"/>
      <c r="E1566" s="82"/>
      <c r="F1566" s="90"/>
      <c r="G1566" s="73"/>
      <c r="H1566" s="278"/>
    </row>
    <row r="1567" spans="1:8" ht="12.75" customHeight="1">
      <c r="A1567" s="244" t="s">
        <v>46</v>
      </c>
      <c r="B1567" s="256" t="s">
        <v>1443</v>
      </c>
      <c r="C1567" s="54" t="s">
        <v>3031</v>
      </c>
      <c r="D1567" s="327">
        <v>11.2</v>
      </c>
      <c r="E1567" s="83" t="s">
        <v>161</v>
      </c>
      <c r="F1567" s="93"/>
      <c r="G1567" s="101"/>
      <c r="H1567" s="279"/>
    </row>
    <row r="1568" spans="1:8" ht="12.75" customHeight="1">
      <c r="A1568" s="243"/>
      <c r="B1568" s="255" t="s">
        <v>46</v>
      </c>
      <c r="C1568" s="55"/>
      <c r="D1568" s="326"/>
      <c r="E1568" s="82"/>
      <c r="F1568" s="90"/>
      <c r="G1568" s="73"/>
      <c r="H1568" s="278"/>
    </row>
    <row r="1569" spans="1:8" ht="12.75" customHeight="1">
      <c r="A1569" s="244" t="s">
        <v>46</v>
      </c>
      <c r="B1569" s="256" t="s">
        <v>1443</v>
      </c>
      <c r="C1569" s="54" t="s">
        <v>2820</v>
      </c>
      <c r="D1569" s="327">
        <v>0.8</v>
      </c>
      <c r="E1569" s="83" t="s">
        <v>161</v>
      </c>
      <c r="F1569" s="93"/>
      <c r="G1569" s="101"/>
      <c r="H1569" s="279"/>
    </row>
    <row r="1570" spans="1:8" ht="12.75" customHeight="1">
      <c r="A1570" s="243"/>
      <c r="B1570" s="255"/>
      <c r="C1570" s="55"/>
      <c r="D1570" s="326"/>
      <c r="E1570" s="82"/>
      <c r="F1570" s="90"/>
      <c r="G1570" s="73"/>
      <c r="H1570" s="278"/>
    </row>
    <row r="1571" spans="1:8" ht="12.75" customHeight="1">
      <c r="A1571" s="244"/>
      <c r="B1571" s="256"/>
      <c r="C1571" s="54"/>
      <c r="D1571" s="327"/>
      <c r="E1571" s="83"/>
      <c r="F1571" s="93"/>
      <c r="G1571" s="101"/>
      <c r="H1571" s="279"/>
    </row>
    <row r="1572" spans="1:8" ht="12.75" customHeight="1">
      <c r="A1572" s="243"/>
      <c r="B1572" s="255"/>
      <c r="C1572" s="55"/>
      <c r="D1572" s="326"/>
      <c r="E1572" s="82"/>
      <c r="F1572" s="90"/>
      <c r="G1572" s="73"/>
      <c r="H1572" s="278"/>
    </row>
    <row r="1573" spans="1:8" ht="12.75" customHeight="1">
      <c r="A1573" s="244"/>
      <c r="B1573" s="256"/>
      <c r="C1573" s="54"/>
      <c r="D1573" s="327"/>
      <c r="E1573" s="83"/>
      <c r="F1573" s="93"/>
      <c r="G1573" s="101"/>
      <c r="H1573" s="279"/>
    </row>
    <row r="1574" spans="1:8" ht="12.75" customHeight="1">
      <c r="A1574" s="243"/>
      <c r="B1574" s="255"/>
      <c r="C1574" s="55"/>
      <c r="D1574" s="326"/>
      <c r="E1574" s="82"/>
      <c r="F1574" s="90"/>
      <c r="G1574" s="73"/>
      <c r="H1574" s="278"/>
    </row>
    <row r="1575" spans="1:8" ht="12.75" customHeight="1">
      <c r="A1575" s="244"/>
      <c r="B1575" s="256"/>
      <c r="C1575" s="54"/>
      <c r="D1575" s="327"/>
      <c r="E1575" s="83"/>
      <c r="F1575" s="93"/>
      <c r="G1575" s="101"/>
      <c r="H1575" s="279"/>
    </row>
    <row r="1576" spans="1:8" ht="12.75" customHeight="1">
      <c r="A1576" s="243"/>
      <c r="B1576" s="255"/>
      <c r="C1576" s="52"/>
      <c r="D1576" s="326"/>
      <c r="E1576" s="84"/>
      <c r="F1576" s="90"/>
      <c r="G1576" s="73"/>
      <c r="H1576" s="278"/>
    </row>
    <row r="1577" spans="1:8" ht="12.75" customHeight="1">
      <c r="A1577" s="244"/>
      <c r="B1577" s="256"/>
      <c r="C1577" s="53"/>
      <c r="D1577" s="327"/>
      <c r="E1577" s="83"/>
      <c r="F1577" s="93"/>
      <c r="G1577" s="101"/>
      <c r="H1577" s="279"/>
    </row>
    <row r="1578" spans="1:8" ht="12.75" customHeight="1">
      <c r="A1578" s="243"/>
      <c r="B1578" s="255"/>
      <c r="C1578" s="55"/>
      <c r="D1578" s="326"/>
      <c r="E1578" s="82"/>
      <c r="F1578" s="90"/>
      <c r="G1578" s="73"/>
      <c r="H1578" s="278"/>
    </row>
    <row r="1579" spans="1:8" ht="12.75" customHeight="1">
      <c r="A1579" s="244"/>
      <c r="B1579" s="256"/>
      <c r="C1579" s="54"/>
      <c r="D1579" s="327"/>
      <c r="E1579" s="83"/>
      <c r="F1579" s="93"/>
      <c r="G1579" s="101"/>
      <c r="H1579" s="279"/>
    </row>
    <row r="1580" spans="1:8" ht="12.75" customHeight="1">
      <c r="A1580" s="243"/>
      <c r="B1580" s="255"/>
      <c r="C1580" s="55"/>
      <c r="D1580" s="326"/>
      <c r="E1580" s="82"/>
      <c r="F1580" s="90"/>
      <c r="G1580" s="73"/>
      <c r="H1580" s="278"/>
    </row>
    <row r="1581" spans="1:8" ht="12.75" customHeight="1">
      <c r="A1581" s="244"/>
      <c r="B1581" s="256"/>
      <c r="C1581" s="54"/>
      <c r="D1581" s="327"/>
      <c r="E1581" s="83"/>
      <c r="F1581" s="93"/>
      <c r="G1581" s="101"/>
      <c r="H1581" s="279"/>
    </row>
    <row r="1582" spans="1:8" ht="12.75" customHeight="1">
      <c r="A1582" s="243"/>
      <c r="B1582" s="255"/>
      <c r="C1582" s="55"/>
      <c r="D1582" s="326"/>
      <c r="E1582" s="82"/>
      <c r="F1582" s="90"/>
      <c r="G1582" s="73"/>
      <c r="H1582" s="278"/>
    </row>
    <row r="1583" spans="1:8" ht="12.75" customHeight="1">
      <c r="A1583" s="244"/>
      <c r="B1583" s="256"/>
      <c r="C1583" s="54"/>
      <c r="D1583" s="327"/>
      <c r="E1583" s="83"/>
      <c r="F1583" s="93"/>
      <c r="G1583" s="101"/>
      <c r="H1583" s="279"/>
    </row>
    <row r="1584" spans="1:8" ht="12.75" customHeight="1">
      <c r="A1584" s="243"/>
      <c r="B1584" s="255"/>
      <c r="C1584" s="55"/>
      <c r="D1584" s="326"/>
      <c r="E1584" s="82"/>
      <c r="F1584" s="90"/>
      <c r="G1584" s="73"/>
      <c r="H1584" s="278"/>
    </row>
    <row r="1585" spans="1:8" ht="12.75" customHeight="1">
      <c r="A1585" s="244"/>
      <c r="B1585" s="256"/>
      <c r="C1585" s="54"/>
      <c r="D1585" s="327"/>
      <c r="E1585" s="83"/>
      <c r="F1585" s="93"/>
      <c r="G1585" s="101"/>
      <c r="H1585" s="279"/>
    </row>
    <row r="1586" spans="1:8" ht="12.75" customHeight="1">
      <c r="A1586" s="243"/>
      <c r="B1586" s="255"/>
      <c r="C1586" s="55"/>
      <c r="D1586" s="326"/>
      <c r="E1586" s="82"/>
      <c r="F1586" s="90"/>
      <c r="G1586" s="73"/>
      <c r="H1586" s="278"/>
    </row>
    <row r="1587" spans="1:8" ht="12.75" customHeight="1">
      <c r="A1587" s="244"/>
      <c r="B1587" s="256"/>
      <c r="C1587" s="54"/>
      <c r="D1587" s="327"/>
      <c r="E1587" s="83"/>
      <c r="F1587" s="93"/>
      <c r="G1587" s="101"/>
      <c r="H1587" s="279"/>
    </row>
    <row r="1588" spans="1:8" ht="12.75" customHeight="1">
      <c r="A1588" s="243"/>
      <c r="B1588" s="255"/>
      <c r="C1588" s="52"/>
      <c r="D1588" s="326"/>
      <c r="E1588" s="84"/>
      <c r="F1588" s="90"/>
      <c r="G1588" s="73"/>
      <c r="H1588" s="278"/>
    </row>
    <row r="1589" spans="1:8" ht="12.75" customHeight="1">
      <c r="A1589" s="244"/>
      <c r="B1589" s="256"/>
      <c r="C1589" s="53"/>
      <c r="D1589" s="327"/>
      <c r="E1589" s="83"/>
      <c r="F1589" s="93"/>
      <c r="G1589" s="101"/>
      <c r="H1589" s="279"/>
    </row>
    <row r="1590" spans="1:8" ht="12.75" customHeight="1">
      <c r="A1590" s="243"/>
      <c r="B1590" s="255"/>
      <c r="C1590" s="55"/>
      <c r="D1590" s="326"/>
      <c r="E1590" s="82"/>
      <c r="F1590" s="90"/>
      <c r="G1590" s="73"/>
      <c r="H1590" s="278"/>
    </row>
    <row r="1591" spans="1:8" ht="12.75" customHeight="1">
      <c r="A1591" s="244"/>
      <c r="B1591" s="256"/>
      <c r="C1591" s="54"/>
      <c r="D1591" s="327"/>
      <c r="E1591" s="83"/>
      <c r="F1591" s="93"/>
      <c r="G1591" s="101"/>
      <c r="H1591" s="279"/>
    </row>
    <row r="1592" spans="1:8" ht="12.75" customHeight="1">
      <c r="A1592" s="243"/>
      <c r="B1592" s="255"/>
      <c r="C1592" s="55"/>
      <c r="D1592" s="326"/>
      <c r="E1592" s="82"/>
      <c r="F1592" s="90"/>
      <c r="G1592" s="73"/>
      <c r="H1592" s="278"/>
    </row>
    <row r="1593" spans="1:8" ht="12.75" customHeight="1">
      <c r="A1593" s="244"/>
      <c r="B1593" s="256"/>
      <c r="C1593" s="54"/>
      <c r="D1593" s="327"/>
      <c r="E1593" s="83"/>
      <c r="F1593" s="93"/>
      <c r="G1593" s="101"/>
      <c r="H1593" s="279"/>
    </row>
    <row r="1594" spans="1:8" ht="12.75" customHeight="1">
      <c r="A1594" s="243"/>
      <c r="B1594" s="255"/>
      <c r="C1594" s="55"/>
      <c r="D1594" s="326"/>
      <c r="E1594" s="82"/>
      <c r="F1594" s="90"/>
      <c r="G1594" s="73"/>
      <c r="H1594" s="278"/>
    </row>
    <row r="1595" spans="1:8" ht="12.75" customHeight="1">
      <c r="A1595" s="244"/>
      <c r="B1595" s="256"/>
      <c r="C1595" s="54"/>
      <c r="D1595" s="327"/>
      <c r="E1595" s="83"/>
      <c r="F1595" s="93"/>
      <c r="G1595" s="101"/>
      <c r="H1595" s="279"/>
    </row>
    <row r="1596" spans="1:8" ht="12.75" customHeight="1">
      <c r="A1596" s="243"/>
      <c r="B1596" s="255"/>
      <c r="C1596" s="55"/>
      <c r="D1596" s="326"/>
      <c r="E1596" s="82"/>
      <c r="F1596" s="90"/>
      <c r="G1596" s="73"/>
      <c r="H1596" s="278"/>
    </row>
    <row r="1597" spans="1:8" ht="12.75" customHeight="1">
      <c r="A1597" s="244"/>
      <c r="B1597" s="256"/>
      <c r="C1597" s="54"/>
      <c r="D1597" s="327"/>
      <c r="E1597" s="83"/>
      <c r="F1597" s="93"/>
      <c r="G1597" s="101"/>
      <c r="H1597" s="279"/>
    </row>
    <row r="1598" spans="1:8" ht="12.75" customHeight="1">
      <c r="A1598" s="243"/>
      <c r="B1598" s="255"/>
      <c r="C1598" s="55"/>
      <c r="D1598" s="326"/>
      <c r="E1598" s="82"/>
      <c r="F1598" s="90"/>
      <c r="G1598" s="73"/>
      <c r="H1598" s="278"/>
    </row>
    <row r="1599" spans="1:8" ht="12.75" customHeight="1">
      <c r="A1599" s="244"/>
      <c r="B1599" s="256"/>
      <c r="C1599" s="54"/>
      <c r="D1599" s="327"/>
      <c r="E1599" s="83"/>
      <c r="F1599" s="93"/>
      <c r="G1599" s="101"/>
      <c r="H1599" s="279"/>
    </row>
    <row r="1600" spans="1:8" ht="12.75" customHeight="1">
      <c r="A1600" s="243"/>
      <c r="B1600" s="255" t="s">
        <v>46</v>
      </c>
      <c r="C1600" s="55" t="s">
        <v>46</v>
      </c>
      <c r="D1600" s="326"/>
      <c r="E1600" s="82"/>
      <c r="F1600" s="90"/>
      <c r="G1600" s="73"/>
      <c r="H1600" s="278"/>
    </row>
    <row r="1601" spans="1:8" ht="12.75" customHeight="1">
      <c r="A1601" s="244"/>
      <c r="B1601" s="40" t="s">
        <v>165</v>
      </c>
      <c r="C1601" s="54" t="s">
        <v>46</v>
      </c>
      <c r="D1601" s="327"/>
      <c r="E1601" s="83" t="s">
        <v>46</v>
      </c>
      <c r="F1601" s="93"/>
      <c r="G1601" s="101"/>
      <c r="H1601" s="279"/>
    </row>
    <row r="1602" spans="1:8" ht="12.75" customHeight="1">
      <c r="A1602" s="243"/>
      <c r="B1602" s="255" t="s">
        <v>46</v>
      </c>
      <c r="C1602" s="55" t="s">
        <v>46</v>
      </c>
      <c r="D1602" s="326"/>
      <c r="E1602" s="82"/>
      <c r="F1602" s="90"/>
      <c r="G1602" s="73"/>
      <c r="H1602" s="278"/>
    </row>
    <row r="1603" spans="1:8" ht="12.75" customHeight="1">
      <c r="A1603" s="244" t="s">
        <v>738</v>
      </c>
      <c r="B1603" s="256" t="s">
        <v>2888</v>
      </c>
      <c r="C1603" s="54" t="s">
        <v>46</v>
      </c>
      <c r="D1603" s="327"/>
      <c r="E1603" s="83" t="s">
        <v>46</v>
      </c>
      <c r="F1603" s="93"/>
      <c r="G1603" s="101"/>
      <c r="H1603" s="279"/>
    </row>
    <row r="1604" spans="1:8" ht="12.75" customHeight="1">
      <c r="A1604" s="243"/>
      <c r="B1604" s="255"/>
      <c r="C1604" s="55"/>
      <c r="D1604" s="326"/>
      <c r="E1604" s="82"/>
      <c r="F1604" s="90"/>
      <c r="G1604" s="73"/>
      <c r="H1604" s="278"/>
    </row>
    <row r="1605" spans="1:8" ht="12.75" customHeight="1">
      <c r="A1605" s="244"/>
      <c r="B1605" s="256"/>
      <c r="C1605" s="54"/>
      <c r="D1605" s="327"/>
      <c r="E1605" s="83"/>
      <c r="F1605" s="93"/>
      <c r="G1605" s="101"/>
      <c r="H1605" s="279"/>
    </row>
    <row r="1606" spans="1:8" ht="12.75" customHeight="1">
      <c r="A1606" s="243"/>
      <c r="B1606" s="255"/>
      <c r="C1606" s="55"/>
      <c r="D1606" s="326"/>
      <c r="E1606" s="82"/>
      <c r="F1606" s="90"/>
      <c r="G1606" s="73"/>
      <c r="H1606" s="278"/>
    </row>
    <row r="1607" spans="1:8" ht="12.75" customHeight="1">
      <c r="A1607" s="244"/>
      <c r="B1607" s="256" t="s">
        <v>0</v>
      </c>
      <c r="C1607" s="54"/>
      <c r="D1607" s="327"/>
      <c r="E1607" s="83"/>
      <c r="F1607" s="93"/>
      <c r="G1607" s="101"/>
      <c r="H1607" s="279"/>
    </row>
    <row r="1608" spans="1:8" ht="12.75" customHeight="1">
      <c r="A1608" s="243"/>
      <c r="B1608" s="255" t="s">
        <v>3312</v>
      </c>
      <c r="C1608" s="55" t="s">
        <v>4169</v>
      </c>
      <c r="D1608" s="326"/>
      <c r="E1608" s="82"/>
      <c r="F1608" s="90"/>
      <c r="G1608" s="73"/>
      <c r="H1608" s="278"/>
    </row>
    <row r="1609" spans="1:8" ht="12.75" customHeight="1">
      <c r="A1609" s="244" t="s">
        <v>46</v>
      </c>
      <c r="B1609" s="256" t="s">
        <v>473</v>
      </c>
      <c r="C1609" s="54" t="s">
        <v>4168</v>
      </c>
      <c r="D1609" s="327">
        <v>1167</v>
      </c>
      <c r="E1609" s="83" t="s">
        <v>117</v>
      </c>
      <c r="F1609" s="93"/>
      <c r="G1609" s="101"/>
      <c r="H1609" s="279"/>
    </row>
    <row r="1610" spans="1:8" ht="12.75" customHeight="1">
      <c r="A1610" s="243"/>
      <c r="B1610" s="255" t="s">
        <v>3806</v>
      </c>
      <c r="C1610" s="55" t="s">
        <v>46</v>
      </c>
      <c r="D1610" s="326"/>
      <c r="E1610" s="82"/>
      <c r="F1610" s="90"/>
      <c r="G1610" s="73"/>
      <c r="H1610" s="278"/>
    </row>
    <row r="1611" spans="1:8" ht="12.75" customHeight="1">
      <c r="A1611" s="244" t="s">
        <v>46</v>
      </c>
      <c r="B1611" s="256" t="s">
        <v>258</v>
      </c>
      <c r="C1611" s="54" t="s">
        <v>3808</v>
      </c>
      <c r="D1611" s="327">
        <v>1167</v>
      </c>
      <c r="E1611" s="83" t="s">
        <v>117</v>
      </c>
      <c r="F1611" s="93"/>
      <c r="G1611" s="101"/>
      <c r="H1611" s="279"/>
    </row>
    <row r="1612" spans="1:8" ht="12.75" customHeight="1">
      <c r="A1612" s="243"/>
      <c r="B1612" s="255" t="s">
        <v>136</v>
      </c>
      <c r="C1612" s="55" t="s">
        <v>46</v>
      </c>
      <c r="D1612" s="326"/>
      <c r="E1612" s="82"/>
      <c r="F1612" s="90"/>
      <c r="G1612" s="73"/>
      <c r="H1612" s="278"/>
    </row>
    <row r="1613" spans="1:8" ht="12.75" customHeight="1">
      <c r="A1613" s="244" t="s">
        <v>46</v>
      </c>
      <c r="B1613" s="256" t="s">
        <v>3810</v>
      </c>
      <c r="C1613" s="54" t="s">
        <v>899</v>
      </c>
      <c r="D1613" s="327">
        <v>87.9</v>
      </c>
      <c r="E1613" s="83" t="s">
        <v>117</v>
      </c>
      <c r="F1613" s="93"/>
      <c r="G1613" s="101"/>
      <c r="H1613" s="279"/>
    </row>
    <row r="1614" spans="1:8" ht="12.75" customHeight="1">
      <c r="A1614" s="243"/>
      <c r="B1614" s="255" t="s">
        <v>136</v>
      </c>
      <c r="C1614" s="55" t="s">
        <v>46</v>
      </c>
      <c r="D1614" s="326"/>
      <c r="E1614" s="82"/>
      <c r="F1614" s="90"/>
      <c r="G1614" s="73"/>
      <c r="H1614" s="278"/>
    </row>
    <row r="1615" spans="1:8" ht="12.75" customHeight="1">
      <c r="A1615" s="244" t="s">
        <v>46</v>
      </c>
      <c r="B1615" s="256" t="s">
        <v>3812</v>
      </c>
      <c r="C1615" s="54" t="s">
        <v>3813</v>
      </c>
      <c r="D1615" s="327">
        <v>184</v>
      </c>
      <c r="E1615" s="83" t="s">
        <v>117</v>
      </c>
      <c r="F1615" s="93"/>
      <c r="G1615" s="101"/>
      <c r="H1615" s="279"/>
    </row>
    <row r="1616" spans="1:8" ht="12.75" customHeight="1">
      <c r="A1616" s="243"/>
      <c r="B1616" s="255"/>
      <c r="C1616" s="55"/>
      <c r="D1616" s="326"/>
      <c r="E1616" s="82"/>
      <c r="F1616" s="90"/>
      <c r="G1616" s="73"/>
      <c r="H1616" s="278"/>
    </row>
    <row r="1617" spans="1:8" ht="12.75" customHeight="1">
      <c r="A1617" s="244"/>
      <c r="B1617" s="256"/>
      <c r="C1617" s="54"/>
      <c r="D1617" s="327"/>
      <c r="E1617" s="83"/>
      <c r="F1617" s="93"/>
      <c r="G1617" s="101"/>
      <c r="H1617" s="279"/>
    </row>
    <row r="1618" spans="1:8" ht="12.75" customHeight="1">
      <c r="A1618" s="243"/>
      <c r="B1618" s="255"/>
      <c r="C1618" s="55"/>
      <c r="D1618" s="326"/>
      <c r="E1618" s="82"/>
      <c r="F1618" s="90"/>
      <c r="G1618" s="73"/>
      <c r="H1618" s="278"/>
    </row>
    <row r="1619" spans="1:8" ht="12.75" customHeight="1">
      <c r="A1619" s="244"/>
      <c r="B1619" s="256"/>
      <c r="C1619" s="54"/>
      <c r="D1619" s="327"/>
      <c r="E1619" s="83"/>
      <c r="F1619" s="93"/>
      <c r="G1619" s="101"/>
      <c r="H1619" s="279"/>
    </row>
    <row r="1620" spans="1:8" ht="12.75" customHeight="1">
      <c r="A1620" s="243"/>
      <c r="B1620" s="255" t="s">
        <v>46</v>
      </c>
      <c r="C1620" s="55" t="s">
        <v>46</v>
      </c>
      <c r="D1620" s="326"/>
      <c r="E1620" s="82"/>
      <c r="F1620" s="90"/>
      <c r="G1620" s="73"/>
      <c r="H1620" s="278"/>
    </row>
    <row r="1621" spans="1:8" ht="12.75" customHeight="1">
      <c r="A1621" s="244" t="s">
        <v>46</v>
      </c>
      <c r="B1621" s="256" t="s">
        <v>1082</v>
      </c>
      <c r="C1621" s="54" t="s">
        <v>4582</v>
      </c>
      <c r="D1621" s="327"/>
      <c r="E1621" s="83" t="s">
        <v>46</v>
      </c>
      <c r="F1621" s="93"/>
      <c r="G1621" s="101"/>
      <c r="H1621" s="279"/>
    </row>
    <row r="1622" spans="1:8" ht="12.75" customHeight="1">
      <c r="A1622" s="243"/>
      <c r="B1622" s="255" t="s">
        <v>3800</v>
      </c>
      <c r="C1622" s="55" t="s">
        <v>3211</v>
      </c>
      <c r="D1622" s="326"/>
      <c r="E1622" s="82"/>
      <c r="F1622" s="90"/>
      <c r="G1622" s="73"/>
      <c r="H1622" s="278"/>
    </row>
    <row r="1623" spans="1:8" ht="12.75" customHeight="1">
      <c r="A1623" s="244" t="s">
        <v>46</v>
      </c>
      <c r="B1623" s="256" t="s">
        <v>3506</v>
      </c>
      <c r="C1623" s="54" t="s">
        <v>3869</v>
      </c>
      <c r="D1623" s="327">
        <v>556</v>
      </c>
      <c r="E1623" s="83" t="s">
        <v>117</v>
      </c>
      <c r="F1623" s="93"/>
      <c r="G1623" s="101"/>
      <c r="H1623" s="279"/>
    </row>
    <row r="1624" spans="1:8" ht="12.75" customHeight="1">
      <c r="A1624" s="243"/>
      <c r="B1624" s="255" t="s">
        <v>3800</v>
      </c>
      <c r="C1624" s="55" t="s">
        <v>46</v>
      </c>
      <c r="D1624" s="326"/>
      <c r="E1624" s="82"/>
      <c r="F1624" s="90"/>
      <c r="G1624" s="73"/>
      <c r="H1624" s="278"/>
    </row>
    <row r="1625" spans="1:8" ht="12.75" customHeight="1">
      <c r="A1625" s="244" t="s">
        <v>46</v>
      </c>
      <c r="B1625" s="256" t="s">
        <v>543</v>
      </c>
      <c r="C1625" s="54" t="s">
        <v>3870</v>
      </c>
      <c r="D1625" s="327">
        <v>556</v>
      </c>
      <c r="E1625" s="83" t="s">
        <v>117</v>
      </c>
      <c r="F1625" s="93"/>
      <c r="G1625" s="101"/>
      <c r="H1625" s="279"/>
    </row>
    <row r="1626" spans="1:8" ht="12.75" customHeight="1">
      <c r="A1626" s="243"/>
      <c r="B1626" s="255" t="s">
        <v>3800</v>
      </c>
      <c r="C1626" s="55" t="s">
        <v>46</v>
      </c>
      <c r="D1626" s="326"/>
      <c r="E1626" s="82"/>
      <c r="F1626" s="90"/>
      <c r="G1626" s="73"/>
      <c r="H1626" s="278"/>
    </row>
    <row r="1627" spans="1:8" ht="12.75" customHeight="1">
      <c r="A1627" s="244" t="s">
        <v>46</v>
      </c>
      <c r="B1627" s="256" t="s">
        <v>3871</v>
      </c>
      <c r="C1627" s="54" t="s">
        <v>46</v>
      </c>
      <c r="D1627" s="327">
        <v>556</v>
      </c>
      <c r="E1627" s="83" t="s">
        <v>117</v>
      </c>
      <c r="F1627" s="93"/>
      <c r="G1627" s="101"/>
      <c r="H1627" s="279"/>
    </row>
    <row r="1628" spans="1:8" ht="12.75" customHeight="1">
      <c r="A1628" s="243"/>
      <c r="B1628" s="255" t="s">
        <v>3800</v>
      </c>
      <c r="C1628" s="55" t="s">
        <v>309</v>
      </c>
      <c r="D1628" s="326"/>
      <c r="E1628" s="82"/>
      <c r="F1628" s="90"/>
      <c r="G1628" s="73"/>
      <c r="H1628" s="278"/>
    </row>
    <row r="1629" spans="1:8" ht="12.75" customHeight="1">
      <c r="A1629" s="244" t="s">
        <v>46</v>
      </c>
      <c r="B1629" s="256" t="s">
        <v>3872</v>
      </c>
      <c r="C1629" s="54" t="s">
        <v>1939</v>
      </c>
      <c r="D1629" s="327">
        <v>63.4</v>
      </c>
      <c r="E1629" s="83" t="s">
        <v>161</v>
      </c>
      <c r="F1629" s="93"/>
      <c r="G1629" s="101"/>
      <c r="H1629" s="279"/>
    </row>
    <row r="1630" spans="1:8" ht="12.75" customHeight="1">
      <c r="A1630" s="243"/>
      <c r="B1630" s="255" t="s">
        <v>3800</v>
      </c>
      <c r="C1630" s="55" t="s">
        <v>46</v>
      </c>
      <c r="D1630" s="326"/>
      <c r="E1630" s="82"/>
      <c r="F1630" s="90"/>
      <c r="G1630" s="73"/>
      <c r="H1630" s="278"/>
    </row>
    <row r="1631" spans="1:8" ht="12.75" customHeight="1">
      <c r="A1631" s="244" t="s">
        <v>46</v>
      </c>
      <c r="B1631" s="256" t="s">
        <v>213</v>
      </c>
      <c r="C1631" s="54" t="s">
        <v>46</v>
      </c>
      <c r="D1631" s="327">
        <v>63.4</v>
      </c>
      <c r="E1631" s="83" t="s">
        <v>161</v>
      </c>
      <c r="F1631" s="93"/>
      <c r="G1631" s="101"/>
      <c r="H1631" s="279"/>
    </row>
    <row r="1632" spans="1:8" ht="12.75" customHeight="1">
      <c r="A1632" s="243"/>
      <c r="B1632" s="255" t="s">
        <v>3800</v>
      </c>
      <c r="C1632" s="55" t="s">
        <v>46</v>
      </c>
      <c r="D1632" s="326"/>
      <c r="E1632" s="82"/>
      <c r="F1632" s="90"/>
      <c r="G1632" s="73"/>
      <c r="H1632" s="278"/>
    </row>
    <row r="1633" spans="1:8" ht="12.75" customHeight="1">
      <c r="A1633" s="244" t="s">
        <v>46</v>
      </c>
      <c r="B1633" s="256" t="s">
        <v>3873</v>
      </c>
      <c r="C1633" s="54" t="s">
        <v>3472</v>
      </c>
      <c r="D1633" s="327">
        <v>63.4</v>
      </c>
      <c r="E1633" s="83" t="s">
        <v>161</v>
      </c>
      <c r="F1633" s="93"/>
      <c r="G1633" s="101"/>
      <c r="H1633" s="279"/>
    </row>
    <row r="1634" spans="1:8" ht="12.75" customHeight="1">
      <c r="A1634" s="243"/>
      <c r="B1634" s="255" t="s">
        <v>3800</v>
      </c>
      <c r="C1634" s="55" t="s">
        <v>46</v>
      </c>
      <c r="D1634" s="326"/>
      <c r="E1634" s="82"/>
      <c r="F1634" s="90"/>
      <c r="G1634" s="73"/>
      <c r="H1634" s="278"/>
    </row>
    <row r="1635" spans="1:8" ht="12.75" customHeight="1">
      <c r="A1635" s="244" t="s">
        <v>46</v>
      </c>
      <c r="B1635" s="256" t="s">
        <v>1368</v>
      </c>
      <c r="C1635" s="54" t="s">
        <v>309</v>
      </c>
      <c r="D1635" s="327">
        <v>63.4</v>
      </c>
      <c r="E1635" s="83" t="s">
        <v>161</v>
      </c>
      <c r="F1635" s="93"/>
      <c r="G1635" s="101"/>
      <c r="H1635" s="279"/>
    </row>
    <row r="1636" spans="1:8" ht="12.75" customHeight="1">
      <c r="A1636" s="243"/>
      <c r="B1636" s="255" t="s">
        <v>3800</v>
      </c>
      <c r="C1636" s="55" t="s">
        <v>46</v>
      </c>
      <c r="D1636" s="326"/>
      <c r="E1636" s="82"/>
      <c r="F1636" s="90"/>
      <c r="G1636" s="73"/>
      <c r="H1636" s="278"/>
    </row>
    <row r="1637" spans="1:8" ht="12.75" customHeight="1">
      <c r="A1637" s="244" t="s">
        <v>46</v>
      </c>
      <c r="B1637" s="256" t="s">
        <v>3874</v>
      </c>
      <c r="C1637" s="54" t="s">
        <v>46</v>
      </c>
      <c r="D1637" s="327">
        <v>63.4</v>
      </c>
      <c r="E1637" s="83" t="s">
        <v>161</v>
      </c>
      <c r="F1637" s="93"/>
      <c r="G1637" s="101"/>
      <c r="H1637" s="279"/>
    </row>
    <row r="1638" spans="1:8" ht="12.75" customHeight="1">
      <c r="A1638" s="243"/>
      <c r="B1638" s="255"/>
      <c r="C1638" s="55"/>
      <c r="D1638" s="326"/>
      <c r="E1638" s="82"/>
      <c r="F1638" s="90"/>
      <c r="G1638" s="73"/>
      <c r="H1638" s="278"/>
    </row>
    <row r="1639" spans="1:8" ht="12.75" customHeight="1">
      <c r="A1639" s="244"/>
      <c r="B1639" s="256"/>
      <c r="C1639" s="54"/>
      <c r="D1639" s="327"/>
      <c r="E1639" s="83"/>
      <c r="F1639" s="93"/>
      <c r="G1639" s="101"/>
      <c r="H1639" s="279"/>
    </row>
    <row r="1640" spans="1:8" ht="12.75" customHeight="1">
      <c r="A1640" s="243"/>
      <c r="B1640" s="255"/>
      <c r="C1640" s="55"/>
      <c r="D1640" s="326"/>
      <c r="E1640" s="82"/>
      <c r="F1640" s="90"/>
      <c r="G1640" s="73"/>
      <c r="H1640" s="278"/>
    </row>
    <row r="1641" spans="1:8" ht="12.75" customHeight="1">
      <c r="A1641" s="244"/>
      <c r="B1641" s="256"/>
      <c r="C1641" s="54"/>
      <c r="D1641" s="327"/>
      <c r="E1641" s="83"/>
      <c r="F1641" s="93"/>
      <c r="G1641" s="101"/>
      <c r="H1641" s="279"/>
    </row>
    <row r="1642" spans="1:8" ht="12.75" customHeight="1">
      <c r="A1642" s="243"/>
      <c r="B1642" s="255" t="s">
        <v>46</v>
      </c>
      <c r="C1642" s="55" t="s">
        <v>46</v>
      </c>
      <c r="D1642" s="326"/>
      <c r="E1642" s="82"/>
      <c r="F1642" s="90"/>
      <c r="G1642" s="73"/>
      <c r="H1642" s="278"/>
    </row>
    <row r="1643" spans="1:8" ht="12.75" customHeight="1">
      <c r="A1643" s="244" t="s">
        <v>46</v>
      </c>
      <c r="B1643" s="256" t="s">
        <v>423</v>
      </c>
      <c r="C1643" s="54" t="s">
        <v>46</v>
      </c>
      <c r="D1643" s="327"/>
      <c r="E1643" s="83" t="s">
        <v>46</v>
      </c>
      <c r="F1643" s="93"/>
      <c r="G1643" s="101"/>
      <c r="H1643" s="279"/>
    </row>
    <row r="1644" spans="1:8" ht="12.75" customHeight="1">
      <c r="A1644" s="243"/>
      <c r="B1644" s="255" t="s">
        <v>3330</v>
      </c>
      <c r="C1644" s="55" t="s">
        <v>4704</v>
      </c>
      <c r="D1644" s="326"/>
      <c r="E1644" s="82"/>
      <c r="F1644" s="90"/>
      <c r="G1644" s="73"/>
      <c r="H1644" s="278"/>
    </row>
    <row r="1645" spans="1:8" ht="12.75" customHeight="1">
      <c r="A1645" s="244" t="s">
        <v>46</v>
      </c>
      <c r="B1645" s="256" t="s">
        <v>3877</v>
      </c>
      <c r="C1645" s="54" t="s">
        <v>2133</v>
      </c>
      <c r="D1645" s="327">
        <v>2</v>
      </c>
      <c r="E1645" s="83" t="s">
        <v>199</v>
      </c>
      <c r="F1645" s="93"/>
      <c r="G1645" s="101"/>
      <c r="H1645" s="279"/>
    </row>
    <row r="1646" spans="1:8" ht="12.75" customHeight="1">
      <c r="A1646" s="243"/>
      <c r="B1646" s="255" t="s">
        <v>4703</v>
      </c>
      <c r="C1646" s="55" t="s">
        <v>183</v>
      </c>
      <c r="D1646" s="326"/>
      <c r="E1646" s="82"/>
      <c r="F1646" s="90"/>
      <c r="G1646" s="73"/>
      <c r="H1646" s="278"/>
    </row>
    <row r="1647" spans="1:8" ht="12.75" customHeight="1">
      <c r="A1647" s="244" t="s">
        <v>46</v>
      </c>
      <c r="B1647" s="256" t="s">
        <v>3877</v>
      </c>
      <c r="C1647" s="54" t="s">
        <v>2133</v>
      </c>
      <c r="D1647" s="327">
        <v>4</v>
      </c>
      <c r="E1647" s="83" t="s">
        <v>199</v>
      </c>
      <c r="F1647" s="93"/>
      <c r="G1647" s="101"/>
      <c r="H1647" s="279"/>
    </row>
    <row r="1648" spans="1:8" ht="12.75" customHeight="1">
      <c r="A1648" s="243"/>
      <c r="B1648" s="255" t="s">
        <v>3389</v>
      </c>
      <c r="C1648" s="55" t="s">
        <v>4705</v>
      </c>
      <c r="D1648" s="326"/>
      <c r="E1648" s="82"/>
      <c r="F1648" s="90"/>
      <c r="G1648" s="73"/>
      <c r="H1648" s="278"/>
    </row>
    <row r="1649" spans="1:8" ht="12.75" customHeight="1">
      <c r="A1649" s="244" t="s">
        <v>46</v>
      </c>
      <c r="B1649" s="256" t="s">
        <v>3877</v>
      </c>
      <c r="C1649" s="54" t="s">
        <v>3567</v>
      </c>
      <c r="D1649" s="327">
        <v>11</v>
      </c>
      <c r="E1649" s="83" t="s">
        <v>199</v>
      </c>
      <c r="F1649" s="93"/>
      <c r="G1649" s="101"/>
      <c r="H1649" s="279"/>
    </row>
    <row r="1650" spans="1:8" ht="12.75" customHeight="1">
      <c r="A1650" s="243"/>
      <c r="B1650" s="255" t="s">
        <v>14</v>
      </c>
      <c r="C1650" s="55" t="s">
        <v>4706</v>
      </c>
      <c r="D1650" s="326"/>
      <c r="E1650" s="82"/>
      <c r="F1650" s="90"/>
      <c r="G1650" s="73"/>
      <c r="H1650" s="278"/>
    </row>
    <row r="1651" spans="1:8" ht="12.75" customHeight="1">
      <c r="A1651" s="244" t="s">
        <v>46</v>
      </c>
      <c r="B1651" s="256" t="s">
        <v>3877</v>
      </c>
      <c r="C1651" s="54" t="s">
        <v>3567</v>
      </c>
      <c r="D1651" s="327">
        <v>4</v>
      </c>
      <c r="E1651" s="83" t="s">
        <v>199</v>
      </c>
      <c r="F1651" s="93"/>
      <c r="G1651" s="101"/>
      <c r="H1651" s="279"/>
    </row>
    <row r="1652" spans="1:8" ht="12.75" customHeight="1">
      <c r="A1652" s="243"/>
      <c r="B1652" s="255" t="s">
        <v>3569</v>
      </c>
      <c r="C1652" s="55" t="s">
        <v>4708</v>
      </c>
      <c r="D1652" s="326"/>
      <c r="E1652" s="82"/>
      <c r="F1652" s="90"/>
      <c r="G1652" s="73"/>
      <c r="H1652" s="278"/>
    </row>
    <row r="1653" spans="1:8" ht="12.75" customHeight="1">
      <c r="A1653" s="244" t="s">
        <v>46</v>
      </c>
      <c r="B1653" s="256" t="s">
        <v>2760</v>
      </c>
      <c r="C1653" s="54" t="s">
        <v>4698</v>
      </c>
      <c r="D1653" s="327">
        <v>7</v>
      </c>
      <c r="E1653" s="83" t="s">
        <v>199</v>
      </c>
      <c r="F1653" s="93"/>
      <c r="G1653" s="101"/>
      <c r="H1653" s="279"/>
    </row>
    <row r="1654" spans="1:8" ht="12.75" customHeight="1">
      <c r="A1654" s="243"/>
      <c r="B1654" s="255" t="s">
        <v>2293</v>
      </c>
      <c r="C1654" s="55" t="s">
        <v>1033</v>
      </c>
      <c r="D1654" s="326"/>
      <c r="E1654" s="82"/>
      <c r="F1654" s="90"/>
      <c r="G1654" s="73"/>
      <c r="H1654" s="278"/>
    </row>
    <row r="1655" spans="1:8" ht="12.75" customHeight="1">
      <c r="A1655" s="244" t="s">
        <v>46</v>
      </c>
      <c r="B1655" s="256" t="s">
        <v>2760</v>
      </c>
      <c r="C1655" s="54" t="s">
        <v>4698</v>
      </c>
      <c r="D1655" s="327">
        <v>8</v>
      </c>
      <c r="E1655" s="83" t="s">
        <v>199</v>
      </c>
      <c r="F1655" s="93"/>
      <c r="G1655" s="101"/>
      <c r="H1655" s="279"/>
    </row>
    <row r="1656" spans="1:8" ht="12.75" customHeight="1">
      <c r="A1656" s="282"/>
      <c r="B1656" s="255"/>
      <c r="C1656" s="55"/>
      <c r="D1656" s="326"/>
      <c r="E1656" s="346"/>
      <c r="F1656" s="90"/>
      <c r="G1656" s="73"/>
      <c r="H1656" s="278"/>
    </row>
    <row r="1657" spans="1:8" ht="12.75" customHeight="1">
      <c r="A1657" s="245"/>
      <c r="B1657" s="256"/>
      <c r="C1657" s="53"/>
      <c r="D1657" s="327"/>
      <c r="E1657" s="347"/>
      <c r="F1657" s="91"/>
      <c r="G1657" s="101"/>
      <c r="H1657" s="279"/>
    </row>
    <row r="1658" spans="1:8" ht="12.75" customHeight="1">
      <c r="A1658" s="243"/>
      <c r="B1658" s="255"/>
      <c r="C1658" s="55"/>
      <c r="D1658" s="326"/>
      <c r="E1658" s="82"/>
      <c r="F1658" s="90"/>
      <c r="G1658" s="73"/>
      <c r="H1658" s="278"/>
    </row>
    <row r="1659" spans="1:8" ht="12.75" customHeight="1">
      <c r="A1659" s="244"/>
      <c r="B1659" s="256"/>
      <c r="C1659" s="54"/>
      <c r="D1659" s="327"/>
      <c r="E1659" s="83"/>
      <c r="F1659" s="93"/>
      <c r="G1659" s="101"/>
      <c r="H1659" s="279"/>
    </row>
    <row r="1660" spans="1:8" ht="12.75" customHeight="1">
      <c r="A1660" s="243"/>
      <c r="B1660" s="255" t="s">
        <v>438</v>
      </c>
      <c r="C1660" s="55"/>
      <c r="D1660" s="326"/>
      <c r="E1660" s="82"/>
      <c r="F1660" s="90"/>
      <c r="G1660" s="73"/>
      <c r="H1660" s="278"/>
    </row>
    <row r="1661" spans="1:8" ht="12.75" customHeight="1">
      <c r="A1661" s="244" t="s">
        <v>46</v>
      </c>
      <c r="B1661" s="256" t="s">
        <v>341</v>
      </c>
      <c r="C1661" s="54" t="s">
        <v>4561</v>
      </c>
      <c r="D1661" s="327">
        <v>70.599999999999994</v>
      </c>
      <c r="E1661" s="83" t="s">
        <v>161</v>
      </c>
      <c r="F1661" s="93"/>
      <c r="G1661" s="101"/>
      <c r="H1661" s="279"/>
    </row>
    <row r="1662" spans="1:8" ht="12.75" customHeight="1">
      <c r="A1662" s="243"/>
      <c r="B1662" s="255" t="s">
        <v>3354</v>
      </c>
      <c r="C1662" s="55"/>
      <c r="D1662" s="326"/>
      <c r="E1662" s="82"/>
      <c r="F1662" s="90"/>
      <c r="G1662" s="73"/>
      <c r="H1662" s="278"/>
    </row>
    <row r="1663" spans="1:8" ht="12.75" customHeight="1">
      <c r="A1663" s="244" t="s">
        <v>46</v>
      </c>
      <c r="B1663" s="256" t="s">
        <v>341</v>
      </c>
      <c r="C1663" s="54" t="s">
        <v>4578</v>
      </c>
      <c r="D1663" s="327">
        <v>42.2</v>
      </c>
      <c r="E1663" s="83" t="s">
        <v>161</v>
      </c>
      <c r="F1663" s="93"/>
      <c r="G1663" s="101"/>
      <c r="H1663" s="279"/>
    </row>
    <row r="1664" spans="1:8" ht="12.75" customHeight="1">
      <c r="A1664" s="243"/>
      <c r="B1664" s="255" t="s">
        <v>46</v>
      </c>
      <c r="C1664" s="55" t="s">
        <v>46</v>
      </c>
      <c r="D1664" s="326"/>
      <c r="E1664" s="82"/>
      <c r="F1664" s="90"/>
      <c r="G1664" s="73"/>
      <c r="H1664" s="278"/>
    </row>
    <row r="1665" spans="1:8" ht="12.75" customHeight="1">
      <c r="A1665" s="244" t="s">
        <v>46</v>
      </c>
      <c r="B1665" s="256" t="s">
        <v>341</v>
      </c>
      <c r="C1665" s="54" t="s">
        <v>2609</v>
      </c>
      <c r="D1665" s="327">
        <v>34</v>
      </c>
      <c r="E1665" s="83" t="s">
        <v>161</v>
      </c>
      <c r="F1665" s="93"/>
      <c r="G1665" s="101"/>
      <c r="H1665" s="279"/>
    </row>
    <row r="1666" spans="1:8" ht="12.75" customHeight="1">
      <c r="A1666" s="243"/>
      <c r="B1666" s="255" t="s">
        <v>46</v>
      </c>
      <c r="C1666" s="55" t="s">
        <v>2609</v>
      </c>
      <c r="D1666" s="326"/>
      <c r="E1666" s="82"/>
      <c r="F1666" s="90"/>
      <c r="G1666" s="73"/>
      <c r="H1666" s="278"/>
    </row>
    <row r="1667" spans="1:8" ht="12.75" customHeight="1">
      <c r="A1667" s="244" t="s">
        <v>46</v>
      </c>
      <c r="B1667" s="256" t="s">
        <v>3878</v>
      </c>
      <c r="C1667" s="54" t="s">
        <v>3093</v>
      </c>
      <c r="D1667" s="327">
        <v>34</v>
      </c>
      <c r="E1667" s="83" t="s">
        <v>161</v>
      </c>
      <c r="F1667" s="93"/>
      <c r="G1667" s="101"/>
      <c r="H1667" s="279"/>
    </row>
    <row r="1668" spans="1:8" ht="12.75" customHeight="1">
      <c r="A1668" s="243"/>
      <c r="B1668" s="255"/>
      <c r="C1668" s="55"/>
      <c r="D1668" s="326"/>
      <c r="E1668" s="82"/>
      <c r="F1668" s="90"/>
      <c r="G1668" s="73"/>
      <c r="H1668" s="278"/>
    </row>
    <row r="1669" spans="1:8" ht="12.75" customHeight="1">
      <c r="A1669" s="244"/>
      <c r="B1669" s="256"/>
      <c r="C1669" s="54"/>
      <c r="D1669" s="327"/>
      <c r="E1669" s="83"/>
      <c r="F1669" s="93"/>
      <c r="G1669" s="101"/>
      <c r="H1669" s="279"/>
    </row>
    <row r="1670" spans="1:8" ht="12.75" customHeight="1">
      <c r="A1670" s="243"/>
      <c r="B1670" s="255" t="s">
        <v>129</v>
      </c>
      <c r="C1670" s="55" t="s">
        <v>3879</v>
      </c>
      <c r="D1670" s="326"/>
      <c r="E1670" s="82"/>
      <c r="F1670" s="90"/>
      <c r="G1670" s="73"/>
      <c r="H1670" s="278"/>
    </row>
    <row r="1671" spans="1:8" ht="12.75" customHeight="1">
      <c r="A1671" s="244"/>
      <c r="B1671" s="256" t="s">
        <v>3573</v>
      </c>
      <c r="C1671" s="54" t="s">
        <v>46</v>
      </c>
      <c r="D1671" s="327">
        <v>106</v>
      </c>
      <c r="E1671" s="83" t="s">
        <v>199</v>
      </c>
      <c r="F1671" s="93"/>
      <c r="G1671" s="101"/>
      <c r="H1671" s="279"/>
    </row>
    <row r="1672" spans="1:8" ht="12.75" customHeight="1">
      <c r="A1672" s="243"/>
      <c r="B1672" s="255"/>
      <c r="C1672" s="55"/>
      <c r="D1672" s="326"/>
      <c r="E1672" s="82"/>
      <c r="F1672" s="90"/>
      <c r="G1672" s="73"/>
      <c r="H1672" s="278"/>
    </row>
    <row r="1673" spans="1:8" ht="12.75" customHeight="1">
      <c r="A1673" s="244"/>
      <c r="B1673" s="256"/>
      <c r="C1673" s="54"/>
      <c r="D1673" s="327"/>
      <c r="E1673" s="83"/>
      <c r="F1673" s="93"/>
      <c r="G1673" s="101"/>
      <c r="H1673" s="279"/>
    </row>
    <row r="1674" spans="1:8" ht="12.75" customHeight="1">
      <c r="A1674" s="243"/>
      <c r="B1674" s="255"/>
      <c r="C1674" s="55"/>
      <c r="D1674" s="326"/>
      <c r="E1674" s="82"/>
      <c r="F1674" s="90"/>
      <c r="G1674" s="73"/>
      <c r="H1674" s="278"/>
    </row>
    <row r="1675" spans="1:8" ht="12.75" customHeight="1">
      <c r="A1675" s="244"/>
      <c r="B1675" s="256"/>
      <c r="C1675" s="54"/>
      <c r="D1675" s="327"/>
      <c r="E1675" s="83"/>
      <c r="F1675" s="93"/>
      <c r="G1675" s="101"/>
      <c r="H1675" s="279"/>
    </row>
    <row r="1676" spans="1:8" ht="12.75" customHeight="1">
      <c r="A1676" s="243"/>
      <c r="B1676" s="255"/>
      <c r="C1676" s="55"/>
      <c r="D1676" s="326"/>
      <c r="E1676" s="82"/>
      <c r="F1676" s="90"/>
      <c r="G1676" s="73"/>
      <c r="H1676" s="278"/>
    </row>
    <row r="1677" spans="1:8" ht="12.75" customHeight="1">
      <c r="A1677" s="244"/>
      <c r="B1677" s="256"/>
      <c r="C1677" s="54"/>
      <c r="D1677" s="327"/>
      <c r="E1677" s="83"/>
      <c r="F1677" s="93"/>
      <c r="G1677" s="101"/>
      <c r="H1677" s="279"/>
    </row>
    <row r="1678" spans="1:8" ht="12.75" customHeight="1">
      <c r="A1678" s="243"/>
      <c r="B1678" s="255"/>
      <c r="C1678" s="55"/>
      <c r="D1678" s="326"/>
      <c r="E1678" s="82"/>
      <c r="F1678" s="90"/>
      <c r="G1678" s="73"/>
      <c r="H1678" s="278"/>
    </row>
    <row r="1679" spans="1:8" ht="12.75" customHeight="1">
      <c r="A1679" s="244"/>
      <c r="B1679" s="256"/>
      <c r="C1679" s="54"/>
      <c r="D1679" s="327"/>
      <c r="E1679" s="83"/>
      <c r="F1679" s="93"/>
      <c r="G1679" s="101"/>
      <c r="H1679" s="279"/>
    </row>
    <row r="1680" spans="1:8" ht="12.75" customHeight="1">
      <c r="A1680" s="243"/>
      <c r="B1680" s="255" t="s">
        <v>46</v>
      </c>
      <c r="C1680" s="55" t="s">
        <v>46</v>
      </c>
      <c r="D1680" s="326"/>
      <c r="E1680" s="82"/>
      <c r="F1680" s="90"/>
      <c r="G1680" s="73"/>
      <c r="H1680" s="278"/>
    </row>
    <row r="1681" spans="1:8" ht="12.75" customHeight="1">
      <c r="A1681" s="244" t="s">
        <v>46</v>
      </c>
      <c r="B1681" s="40" t="s">
        <v>165</v>
      </c>
      <c r="C1681" s="54" t="s">
        <v>46</v>
      </c>
      <c r="D1681" s="327"/>
      <c r="E1681" s="83" t="s">
        <v>46</v>
      </c>
      <c r="F1681" s="93"/>
      <c r="G1681" s="101"/>
      <c r="H1681" s="279"/>
    </row>
    <row r="1682" spans="1:8" ht="12.75" customHeight="1">
      <c r="A1682" s="243"/>
      <c r="B1682" s="255" t="s">
        <v>46</v>
      </c>
      <c r="C1682" s="55" t="s">
        <v>46</v>
      </c>
      <c r="D1682" s="326"/>
      <c r="E1682" s="82"/>
      <c r="F1682" s="90"/>
      <c r="G1682" s="73"/>
      <c r="H1682" s="278"/>
    </row>
    <row r="1683" spans="1:8" ht="12.75" customHeight="1">
      <c r="A1683" s="244" t="s">
        <v>496</v>
      </c>
      <c r="B1683" s="256" t="s">
        <v>83</v>
      </c>
      <c r="C1683" s="54" t="s">
        <v>46</v>
      </c>
      <c r="D1683" s="327"/>
      <c r="E1683" s="83" t="s">
        <v>46</v>
      </c>
      <c r="F1683" s="93"/>
      <c r="G1683" s="101"/>
      <c r="H1683" s="279"/>
    </row>
    <row r="1684" spans="1:8" ht="12.75" customHeight="1">
      <c r="A1684" s="243"/>
      <c r="B1684" s="255"/>
      <c r="C1684" s="55"/>
      <c r="D1684" s="326"/>
      <c r="E1684" s="82"/>
      <c r="F1684" s="90"/>
      <c r="G1684" s="73"/>
      <c r="H1684" s="278"/>
    </row>
    <row r="1685" spans="1:8" ht="12.75" customHeight="1">
      <c r="A1685" s="244"/>
      <c r="B1685" s="256"/>
      <c r="C1685" s="54"/>
      <c r="D1685" s="327"/>
      <c r="E1685" s="83"/>
      <c r="F1685" s="93"/>
      <c r="G1685" s="101"/>
      <c r="H1685" s="279"/>
    </row>
    <row r="1686" spans="1:8" ht="12.75" customHeight="1">
      <c r="A1686" s="243"/>
      <c r="B1686" s="255" t="s">
        <v>46</v>
      </c>
      <c r="C1686" s="55" t="s">
        <v>46</v>
      </c>
      <c r="D1686" s="326"/>
      <c r="E1686" s="82"/>
      <c r="F1686" s="90"/>
      <c r="G1686" s="73"/>
      <c r="H1686" s="278"/>
    </row>
    <row r="1687" spans="1:8" ht="12.75" customHeight="1">
      <c r="A1687" s="244" t="s">
        <v>46</v>
      </c>
      <c r="B1687" s="256" t="s">
        <v>0</v>
      </c>
      <c r="C1687" s="54" t="s">
        <v>46</v>
      </c>
      <c r="D1687" s="327"/>
      <c r="E1687" s="83" t="s">
        <v>46</v>
      </c>
      <c r="F1687" s="93"/>
      <c r="G1687" s="101"/>
      <c r="H1687" s="279"/>
    </row>
    <row r="1688" spans="1:8" ht="12.75" customHeight="1">
      <c r="A1688" s="243"/>
      <c r="B1688" s="255"/>
      <c r="C1688" s="55"/>
      <c r="D1688" s="326"/>
      <c r="E1688" s="82"/>
      <c r="F1688" s="90"/>
      <c r="G1688" s="73"/>
      <c r="H1688" s="278"/>
    </row>
    <row r="1689" spans="1:8" ht="12.75" customHeight="1">
      <c r="A1689" s="244"/>
      <c r="B1689" s="256"/>
      <c r="C1689" s="54"/>
      <c r="D1689" s="327"/>
      <c r="E1689" s="83"/>
      <c r="F1689" s="93"/>
      <c r="G1689" s="101"/>
      <c r="H1689" s="279"/>
    </row>
    <row r="1690" spans="1:8" ht="12.75" customHeight="1">
      <c r="A1690" s="243"/>
      <c r="B1690" s="255" t="s">
        <v>4229</v>
      </c>
      <c r="C1690" s="55" t="s">
        <v>4230</v>
      </c>
      <c r="D1690" s="326"/>
      <c r="E1690" s="82"/>
      <c r="F1690" s="90"/>
      <c r="G1690" s="73"/>
      <c r="H1690" s="278"/>
    </row>
    <row r="1691" spans="1:8" ht="12.75" customHeight="1">
      <c r="A1691" s="244" t="s">
        <v>46</v>
      </c>
      <c r="B1691" s="256" t="s">
        <v>317</v>
      </c>
      <c r="C1691" s="54" t="s">
        <v>4231</v>
      </c>
      <c r="D1691" s="327">
        <v>63.4</v>
      </c>
      <c r="E1691" s="83" t="s">
        <v>161</v>
      </c>
      <c r="F1691" s="93"/>
      <c r="G1691" s="101"/>
      <c r="H1691" s="279"/>
    </row>
    <row r="1692" spans="1:8" ht="12.75" customHeight="1">
      <c r="A1692" s="243"/>
      <c r="B1692" s="255" t="s">
        <v>4233</v>
      </c>
      <c r="C1692" s="55" t="s">
        <v>2826</v>
      </c>
      <c r="D1692" s="326"/>
      <c r="E1692" s="82"/>
      <c r="F1692" s="90"/>
      <c r="G1692" s="73"/>
      <c r="H1692" s="278"/>
    </row>
    <row r="1693" spans="1:8" ht="12.75" customHeight="1">
      <c r="A1693" s="244" t="s">
        <v>46</v>
      </c>
      <c r="B1693" s="256" t="s">
        <v>317</v>
      </c>
      <c r="C1693" s="54" t="s">
        <v>3194</v>
      </c>
      <c r="D1693" s="327">
        <v>76</v>
      </c>
      <c r="E1693" s="83" t="s">
        <v>161</v>
      </c>
      <c r="F1693" s="93"/>
      <c r="G1693" s="101"/>
      <c r="H1693" s="279"/>
    </row>
    <row r="1694" spans="1:8" ht="12.75" customHeight="1">
      <c r="A1694" s="243"/>
      <c r="B1694" s="255" t="s">
        <v>46</v>
      </c>
      <c r="C1694" s="55"/>
      <c r="D1694" s="326"/>
      <c r="E1694" s="82"/>
      <c r="F1694" s="90"/>
      <c r="G1694" s="73"/>
      <c r="H1694" s="278"/>
    </row>
    <row r="1695" spans="1:8" ht="12.75" customHeight="1">
      <c r="A1695" s="244" t="s">
        <v>46</v>
      </c>
      <c r="B1695" s="256" t="s">
        <v>4234</v>
      </c>
      <c r="C1695" s="54" t="s">
        <v>46</v>
      </c>
      <c r="D1695" s="327"/>
      <c r="E1695" s="83" t="s">
        <v>46</v>
      </c>
      <c r="F1695" s="93"/>
      <c r="G1695" s="101"/>
      <c r="H1695" s="279"/>
    </row>
    <row r="1696" spans="1:8" ht="12.75" customHeight="1">
      <c r="A1696" s="243"/>
      <c r="B1696" s="255" t="s">
        <v>337</v>
      </c>
      <c r="C1696" s="55" t="s">
        <v>4235</v>
      </c>
      <c r="D1696" s="326"/>
      <c r="E1696" s="82"/>
      <c r="F1696" s="90"/>
      <c r="G1696" s="73"/>
      <c r="H1696" s="278"/>
    </row>
    <row r="1697" spans="1:8" ht="12.75" customHeight="1">
      <c r="A1697" s="244" t="s">
        <v>46</v>
      </c>
      <c r="B1697" s="256" t="s">
        <v>4238</v>
      </c>
      <c r="C1697" s="54" t="s">
        <v>4236</v>
      </c>
      <c r="D1697" s="327">
        <v>188</v>
      </c>
      <c r="E1697" s="83" t="s">
        <v>117</v>
      </c>
      <c r="F1697" s="93"/>
      <c r="G1697" s="101"/>
      <c r="H1697" s="279"/>
    </row>
    <row r="1698" spans="1:8" ht="12.75" customHeight="1">
      <c r="A1698" s="243"/>
      <c r="B1698" s="255" t="s">
        <v>4239</v>
      </c>
      <c r="C1698" s="55" t="s">
        <v>4241</v>
      </c>
      <c r="D1698" s="326"/>
      <c r="E1698" s="82"/>
      <c r="F1698" s="90"/>
      <c r="G1698" s="73"/>
      <c r="H1698" s="278"/>
    </row>
    <row r="1699" spans="1:8" ht="12.75" customHeight="1">
      <c r="A1699" s="244" t="s">
        <v>46</v>
      </c>
      <c r="B1699" s="256" t="s">
        <v>4240</v>
      </c>
      <c r="C1699" s="54" t="s">
        <v>3194</v>
      </c>
      <c r="D1699" s="327">
        <v>78.2</v>
      </c>
      <c r="E1699" s="83" t="s">
        <v>161</v>
      </c>
      <c r="F1699" s="93"/>
      <c r="G1699" s="101"/>
      <c r="H1699" s="279"/>
    </row>
    <row r="1700" spans="1:8" ht="12.75" customHeight="1">
      <c r="A1700" s="243"/>
      <c r="B1700" s="255" t="s">
        <v>4239</v>
      </c>
      <c r="C1700" s="55" t="s">
        <v>4242</v>
      </c>
      <c r="D1700" s="326"/>
      <c r="E1700" s="82"/>
      <c r="F1700" s="90"/>
      <c r="G1700" s="73"/>
      <c r="H1700" s="278"/>
    </row>
    <row r="1701" spans="1:8" ht="12.75" customHeight="1">
      <c r="A1701" s="244" t="s">
        <v>46</v>
      </c>
      <c r="B1701" s="256" t="s">
        <v>2146</v>
      </c>
      <c r="C1701" s="54" t="s">
        <v>3194</v>
      </c>
      <c r="D1701" s="327">
        <v>99.2</v>
      </c>
      <c r="E1701" s="83" t="s">
        <v>161</v>
      </c>
      <c r="F1701" s="93"/>
      <c r="G1701" s="101"/>
      <c r="H1701" s="279"/>
    </row>
    <row r="1702" spans="1:8" ht="12.75" customHeight="1">
      <c r="A1702" s="243"/>
      <c r="B1702" s="255" t="s">
        <v>355</v>
      </c>
      <c r="C1702" s="55" t="s">
        <v>3880</v>
      </c>
      <c r="D1702" s="326"/>
      <c r="E1702" s="82"/>
      <c r="F1702" s="90"/>
      <c r="G1702" s="73"/>
      <c r="H1702" s="278"/>
    </row>
    <row r="1703" spans="1:8" ht="12.75" customHeight="1">
      <c r="A1703" s="244" t="s">
        <v>46</v>
      </c>
      <c r="B1703" s="256" t="s">
        <v>3882</v>
      </c>
      <c r="C1703" s="54" t="s">
        <v>1732</v>
      </c>
      <c r="D1703" s="327">
        <v>556</v>
      </c>
      <c r="E1703" s="83" t="s">
        <v>117</v>
      </c>
      <c r="F1703" s="93"/>
      <c r="G1703" s="101"/>
      <c r="H1703" s="279"/>
    </row>
    <row r="1704" spans="1:8" ht="12.75" customHeight="1">
      <c r="A1704" s="243"/>
      <c r="B1704" s="255" t="s">
        <v>355</v>
      </c>
      <c r="C1704" s="55" t="s">
        <v>3879</v>
      </c>
      <c r="D1704" s="326"/>
      <c r="E1704" s="82"/>
      <c r="F1704" s="90"/>
      <c r="G1704" s="73"/>
      <c r="H1704" s="278"/>
    </row>
    <row r="1705" spans="1:8" ht="12.75" customHeight="1">
      <c r="A1705" s="244" t="s">
        <v>46</v>
      </c>
      <c r="B1705" s="256" t="s">
        <v>3883</v>
      </c>
      <c r="C1705" s="54" t="s">
        <v>3884</v>
      </c>
      <c r="D1705" s="327">
        <v>35.1</v>
      </c>
      <c r="E1705" s="83" t="s">
        <v>161</v>
      </c>
      <c r="F1705" s="93"/>
      <c r="G1705" s="101"/>
      <c r="H1705" s="279"/>
    </row>
    <row r="1706" spans="1:8" ht="12.75" customHeight="1">
      <c r="A1706" s="243"/>
      <c r="B1706" s="255" t="s">
        <v>46</v>
      </c>
      <c r="C1706" s="55"/>
      <c r="D1706" s="326"/>
      <c r="E1706" s="82"/>
      <c r="F1706" s="90"/>
      <c r="G1706" s="73"/>
      <c r="H1706" s="278"/>
    </row>
    <row r="1707" spans="1:8" ht="12.75" customHeight="1">
      <c r="A1707" s="244" t="s">
        <v>46</v>
      </c>
      <c r="B1707" s="256" t="s">
        <v>46</v>
      </c>
      <c r="C1707" s="54"/>
      <c r="D1707" s="327"/>
      <c r="E1707" s="83" t="s">
        <v>46</v>
      </c>
      <c r="F1707" s="93"/>
      <c r="G1707" s="101"/>
      <c r="H1707" s="279"/>
    </row>
    <row r="1708" spans="1:8" ht="12.75" customHeight="1">
      <c r="A1708" s="243"/>
      <c r="B1708" s="255" t="s">
        <v>46</v>
      </c>
      <c r="C1708" s="55"/>
      <c r="D1708" s="326"/>
      <c r="E1708" s="82"/>
      <c r="F1708" s="90"/>
      <c r="G1708" s="73"/>
      <c r="H1708" s="278"/>
    </row>
    <row r="1709" spans="1:8" ht="12.75" customHeight="1">
      <c r="A1709" s="244" t="s">
        <v>46</v>
      </c>
      <c r="B1709" s="256" t="s">
        <v>801</v>
      </c>
      <c r="C1709" s="54"/>
      <c r="D1709" s="327"/>
      <c r="E1709" s="83" t="s">
        <v>46</v>
      </c>
      <c r="F1709" s="93"/>
      <c r="G1709" s="101"/>
      <c r="H1709" s="279"/>
    </row>
    <row r="1710" spans="1:8" ht="12.75" customHeight="1">
      <c r="A1710" s="243"/>
      <c r="B1710" s="255" t="s">
        <v>46</v>
      </c>
      <c r="C1710" s="55" t="s">
        <v>4243</v>
      </c>
      <c r="D1710" s="326"/>
      <c r="E1710" s="82"/>
      <c r="F1710" s="90"/>
      <c r="G1710" s="73"/>
      <c r="H1710" s="278"/>
    </row>
    <row r="1711" spans="1:8" ht="12.75" customHeight="1">
      <c r="A1711" s="244" t="s">
        <v>46</v>
      </c>
      <c r="B1711" s="256" t="s">
        <v>3886</v>
      </c>
      <c r="C1711" s="54" t="s">
        <v>4244</v>
      </c>
      <c r="D1711" s="327">
        <v>67.8</v>
      </c>
      <c r="E1711" s="83" t="s">
        <v>161</v>
      </c>
      <c r="F1711" s="93"/>
      <c r="G1711" s="101"/>
      <c r="H1711" s="279"/>
    </row>
    <row r="1712" spans="1:8" ht="12.75" customHeight="1">
      <c r="A1712" s="243"/>
      <c r="B1712" s="255" t="s">
        <v>46</v>
      </c>
      <c r="C1712" s="55" t="s">
        <v>366</v>
      </c>
      <c r="D1712" s="326"/>
      <c r="E1712" s="82"/>
      <c r="F1712" s="90"/>
      <c r="G1712" s="73"/>
      <c r="H1712" s="278"/>
    </row>
    <row r="1713" spans="1:8" ht="12.75" customHeight="1">
      <c r="A1713" s="244" t="s">
        <v>46</v>
      </c>
      <c r="B1713" s="256" t="s">
        <v>4647</v>
      </c>
      <c r="C1713" s="54" t="s">
        <v>4245</v>
      </c>
      <c r="D1713" s="327">
        <v>124</v>
      </c>
      <c r="E1713" s="83" t="s">
        <v>161</v>
      </c>
      <c r="F1713" s="93"/>
      <c r="G1713" s="101"/>
      <c r="H1713" s="279"/>
    </row>
    <row r="1714" spans="1:8" ht="12.75" customHeight="1">
      <c r="A1714" s="243"/>
      <c r="B1714" s="255" t="s">
        <v>129</v>
      </c>
      <c r="C1714" s="55" t="s">
        <v>4246</v>
      </c>
      <c r="D1714" s="326"/>
      <c r="E1714" s="82"/>
      <c r="F1714" s="90"/>
      <c r="G1714" s="73"/>
      <c r="H1714" s="278"/>
    </row>
    <row r="1715" spans="1:8" ht="12.75" customHeight="1">
      <c r="A1715" s="244" t="s">
        <v>46</v>
      </c>
      <c r="B1715" s="256" t="s">
        <v>4742</v>
      </c>
      <c r="C1715" s="54" t="s">
        <v>2934</v>
      </c>
      <c r="D1715" s="327">
        <v>62.4</v>
      </c>
      <c r="E1715" s="83" t="s">
        <v>161</v>
      </c>
      <c r="F1715" s="93"/>
      <c r="G1715" s="101"/>
      <c r="H1715" s="279"/>
    </row>
    <row r="1716" spans="1:8" ht="12.75" customHeight="1">
      <c r="A1716" s="243"/>
      <c r="B1716" s="255" t="s">
        <v>46</v>
      </c>
      <c r="C1716" s="55"/>
      <c r="D1716" s="326"/>
      <c r="E1716" s="82"/>
      <c r="F1716" s="90"/>
      <c r="G1716" s="73"/>
      <c r="H1716" s="278"/>
    </row>
    <row r="1717" spans="1:8" ht="12.75" customHeight="1">
      <c r="A1717" s="244" t="s">
        <v>46</v>
      </c>
      <c r="B1717" s="256" t="s">
        <v>46</v>
      </c>
      <c r="C1717" s="54"/>
      <c r="D1717" s="327"/>
      <c r="E1717" s="83" t="s">
        <v>46</v>
      </c>
      <c r="F1717" s="93"/>
      <c r="G1717" s="101"/>
      <c r="H1717" s="279"/>
    </row>
    <row r="1718" spans="1:8" ht="12.75" customHeight="1">
      <c r="A1718" s="243"/>
      <c r="B1718" s="255" t="s">
        <v>46</v>
      </c>
      <c r="C1718" s="55" t="s">
        <v>4251</v>
      </c>
      <c r="D1718" s="326"/>
      <c r="E1718" s="82"/>
      <c r="F1718" s="90"/>
      <c r="G1718" s="73"/>
      <c r="H1718" s="278"/>
    </row>
    <row r="1719" spans="1:8" ht="12.75" customHeight="1">
      <c r="A1719" s="244" t="s">
        <v>46</v>
      </c>
      <c r="B1719" s="256" t="s">
        <v>3664</v>
      </c>
      <c r="C1719" s="54" t="s">
        <v>3737</v>
      </c>
      <c r="D1719" s="327">
        <v>16</v>
      </c>
      <c r="E1719" s="83" t="s">
        <v>161</v>
      </c>
      <c r="F1719" s="93"/>
      <c r="G1719" s="101"/>
      <c r="H1719" s="279"/>
    </row>
    <row r="1720" spans="1:8" ht="12.75" customHeight="1">
      <c r="A1720" s="243"/>
      <c r="B1720" s="255" t="s">
        <v>46</v>
      </c>
      <c r="C1720" s="55" t="s">
        <v>4251</v>
      </c>
      <c r="D1720" s="326"/>
      <c r="E1720" s="82"/>
      <c r="F1720" s="90"/>
      <c r="G1720" s="73"/>
      <c r="H1720" s="278"/>
    </row>
    <row r="1721" spans="1:8" ht="12.75" customHeight="1">
      <c r="A1721" s="244" t="s">
        <v>46</v>
      </c>
      <c r="B1721" s="256" t="s">
        <v>3126</v>
      </c>
      <c r="C1721" s="54" t="s">
        <v>3737</v>
      </c>
      <c r="D1721" s="327">
        <v>22.8</v>
      </c>
      <c r="E1721" s="83" t="s">
        <v>161</v>
      </c>
      <c r="F1721" s="93"/>
      <c r="G1721" s="101"/>
      <c r="H1721" s="279"/>
    </row>
    <row r="1722" spans="1:8" ht="12.75" customHeight="1">
      <c r="A1722" s="243"/>
      <c r="B1722" s="255" t="s">
        <v>4177</v>
      </c>
      <c r="C1722" s="55" t="s">
        <v>4258</v>
      </c>
      <c r="D1722" s="326"/>
      <c r="E1722" s="82"/>
      <c r="F1722" s="90"/>
      <c r="G1722" s="73"/>
      <c r="H1722" s="278"/>
    </row>
    <row r="1723" spans="1:8" ht="12.75" customHeight="1">
      <c r="A1723" s="244" t="s">
        <v>46</v>
      </c>
      <c r="B1723" s="256" t="s">
        <v>4257</v>
      </c>
      <c r="C1723" s="54" t="s">
        <v>4259</v>
      </c>
      <c r="D1723" s="327">
        <v>1.5</v>
      </c>
      <c r="E1723" s="83" t="s">
        <v>161</v>
      </c>
      <c r="F1723" s="93"/>
      <c r="G1723" s="101"/>
      <c r="H1723" s="279"/>
    </row>
    <row r="1724" spans="1:8" ht="12.75" customHeight="1">
      <c r="A1724" s="243"/>
      <c r="B1724" s="255" t="s">
        <v>4177</v>
      </c>
      <c r="C1724" s="55" t="s">
        <v>4258</v>
      </c>
      <c r="D1724" s="326"/>
      <c r="E1724" s="82"/>
      <c r="F1724" s="90"/>
      <c r="G1724" s="73"/>
      <c r="H1724" s="278"/>
    </row>
    <row r="1725" spans="1:8" ht="12.75" customHeight="1">
      <c r="A1725" s="244" t="s">
        <v>46</v>
      </c>
      <c r="B1725" s="256" t="s">
        <v>4237</v>
      </c>
      <c r="C1725" s="54" t="s">
        <v>4259</v>
      </c>
      <c r="D1725" s="327">
        <v>4.2</v>
      </c>
      <c r="E1725" s="83" t="s">
        <v>161</v>
      </c>
      <c r="F1725" s="93"/>
      <c r="G1725" s="101"/>
      <c r="H1725" s="279"/>
    </row>
    <row r="1726" spans="1:8" ht="12.75" customHeight="1">
      <c r="A1726" s="243"/>
      <c r="B1726" s="255" t="s">
        <v>4261</v>
      </c>
      <c r="C1726" s="55" t="s">
        <v>4421</v>
      </c>
      <c r="D1726" s="326"/>
      <c r="E1726" s="82"/>
      <c r="F1726" s="90"/>
      <c r="G1726" s="73"/>
      <c r="H1726" s="278"/>
    </row>
    <row r="1727" spans="1:8" ht="12.75" customHeight="1">
      <c r="A1727" s="244" t="s">
        <v>46</v>
      </c>
      <c r="B1727" s="256" t="s">
        <v>1762</v>
      </c>
      <c r="C1727" s="54" t="s">
        <v>4422</v>
      </c>
      <c r="D1727" s="327">
        <v>1.5</v>
      </c>
      <c r="E1727" s="83" t="s">
        <v>161</v>
      </c>
      <c r="F1727" s="93"/>
      <c r="G1727" s="101"/>
      <c r="H1727" s="279"/>
    </row>
    <row r="1728" spans="1:8" ht="12.75" customHeight="1">
      <c r="A1728" s="243"/>
      <c r="B1728" s="255" t="s">
        <v>4262</v>
      </c>
      <c r="C1728" s="55" t="s">
        <v>4421</v>
      </c>
      <c r="D1728" s="326"/>
      <c r="E1728" s="82"/>
      <c r="F1728" s="90"/>
      <c r="G1728" s="73"/>
      <c r="H1728" s="278"/>
    </row>
    <row r="1729" spans="1:8" ht="12.75" customHeight="1">
      <c r="A1729" s="244" t="s">
        <v>46</v>
      </c>
      <c r="B1729" s="256" t="s">
        <v>1762</v>
      </c>
      <c r="C1729" s="54" t="s">
        <v>4422</v>
      </c>
      <c r="D1729" s="327">
        <v>4.2</v>
      </c>
      <c r="E1729" s="83" t="s">
        <v>161</v>
      </c>
      <c r="F1729" s="93"/>
      <c r="G1729" s="101"/>
      <c r="H1729" s="279"/>
    </row>
    <row r="1730" spans="1:8" ht="12.75" customHeight="1">
      <c r="A1730" s="243"/>
      <c r="B1730" s="255" t="s">
        <v>46</v>
      </c>
      <c r="C1730" s="55" t="s">
        <v>2165</v>
      </c>
      <c r="D1730" s="326"/>
      <c r="E1730" s="82"/>
      <c r="F1730" s="90"/>
      <c r="G1730" s="73"/>
      <c r="H1730" s="278"/>
    </row>
    <row r="1731" spans="1:8" ht="12.75" customHeight="1">
      <c r="A1731" s="244" t="s">
        <v>46</v>
      </c>
      <c r="B1731" s="256" t="s">
        <v>3894</v>
      </c>
      <c r="C1731" s="54" t="s">
        <v>4422</v>
      </c>
      <c r="D1731" s="327">
        <v>14.9</v>
      </c>
      <c r="E1731" s="83" t="s">
        <v>161</v>
      </c>
      <c r="F1731" s="93"/>
      <c r="G1731" s="101"/>
      <c r="H1731" s="279"/>
    </row>
    <row r="1732" spans="1:8" ht="12.75" customHeight="1">
      <c r="A1732" s="243"/>
      <c r="B1732" s="255" t="s">
        <v>46</v>
      </c>
      <c r="C1732" s="55"/>
      <c r="D1732" s="326"/>
      <c r="E1732" s="82"/>
      <c r="F1732" s="90"/>
      <c r="G1732" s="73"/>
      <c r="H1732" s="278"/>
    </row>
    <row r="1733" spans="1:8" ht="12.75" customHeight="1">
      <c r="A1733" s="244" t="s">
        <v>46</v>
      </c>
      <c r="B1733" s="256" t="s">
        <v>46</v>
      </c>
      <c r="C1733" s="54"/>
      <c r="D1733" s="327"/>
      <c r="E1733" s="83" t="s">
        <v>46</v>
      </c>
      <c r="F1733" s="93"/>
      <c r="G1733" s="101"/>
      <c r="H1733" s="279"/>
    </row>
    <row r="1734" spans="1:8" ht="12.75" customHeight="1">
      <c r="A1734" s="243"/>
      <c r="B1734" s="255" t="s">
        <v>46</v>
      </c>
      <c r="C1734" s="55"/>
      <c r="D1734" s="326"/>
      <c r="E1734" s="82"/>
      <c r="F1734" s="90"/>
      <c r="G1734" s="73"/>
      <c r="H1734" s="278"/>
    </row>
    <row r="1735" spans="1:8" ht="12.75" customHeight="1">
      <c r="A1735" s="244" t="s">
        <v>46</v>
      </c>
      <c r="B1735" s="256" t="s">
        <v>4256</v>
      </c>
      <c r="C1735" s="54" t="s">
        <v>46</v>
      </c>
      <c r="D1735" s="327"/>
      <c r="E1735" s="83" t="s">
        <v>46</v>
      </c>
      <c r="F1735" s="93"/>
      <c r="G1735" s="101"/>
      <c r="H1735" s="279"/>
    </row>
    <row r="1736" spans="1:8" ht="12.75" customHeight="1">
      <c r="A1736" s="243"/>
      <c r="B1736" s="255" t="s">
        <v>46</v>
      </c>
      <c r="C1736" s="55" t="s">
        <v>4252</v>
      </c>
      <c r="D1736" s="326"/>
      <c r="E1736" s="82"/>
      <c r="F1736" s="90"/>
      <c r="G1736" s="73"/>
      <c r="H1736" s="278"/>
    </row>
    <row r="1737" spans="1:8" ht="12.75" customHeight="1">
      <c r="A1737" s="244" t="s">
        <v>46</v>
      </c>
      <c r="B1737" s="256" t="s">
        <v>4253</v>
      </c>
      <c r="C1737" s="54" t="s">
        <v>3542</v>
      </c>
      <c r="D1737" s="327">
        <v>10.4</v>
      </c>
      <c r="E1737" s="83" t="s">
        <v>161</v>
      </c>
      <c r="F1737" s="93"/>
      <c r="G1737" s="101"/>
      <c r="H1737" s="279"/>
    </row>
    <row r="1738" spans="1:8" ht="12.75" customHeight="1">
      <c r="A1738" s="243"/>
      <c r="B1738" s="255" t="s">
        <v>46</v>
      </c>
      <c r="C1738" s="55" t="s">
        <v>4255</v>
      </c>
      <c r="D1738" s="326"/>
      <c r="E1738" s="82"/>
      <c r="F1738" s="90"/>
      <c r="G1738" s="73"/>
      <c r="H1738" s="278"/>
    </row>
    <row r="1739" spans="1:8" ht="12.75" customHeight="1">
      <c r="A1739" s="244" t="s">
        <v>46</v>
      </c>
      <c r="B1739" s="256" t="s">
        <v>4254</v>
      </c>
      <c r="C1739" s="54" t="s">
        <v>4179</v>
      </c>
      <c r="D1739" s="327">
        <v>4.2</v>
      </c>
      <c r="E1739" s="83" t="s">
        <v>161</v>
      </c>
      <c r="F1739" s="93"/>
      <c r="G1739" s="101"/>
      <c r="H1739" s="279"/>
    </row>
    <row r="1740" spans="1:8" ht="12.75" customHeight="1">
      <c r="A1740" s="243"/>
      <c r="B1740" s="255" t="s">
        <v>46</v>
      </c>
      <c r="C1740" s="55"/>
      <c r="D1740" s="326"/>
      <c r="E1740" s="82"/>
      <c r="F1740" s="90"/>
      <c r="G1740" s="73"/>
      <c r="H1740" s="278"/>
    </row>
    <row r="1741" spans="1:8" ht="12.75" customHeight="1">
      <c r="A1741" s="244" t="s">
        <v>46</v>
      </c>
      <c r="B1741" s="256" t="s">
        <v>46</v>
      </c>
      <c r="C1741" s="54" t="s">
        <v>46</v>
      </c>
      <c r="D1741" s="327"/>
      <c r="E1741" s="83" t="s">
        <v>46</v>
      </c>
      <c r="F1741" s="93"/>
      <c r="G1741" s="101"/>
      <c r="H1741" s="279"/>
    </row>
    <row r="1742" spans="1:8" ht="12.75" customHeight="1">
      <c r="A1742" s="243"/>
      <c r="B1742" s="255"/>
      <c r="C1742" s="55"/>
      <c r="D1742" s="326"/>
      <c r="E1742" s="82"/>
      <c r="F1742" s="90"/>
      <c r="G1742" s="73"/>
      <c r="H1742" s="278"/>
    </row>
    <row r="1743" spans="1:8" ht="12.75" customHeight="1">
      <c r="A1743" s="244"/>
      <c r="B1743" s="256" t="s">
        <v>4263</v>
      </c>
      <c r="C1743" s="54"/>
      <c r="D1743" s="327"/>
      <c r="E1743" s="83"/>
      <c r="F1743" s="93"/>
      <c r="G1743" s="101"/>
      <c r="H1743" s="279"/>
    </row>
    <row r="1744" spans="1:8" ht="12.75" customHeight="1">
      <c r="A1744" s="243"/>
      <c r="B1744" s="255" t="s">
        <v>1655</v>
      </c>
      <c r="C1744" s="55" t="s">
        <v>598</v>
      </c>
      <c r="D1744" s="326"/>
      <c r="E1744" s="82"/>
      <c r="F1744" s="90"/>
      <c r="G1744" s="73"/>
      <c r="H1744" s="278"/>
    </row>
    <row r="1745" spans="1:8" ht="12.75" customHeight="1">
      <c r="A1745" s="244" t="s">
        <v>46</v>
      </c>
      <c r="B1745" s="256" t="s">
        <v>591</v>
      </c>
      <c r="C1745" s="54" t="s">
        <v>4000</v>
      </c>
      <c r="D1745" s="327">
        <v>1</v>
      </c>
      <c r="E1745" s="83" t="s">
        <v>199</v>
      </c>
      <c r="F1745" s="93"/>
      <c r="G1745" s="101"/>
      <c r="H1745" s="279"/>
    </row>
    <row r="1746" spans="1:8" ht="12.75" customHeight="1">
      <c r="A1746" s="243"/>
      <c r="B1746" s="255" t="s">
        <v>3895</v>
      </c>
      <c r="C1746" s="55" t="s">
        <v>598</v>
      </c>
      <c r="D1746" s="326"/>
      <c r="E1746" s="82"/>
      <c r="F1746" s="90"/>
      <c r="G1746" s="73"/>
      <c r="H1746" s="278"/>
    </row>
    <row r="1747" spans="1:8" ht="12.75" customHeight="1">
      <c r="A1747" s="244" t="s">
        <v>46</v>
      </c>
      <c r="B1747" s="256" t="s">
        <v>591</v>
      </c>
      <c r="C1747" s="54" t="s">
        <v>2124</v>
      </c>
      <c r="D1747" s="327">
        <v>1</v>
      </c>
      <c r="E1747" s="83" t="s">
        <v>199</v>
      </c>
      <c r="F1747" s="93"/>
      <c r="G1747" s="101"/>
      <c r="H1747" s="279"/>
    </row>
    <row r="1748" spans="1:8" ht="12.75" customHeight="1">
      <c r="A1748" s="243"/>
      <c r="B1748" s="255" t="s">
        <v>46</v>
      </c>
      <c r="C1748" s="55"/>
      <c r="D1748" s="326"/>
      <c r="E1748" s="82"/>
      <c r="F1748" s="90"/>
      <c r="G1748" s="73"/>
      <c r="H1748" s="278"/>
    </row>
    <row r="1749" spans="1:8" ht="12.75" customHeight="1">
      <c r="A1749" s="244" t="s">
        <v>46</v>
      </c>
      <c r="B1749" s="256" t="s">
        <v>46</v>
      </c>
      <c r="C1749" s="54" t="s">
        <v>46</v>
      </c>
      <c r="D1749" s="327"/>
      <c r="E1749" s="83" t="s">
        <v>46</v>
      </c>
      <c r="F1749" s="93"/>
      <c r="G1749" s="101"/>
      <c r="H1749" s="279"/>
    </row>
    <row r="1750" spans="1:8" ht="12.75" customHeight="1">
      <c r="A1750" s="243"/>
      <c r="B1750" s="255"/>
      <c r="C1750" s="55"/>
      <c r="D1750" s="326"/>
      <c r="E1750" s="82"/>
      <c r="F1750" s="90"/>
      <c r="G1750" s="73"/>
      <c r="H1750" s="278"/>
    </row>
    <row r="1751" spans="1:8" ht="12.75" customHeight="1">
      <c r="A1751" s="244"/>
      <c r="B1751" s="256" t="s">
        <v>1880</v>
      </c>
      <c r="C1751" s="54"/>
      <c r="D1751" s="327"/>
      <c r="E1751" s="83"/>
      <c r="F1751" s="93"/>
      <c r="G1751" s="101"/>
      <c r="H1751" s="279"/>
    </row>
    <row r="1752" spans="1:8" ht="12.75" customHeight="1">
      <c r="A1752" s="282"/>
      <c r="B1752" s="255" t="s">
        <v>46</v>
      </c>
      <c r="C1752" s="55" t="s">
        <v>3592</v>
      </c>
      <c r="D1752" s="326"/>
      <c r="E1752" s="82"/>
      <c r="F1752" s="90"/>
      <c r="G1752" s="73"/>
      <c r="H1752" s="278"/>
    </row>
    <row r="1753" spans="1:8" ht="12.75" customHeight="1">
      <c r="A1753" s="245" t="s">
        <v>46</v>
      </c>
      <c r="B1753" s="256" t="s">
        <v>1061</v>
      </c>
      <c r="C1753" s="54" t="s">
        <v>2465</v>
      </c>
      <c r="D1753" s="327">
        <v>4.4000000000000004</v>
      </c>
      <c r="E1753" s="83" t="s">
        <v>161</v>
      </c>
      <c r="F1753" s="93"/>
      <c r="G1753" s="101"/>
      <c r="H1753" s="279"/>
    </row>
    <row r="1754" spans="1:8" ht="12.75" customHeight="1">
      <c r="A1754" s="282"/>
      <c r="B1754" s="255" t="s">
        <v>46</v>
      </c>
      <c r="C1754" s="55" t="s">
        <v>3598</v>
      </c>
      <c r="D1754" s="326"/>
      <c r="E1754" s="82"/>
      <c r="F1754" s="90"/>
      <c r="G1754" s="73"/>
      <c r="H1754" s="278"/>
    </row>
    <row r="1755" spans="1:8" ht="12.75" customHeight="1">
      <c r="A1755" s="245" t="s">
        <v>46</v>
      </c>
      <c r="B1755" s="256" t="s">
        <v>528</v>
      </c>
      <c r="C1755" s="54" t="s">
        <v>465</v>
      </c>
      <c r="D1755" s="327">
        <v>2</v>
      </c>
      <c r="E1755" s="83" t="s">
        <v>161</v>
      </c>
      <c r="F1755" s="93"/>
      <c r="G1755" s="101"/>
      <c r="H1755" s="279"/>
    </row>
    <row r="1756" spans="1:8" ht="12.75" customHeight="1">
      <c r="A1756" s="282"/>
      <c r="B1756" s="255" t="s">
        <v>46</v>
      </c>
      <c r="C1756" s="55" t="s">
        <v>105</v>
      </c>
      <c r="D1756" s="326"/>
      <c r="E1756" s="82"/>
      <c r="F1756" s="90"/>
      <c r="G1756" s="73"/>
      <c r="H1756" s="278"/>
    </row>
    <row r="1757" spans="1:8" ht="12.75" customHeight="1">
      <c r="A1757" s="245" t="s">
        <v>46</v>
      </c>
      <c r="B1757" s="256" t="s">
        <v>3025</v>
      </c>
      <c r="C1757" s="54" t="s">
        <v>177</v>
      </c>
      <c r="D1757" s="327">
        <v>1</v>
      </c>
      <c r="E1757" s="83" t="s">
        <v>199</v>
      </c>
      <c r="F1757" s="93"/>
      <c r="G1757" s="101"/>
      <c r="H1757" s="279"/>
    </row>
    <row r="1758" spans="1:8" ht="12.75" customHeight="1">
      <c r="A1758" s="243"/>
      <c r="B1758" s="255"/>
      <c r="C1758" s="55"/>
      <c r="D1758" s="326"/>
      <c r="E1758" s="82"/>
      <c r="F1758" s="90"/>
      <c r="G1758" s="73"/>
      <c r="H1758" s="278"/>
    </row>
    <row r="1759" spans="1:8" ht="12.75" customHeight="1">
      <c r="A1759" s="244"/>
      <c r="B1759" s="256"/>
      <c r="C1759" s="54"/>
      <c r="D1759" s="327"/>
      <c r="E1759" s="83"/>
      <c r="F1759" s="93"/>
      <c r="G1759" s="101"/>
      <c r="H1759" s="279"/>
    </row>
    <row r="1760" spans="1:8" ht="12.75" customHeight="1">
      <c r="A1760" s="243"/>
      <c r="B1760" s="255"/>
      <c r="C1760" s="55"/>
      <c r="D1760" s="326"/>
      <c r="E1760" s="82"/>
      <c r="F1760" s="90"/>
      <c r="G1760" s="73"/>
      <c r="H1760" s="278"/>
    </row>
    <row r="1761" spans="1:8" ht="12.75" customHeight="1">
      <c r="A1761" s="244"/>
      <c r="B1761" s="256"/>
      <c r="C1761" s="54"/>
      <c r="D1761" s="327"/>
      <c r="E1761" s="83"/>
      <c r="F1761" s="93"/>
      <c r="G1761" s="101"/>
      <c r="H1761" s="279"/>
    </row>
    <row r="1762" spans="1:8" ht="12.75" customHeight="1">
      <c r="A1762" s="243"/>
      <c r="B1762" s="255"/>
      <c r="C1762" s="55"/>
      <c r="D1762" s="326"/>
      <c r="E1762" s="82"/>
      <c r="F1762" s="90"/>
      <c r="G1762" s="73"/>
      <c r="H1762" s="278"/>
    </row>
    <row r="1763" spans="1:8" ht="12.75" customHeight="1">
      <c r="A1763" s="244"/>
      <c r="B1763" s="256" t="s">
        <v>2235</v>
      </c>
      <c r="C1763" s="54"/>
      <c r="D1763" s="327"/>
      <c r="E1763" s="83"/>
      <c r="F1763" s="93"/>
      <c r="G1763" s="101"/>
      <c r="H1763" s="279"/>
    </row>
    <row r="1764" spans="1:8" ht="12.75" customHeight="1">
      <c r="A1764" s="243"/>
      <c r="B1764" s="255" t="s">
        <v>46</v>
      </c>
      <c r="C1764" s="55" t="s">
        <v>578</v>
      </c>
      <c r="D1764" s="326"/>
      <c r="E1764" s="82"/>
      <c r="F1764" s="90"/>
      <c r="G1764" s="73"/>
      <c r="H1764" s="278"/>
    </row>
    <row r="1765" spans="1:8" ht="12.75" customHeight="1">
      <c r="A1765" s="244" t="s">
        <v>46</v>
      </c>
      <c r="B1765" s="256" t="s">
        <v>566</v>
      </c>
      <c r="C1765" s="54" t="s">
        <v>3896</v>
      </c>
      <c r="D1765" s="327">
        <v>1</v>
      </c>
      <c r="E1765" s="83" t="s">
        <v>199</v>
      </c>
      <c r="F1765" s="93"/>
      <c r="G1765" s="101"/>
      <c r="H1765" s="279"/>
    </row>
    <row r="1766" spans="1:8" ht="12.75" customHeight="1">
      <c r="A1766" s="243"/>
      <c r="B1766" s="255" t="s">
        <v>46</v>
      </c>
      <c r="C1766" s="55" t="s">
        <v>586</v>
      </c>
      <c r="D1766" s="326"/>
      <c r="E1766" s="82"/>
      <c r="F1766" s="90"/>
      <c r="G1766" s="73"/>
      <c r="H1766" s="278"/>
    </row>
    <row r="1767" spans="1:8" ht="12.75" customHeight="1">
      <c r="A1767" s="244" t="s">
        <v>46</v>
      </c>
      <c r="B1767" s="256" t="s">
        <v>580</v>
      </c>
      <c r="C1767" s="54" t="s">
        <v>585</v>
      </c>
      <c r="D1767" s="327">
        <v>9</v>
      </c>
      <c r="E1767" s="83" t="s">
        <v>199</v>
      </c>
      <c r="F1767" s="93"/>
      <c r="G1767" s="101"/>
      <c r="H1767" s="279"/>
    </row>
    <row r="1768" spans="1:8" ht="12.75" customHeight="1">
      <c r="A1768" s="243"/>
      <c r="B1768" s="255" t="s">
        <v>3563</v>
      </c>
      <c r="C1768" s="55" t="s">
        <v>46</v>
      </c>
      <c r="D1768" s="326"/>
      <c r="E1768" s="82"/>
      <c r="F1768" s="90"/>
      <c r="G1768" s="73"/>
      <c r="H1768" s="278"/>
    </row>
    <row r="1769" spans="1:8" ht="12.75" customHeight="1">
      <c r="A1769" s="244" t="s">
        <v>46</v>
      </c>
      <c r="B1769" s="256" t="s">
        <v>49</v>
      </c>
      <c r="C1769" s="54" t="s">
        <v>1141</v>
      </c>
      <c r="D1769" s="327">
        <v>90.3</v>
      </c>
      <c r="E1769" s="83" t="s">
        <v>161</v>
      </c>
      <c r="F1769" s="93"/>
      <c r="G1769" s="101"/>
      <c r="H1769" s="279"/>
    </row>
    <row r="1770" spans="1:8" ht="12.75" customHeight="1">
      <c r="A1770" s="243"/>
      <c r="B1770" s="255" t="s">
        <v>46</v>
      </c>
      <c r="C1770" s="55"/>
      <c r="D1770" s="326"/>
      <c r="E1770" s="82"/>
      <c r="F1770" s="90"/>
      <c r="G1770" s="73"/>
      <c r="H1770" s="278"/>
    </row>
    <row r="1771" spans="1:8" ht="12.75" customHeight="1">
      <c r="A1771" s="244" t="s">
        <v>46</v>
      </c>
      <c r="B1771" s="256" t="s">
        <v>46</v>
      </c>
      <c r="C1771" s="54" t="s">
        <v>46</v>
      </c>
      <c r="D1771" s="327"/>
      <c r="E1771" s="83" t="s">
        <v>46</v>
      </c>
      <c r="F1771" s="93"/>
      <c r="G1771" s="101"/>
      <c r="H1771" s="279"/>
    </row>
    <row r="1772" spans="1:8" ht="12.75" customHeight="1">
      <c r="A1772" s="243"/>
      <c r="B1772" s="255"/>
      <c r="C1772" s="55"/>
      <c r="D1772" s="326"/>
      <c r="E1772" s="82"/>
      <c r="F1772" s="90"/>
      <c r="G1772" s="73"/>
      <c r="H1772" s="278"/>
    </row>
    <row r="1773" spans="1:8" ht="12.75" customHeight="1">
      <c r="A1773" s="244" t="s">
        <v>46</v>
      </c>
      <c r="B1773" s="256"/>
      <c r="C1773" s="54"/>
      <c r="D1773" s="327"/>
      <c r="E1773" s="83"/>
      <c r="F1773" s="93"/>
      <c r="G1773" s="101"/>
      <c r="H1773" s="279"/>
    </row>
    <row r="1774" spans="1:8" ht="12.75" customHeight="1">
      <c r="A1774" s="243"/>
      <c r="B1774" s="255" t="s">
        <v>46</v>
      </c>
      <c r="C1774" s="55" t="s">
        <v>46</v>
      </c>
      <c r="D1774" s="326"/>
      <c r="E1774" s="82"/>
      <c r="F1774" s="90"/>
      <c r="G1774" s="73"/>
      <c r="H1774" s="278"/>
    </row>
    <row r="1775" spans="1:8" ht="12.75" customHeight="1">
      <c r="A1775" s="244" t="s">
        <v>46</v>
      </c>
      <c r="B1775" s="256" t="s">
        <v>884</v>
      </c>
      <c r="C1775" s="54" t="s">
        <v>46</v>
      </c>
      <c r="D1775" s="327"/>
      <c r="E1775" s="83" t="s">
        <v>46</v>
      </c>
      <c r="F1775" s="93"/>
      <c r="G1775" s="101"/>
      <c r="H1775" s="279"/>
    </row>
    <row r="1776" spans="1:8" ht="12.75" customHeight="1">
      <c r="A1776" s="243"/>
      <c r="B1776" s="255"/>
      <c r="C1776" s="55"/>
      <c r="D1776" s="326"/>
      <c r="E1776" s="82"/>
      <c r="F1776" s="90"/>
      <c r="G1776" s="73"/>
      <c r="H1776" s="278"/>
    </row>
    <row r="1777" spans="1:8" ht="12.75" customHeight="1">
      <c r="A1777" s="244"/>
      <c r="B1777" s="256" t="s">
        <v>4517</v>
      </c>
      <c r="C1777" s="54"/>
      <c r="D1777" s="327"/>
      <c r="E1777" s="83"/>
      <c r="F1777" s="93"/>
      <c r="G1777" s="101"/>
      <c r="H1777" s="279"/>
    </row>
    <row r="1778" spans="1:8" ht="12.75" customHeight="1">
      <c r="A1778" s="243"/>
      <c r="B1778" s="255" t="s">
        <v>352</v>
      </c>
      <c r="C1778" s="55"/>
      <c r="D1778" s="326"/>
      <c r="E1778" s="82"/>
      <c r="F1778" s="90"/>
      <c r="G1778" s="73"/>
      <c r="H1778" s="278"/>
    </row>
    <row r="1779" spans="1:8" ht="12.75" customHeight="1">
      <c r="A1779" s="244" t="s">
        <v>46</v>
      </c>
      <c r="B1779" s="256" t="s">
        <v>3423</v>
      </c>
      <c r="C1779" s="54" t="s">
        <v>3899</v>
      </c>
      <c r="D1779" s="327">
        <v>10.6</v>
      </c>
      <c r="E1779" s="83" t="s">
        <v>117</v>
      </c>
      <c r="F1779" s="93"/>
      <c r="G1779" s="101"/>
      <c r="H1779" s="279"/>
    </row>
    <row r="1780" spans="1:8" ht="12.75" customHeight="1">
      <c r="A1780" s="243"/>
      <c r="B1780" s="255" t="s">
        <v>4266</v>
      </c>
      <c r="C1780" s="55" t="s">
        <v>46</v>
      </c>
      <c r="D1780" s="326"/>
      <c r="E1780" s="82"/>
      <c r="F1780" s="90"/>
      <c r="G1780" s="73"/>
      <c r="H1780" s="278"/>
    </row>
    <row r="1781" spans="1:8" ht="12.75" customHeight="1">
      <c r="A1781" s="244" t="s">
        <v>46</v>
      </c>
      <c r="B1781" s="256" t="s">
        <v>3423</v>
      </c>
      <c r="C1781" s="54" t="s">
        <v>1742</v>
      </c>
      <c r="D1781" s="327">
        <v>169</v>
      </c>
      <c r="E1781" s="83" t="s">
        <v>117</v>
      </c>
      <c r="F1781" s="93"/>
      <c r="G1781" s="101"/>
      <c r="H1781" s="279"/>
    </row>
    <row r="1782" spans="1:8" ht="12.75" customHeight="1">
      <c r="A1782" s="243"/>
      <c r="B1782" s="255" t="s">
        <v>597</v>
      </c>
      <c r="C1782" s="55" t="s">
        <v>46</v>
      </c>
      <c r="D1782" s="326"/>
      <c r="E1782" s="82"/>
      <c r="F1782" s="90"/>
      <c r="G1782" s="73"/>
      <c r="H1782" s="278"/>
    </row>
    <row r="1783" spans="1:8" ht="12.75" customHeight="1">
      <c r="A1783" s="244" t="s">
        <v>46</v>
      </c>
      <c r="B1783" s="256" t="s">
        <v>3423</v>
      </c>
      <c r="C1783" s="54" t="s">
        <v>1742</v>
      </c>
      <c r="D1783" s="327">
        <v>32.200000000000003</v>
      </c>
      <c r="E1783" s="83" t="s">
        <v>117</v>
      </c>
      <c r="F1783" s="93"/>
      <c r="G1783" s="101"/>
      <c r="H1783" s="279"/>
    </row>
    <row r="1784" spans="1:8" ht="12.75" customHeight="1">
      <c r="A1784" s="243"/>
      <c r="B1784" s="255" t="s">
        <v>355</v>
      </c>
      <c r="C1784" s="55" t="s">
        <v>46</v>
      </c>
      <c r="D1784" s="326"/>
      <c r="E1784" s="82"/>
      <c r="F1784" s="90"/>
      <c r="G1784" s="73"/>
      <c r="H1784" s="278"/>
    </row>
    <row r="1785" spans="1:8" ht="12.75" customHeight="1">
      <c r="A1785" s="244" t="s">
        <v>46</v>
      </c>
      <c r="B1785" s="256" t="s">
        <v>3423</v>
      </c>
      <c r="C1785" s="54" t="s">
        <v>1742</v>
      </c>
      <c r="D1785" s="327">
        <v>1413</v>
      </c>
      <c r="E1785" s="83" t="s">
        <v>117</v>
      </c>
      <c r="F1785" s="93"/>
      <c r="G1785" s="101"/>
      <c r="H1785" s="279"/>
    </row>
    <row r="1786" spans="1:8" ht="12.75" customHeight="1">
      <c r="A1786" s="243"/>
      <c r="B1786" s="255" t="s">
        <v>355</v>
      </c>
      <c r="C1786" s="55" t="s">
        <v>46</v>
      </c>
      <c r="D1786" s="326"/>
      <c r="E1786" s="82"/>
      <c r="F1786" s="90"/>
      <c r="G1786" s="73"/>
      <c r="H1786" s="278"/>
    </row>
    <row r="1787" spans="1:8" ht="12.75" customHeight="1">
      <c r="A1787" s="244" t="s">
        <v>46</v>
      </c>
      <c r="B1787" s="256" t="s">
        <v>3423</v>
      </c>
      <c r="C1787" s="54" t="s">
        <v>2344</v>
      </c>
      <c r="D1787" s="327">
        <v>354</v>
      </c>
      <c r="E1787" s="83" t="s">
        <v>117</v>
      </c>
      <c r="F1787" s="93"/>
      <c r="G1787" s="101"/>
      <c r="H1787" s="279"/>
    </row>
    <row r="1788" spans="1:8" ht="12.75" customHeight="1">
      <c r="A1788" s="243"/>
      <c r="B1788" s="255" t="s">
        <v>352</v>
      </c>
      <c r="C1788" s="55"/>
      <c r="D1788" s="326"/>
      <c r="E1788" s="82"/>
      <c r="F1788" s="90"/>
      <c r="G1788" s="73"/>
      <c r="H1788" s="278"/>
    </row>
    <row r="1789" spans="1:8" ht="12.75" customHeight="1">
      <c r="A1789" s="244" t="s">
        <v>46</v>
      </c>
      <c r="B1789" s="256" t="s">
        <v>3423</v>
      </c>
      <c r="C1789" s="54" t="s">
        <v>2508</v>
      </c>
      <c r="D1789" s="327">
        <v>158</v>
      </c>
      <c r="E1789" s="83" t="s">
        <v>117</v>
      </c>
      <c r="F1789" s="93"/>
      <c r="G1789" s="101"/>
      <c r="H1789" s="279"/>
    </row>
    <row r="1790" spans="1:8" ht="12.75" customHeight="1">
      <c r="A1790" s="243"/>
      <c r="B1790" s="255" t="s">
        <v>355</v>
      </c>
      <c r="C1790" s="55" t="s">
        <v>46</v>
      </c>
      <c r="D1790" s="326"/>
      <c r="E1790" s="82"/>
      <c r="F1790" s="90"/>
      <c r="G1790" s="73"/>
      <c r="H1790" s="278"/>
    </row>
    <row r="1791" spans="1:8" ht="12.75" customHeight="1">
      <c r="A1791" s="244" t="s">
        <v>46</v>
      </c>
      <c r="B1791" s="256" t="s">
        <v>3423</v>
      </c>
      <c r="C1791" s="54" t="s">
        <v>2508</v>
      </c>
      <c r="D1791" s="327">
        <v>346</v>
      </c>
      <c r="E1791" s="83" t="s">
        <v>117</v>
      </c>
      <c r="F1791" s="93"/>
      <c r="G1791" s="101"/>
      <c r="H1791" s="279"/>
    </row>
    <row r="1792" spans="1:8" ht="12.75" customHeight="1">
      <c r="A1792" s="243"/>
      <c r="B1792" s="255"/>
      <c r="C1792" s="315"/>
      <c r="D1792" s="326"/>
      <c r="E1792" s="82"/>
      <c r="F1792" s="90"/>
      <c r="G1792" s="73"/>
      <c r="H1792" s="278"/>
    </row>
    <row r="1793" spans="1:8" ht="12.75" customHeight="1">
      <c r="A1793" s="244" t="s">
        <v>46</v>
      </c>
      <c r="B1793" s="256" t="s">
        <v>4181</v>
      </c>
      <c r="C1793" s="54"/>
      <c r="D1793" s="327">
        <v>1</v>
      </c>
      <c r="E1793" s="83" t="s">
        <v>2108</v>
      </c>
      <c r="F1793" s="401"/>
      <c r="G1793" s="101"/>
      <c r="H1793" s="279"/>
    </row>
    <row r="1794" spans="1:8" ht="12.75" customHeight="1">
      <c r="A1794" s="243"/>
      <c r="B1794" s="255"/>
      <c r="C1794" s="55"/>
      <c r="D1794" s="326"/>
      <c r="E1794" s="82"/>
      <c r="F1794" s="90"/>
      <c r="G1794" s="73"/>
      <c r="H1794" s="278"/>
    </row>
    <row r="1795" spans="1:8" ht="12.75" customHeight="1">
      <c r="A1795" s="244"/>
      <c r="B1795" s="256"/>
      <c r="C1795" s="54"/>
      <c r="D1795" s="327"/>
      <c r="E1795" s="83"/>
      <c r="F1795" s="93"/>
      <c r="G1795" s="101"/>
      <c r="H1795" s="279"/>
    </row>
    <row r="1796" spans="1:8" ht="12.75" customHeight="1">
      <c r="A1796" s="243"/>
      <c r="B1796" s="255"/>
      <c r="C1796" s="55" t="s">
        <v>3900</v>
      </c>
      <c r="D1796" s="326"/>
      <c r="E1796" s="82"/>
      <c r="F1796" s="90"/>
      <c r="G1796" s="73"/>
      <c r="H1796" s="278"/>
    </row>
    <row r="1797" spans="1:8" ht="12.75" customHeight="1">
      <c r="A1797" s="244" t="s">
        <v>46</v>
      </c>
      <c r="B1797" s="256" t="s">
        <v>3604</v>
      </c>
      <c r="C1797" s="54" t="s">
        <v>3901</v>
      </c>
      <c r="D1797" s="327">
        <v>13.8</v>
      </c>
      <c r="E1797" s="83" t="s">
        <v>161</v>
      </c>
      <c r="F1797" s="93"/>
      <c r="G1797" s="101"/>
      <c r="H1797" s="279"/>
    </row>
    <row r="1798" spans="1:8" ht="12.75" customHeight="1">
      <c r="A1798" s="243"/>
      <c r="B1798" s="255"/>
      <c r="C1798" s="55" t="s">
        <v>412</v>
      </c>
      <c r="D1798" s="326"/>
      <c r="E1798" s="82"/>
      <c r="F1798" s="90"/>
      <c r="G1798" s="73"/>
      <c r="H1798" s="278"/>
    </row>
    <row r="1799" spans="1:8" ht="12.75" customHeight="1">
      <c r="A1799" s="244" t="s">
        <v>46</v>
      </c>
      <c r="B1799" s="256" t="s">
        <v>3604</v>
      </c>
      <c r="C1799" s="54" t="s">
        <v>3901</v>
      </c>
      <c r="D1799" s="327">
        <v>4.5</v>
      </c>
      <c r="E1799" s="83" t="s">
        <v>161</v>
      </c>
      <c r="F1799" s="93"/>
      <c r="G1799" s="101"/>
      <c r="H1799" s="279"/>
    </row>
    <row r="1800" spans="1:8" ht="12.75" customHeight="1">
      <c r="A1800" s="243"/>
      <c r="B1800" s="255"/>
      <c r="C1800" s="55" t="s">
        <v>4267</v>
      </c>
      <c r="D1800" s="326"/>
      <c r="E1800" s="82"/>
      <c r="F1800" s="90"/>
      <c r="G1800" s="73"/>
      <c r="H1800" s="278"/>
    </row>
    <row r="1801" spans="1:8" ht="12.75" customHeight="1">
      <c r="A1801" s="244" t="s">
        <v>46</v>
      </c>
      <c r="B1801" s="256" t="s">
        <v>3758</v>
      </c>
      <c r="C1801" s="54" t="s">
        <v>3901</v>
      </c>
      <c r="D1801" s="327">
        <v>13.8</v>
      </c>
      <c r="E1801" s="83" t="s">
        <v>161</v>
      </c>
      <c r="F1801" s="93"/>
      <c r="G1801" s="101"/>
      <c r="H1801" s="279"/>
    </row>
    <row r="1802" spans="1:8" ht="12.75" customHeight="1">
      <c r="A1802" s="243"/>
      <c r="B1802" s="255"/>
      <c r="C1802" s="55"/>
      <c r="D1802" s="326"/>
      <c r="E1802" s="82"/>
      <c r="F1802" s="90"/>
      <c r="G1802" s="73"/>
      <c r="H1802" s="278"/>
    </row>
    <row r="1803" spans="1:8" ht="12.75" customHeight="1">
      <c r="A1803" s="244"/>
      <c r="B1803" s="256"/>
      <c r="C1803" s="54"/>
      <c r="D1803" s="327"/>
      <c r="E1803" s="83"/>
      <c r="F1803" s="93"/>
      <c r="G1803" s="101"/>
      <c r="H1803" s="279"/>
    </row>
    <row r="1804" spans="1:8" ht="12.75" customHeight="1">
      <c r="A1804" s="243"/>
      <c r="B1804" s="255"/>
      <c r="C1804" s="55" t="s">
        <v>1100</v>
      </c>
      <c r="D1804" s="326"/>
      <c r="E1804" s="82"/>
      <c r="F1804" s="90"/>
      <c r="G1804" s="73"/>
      <c r="H1804" s="278"/>
    </row>
    <row r="1805" spans="1:8" ht="12.75" customHeight="1">
      <c r="A1805" s="244" t="s">
        <v>46</v>
      </c>
      <c r="B1805" s="256" t="s">
        <v>3606</v>
      </c>
      <c r="C1805" s="54" t="s">
        <v>1102</v>
      </c>
      <c r="D1805" s="327">
        <v>324</v>
      </c>
      <c r="E1805" s="83" t="s">
        <v>117</v>
      </c>
      <c r="F1805" s="93"/>
      <c r="G1805" s="101"/>
      <c r="H1805" s="279"/>
    </row>
    <row r="1806" spans="1:8" ht="12.75" customHeight="1">
      <c r="A1806" s="243"/>
      <c r="B1806" s="255"/>
      <c r="C1806" s="55" t="s">
        <v>1100</v>
      </c>
      <c r="D1806" s="326"/>
      <c r="E1806" s="82"/>
      <c r="F1806" s="90"/>
      <c r="G1806" s="73"/>
      <c r="H1806" s="278"/>
    </row>
    <row r="1807" spans="1:8" ht="12.75" customHeight="1">
      <c r="A1807" s="244" t="s">
        <v>46</v>
      </c>
      <c r="B1807" s="256" t="s">
        <v>3606</v>
      </c>
      <c r="C1807" s="54" t="s">
        <v>1106</v>
      </c>
      <c r="D1807" s="327">
        <v>1382</v>
      </c>
      <c r="E1807" s="83" t="s">
        <v>117</v>
      </c>
      <c r="F1807" s="93"/>
      <c r="G1807" s="101"/>
      <c r="H1807" s="279"/>
    </row>
    <row r="1808" spans="1:8" ht="12.75" customHeight="1">
      <c r="A1808" s="243"/>
      <c r="B1808" s="255" t="s">
        <v>3902</v>
      </c>
      <c r="C1808" s="55" t="s">
        <v>1100</v>
      </c>
      <c r="D1808" s="326"/>
      <c r="E1808" s="82"/>
      <c r="F1808" s="90"/>
      <c r="G1808" s="73"/>
      <c r="H1808" s="278"/>
    </row>
    <row r="1809" spans="1:8" ht="12.75" customHeight="1">
      <c r="A1809" s="244" t="s">
        <v>46</v>
      </c>
      <c r="B1809" s="256" t="s">
        <v>3606</v>
      </c>
      <c r="C1809" s="54" t="s">
        <v>1106</v>
      </c>
      <c r="D1809" s="327">
        <v>2.1</v>
      </c>
      <c r="E1809" s="83" t="s">
        <v>117</v>
      </c>
      <c r="F1809" s="93"/>
      <c r="G1809" s="101"/>
      <c r="H1809" s="279"/>
    </row>
    <row r="1810" spans="1:8" ht="12.75" customHeight="1">
      <c r="A1810" s="243"/>
      <c r="B1810" s="255"/>
      <c r="C1810" s="55" t="s">
        <v>3903</v>
      </c>
      <c r="D1810" s="326"/>
      <c r="E1810" s="82"/>
      <c r="F1810" s="90"/>
      <c r="G1810" s="73"/>
      <c r="H1810" s="278"/>
    </row>
    <row r="1811" spans="1:8" ht="12.75" customHeight="1">
      <c r="A1811" s="244" t="s">
        <v>46</v>
      </c>
      <c r="B1811" s="256" t="s">
        <v>2606</v>
      </c>
      <c r="C1811" s="54" t="s">
        <v>2406</v>
      </c>
      <c r="D1811" s="327">
        <v>33.9</v>
      </c>
      <c r="E1811" s="83" t="s">
        <v>117</v>
      </c>
      <c r="F1811" s="93"/>
      <c r="G1811" s="101"/>
      <c r="H1811" s="279"/>
    </row>
    <row r="1812" spans="1:8" ht="12.75" customHeight="1">
      <c r="A1812" s="243"/>
      <c r="B1812" s="255"/>
      <c r="C1812" s="55" t="s">
        <v>3903</v>
      </c>
      <c r="D1812" s="326"/>
      <c r="E1812" s="82"/>
      <c r="F1812" s="90"/>
      <c r="G1812" s="73"/>
      <c r="H1812" s="278"/>
    </row>
    <row r="1813" spans="1:8" ht="12.75" customHeight="1">
      <c r="A1813" s="244" t="s">
        <v>46</v>
      </c>
      <c r="B1813" s="256" t="s">
        <v>2606</v>
      </c>
      <c r="C1813" s="54" t="s">
        <v>4183</v>
      </c>
      <c r="D1813" s="327">
        <v>194</v>
      </c>
      <c r="E1813" s="83" t="s">
        <v>117</v>
      </c>
      <c r="F1813" s="93"/>
      <c r="G1813" s="101"/>
      <c r="H1813" s="279"/>
    </row>
    <row r="1814" spans="1:8" ht="12.75" customHeight="1">
      <c r="A1814" s="243"/>
      <c r="B1814" s="258" t="s">
        <v>46</v>
      </c>
      <c r="C1814" s="52" t="s">
        <v>46</v>
      </c>
      <c r="D1814" s="326"/>
      <c r="E1814" s="346"/>
      <c r="F1814" s="90"/>
      <c r="G1814" s="73"/>
      <c r="H1814" s="278"/>
    </row>
    <row r="1815" spans="1:8" ht="12.75" customHeight="1">
      <c r="A1815" s="244"/>
      <c r="B1815" s="256" t="s">
        <v>3611</v>
      </c>
      <c r="C1815" s="53" t="s">
        <v>46</v>
      </c>
      <c r="D1815" s="327">
        <v>1</v>
      </c>
      <c r="E1815" s="347" t="s">
        <v>1115</v>
      </c>
      <c r="F1815" s="401"/>
      <c r="G1815" s="101"/>
      <c r="H1815" s="381"/>
    </row>
    <row r="1816" spans="1:8" ht="12.75" customHeight="1">
      <c r="A1816" s="243"/>
      <c r="B1816" s="255"/>
      <c r="C1816" s="55"/>
      <c r="D1816" s="326"/>
      <c r="E1816" s="346"/>
      <c r="F1816" s="90"/>
      <c r="G1816" s="73"/>
      <c r="H1816" s="278"/>
    </row>
    <row r="1817" spans="1:8" ht="12.75" customHeight="1">
      <c r="A1817" s="244" t="s">
        <v>46</v>
      </c>
      <c r="B1817" s="256" t="s">
        <v>889</v>
      </c>
      <c r="C1817" s="54" t="s">
        <v>65</v>
      </c>
      <c r="D1817" s="327">
        <f>ROUND(D1805+D1807+D1811+D1813,0)</f>
        <v>1934</v>
      </c>
      <c r="E1817" s="347" t="s">
        <v>117</v>
      </c>
      <c r="F1817" s="93"/>
      <c r="G1817" s="101"/>
      <c r="H1817" s="279"/>
    </row>
    <row r="1818" spans="1:8" ht="12.75" customHeight="1">
      <c r="A1818" s="243"/>
      <c r="B1818" s="255"/>
      <c r="C1818" s="55"/>
      <c r="D1818" s="326"/>
      <c r="E1818" s="346"/>
      <c r="F1818" s="90"/>
      <c r="G1818" s="73"/>
      <c r="H1818" s="278"/>
    </row>
    <row r="1819" spans="1:8" ht="12.75" customHeight="1">
      <c r="A1819" s="244" t="s">
        <v>46</v>
      </c>
      <c r="B1819" s="256"/>
      <c r="C1819" s="54"/>
      <c r="D1819" s="327"/>
      <c r="E1819" s="347"/>
      <c r="F1819" s="93"/>
      <c r="G1819" s="101"/>
      <c r="H1819" s="279"/>
    </row>
    <row r="1820" spans="1:8" ht="12.75" customHeight="1">
      <c r="A1820" s="243"/>
      <c r="B1820" s="255"/>
      <c r="C1820" s="55"/>
      <c r="D1820" s="326"/>
      <c r="E1820" s="82"/>
      <c r="F1820" s="90"/>
      <c r="G1820" s="73"/>
      <c r="H1820" s="278"/>
    </row>
    <row r="1821" spans="1:8" ht="12.75" customHeight="1">
      <c r="A1821" s="244"/>
      <c r="B1821" s="256" t="s">
        <v>4269</v>
      </c>
      <c r="C1821" s="54"/>
      <c r="D1821" s="327"/>
      <c r="E1821" s="83"/>
      <c r="F1821" s="93"/>
      <c r="G1821" s="101"/>
      <c r="H1821" s="279"/>
    </row>
    <row r="1822" spans="1:8" ht="12.75" customHeight="1">
      <c r="A1822" s="243"/>
      <c r="B1822" s="255" t="s">
        <v>46</v>
      </c>
      <c r="C1822" s="55" t="s">
        <v>3616</v>
      </c>
      <c r="D1822" s="326"/>
      <c r="E1822" s="346"/>
      <c r="F1822" s="90"/>
      <c r="G1822" s="73"/>
      <c r="H1822" s="278"/>
    </row>
    <row r="1823" spans="1:8" ht="12.75" customHeight="1">
      <c r="A1823" s="244" t="s">
        <v>46</v>
      </c>
      <c r="B1823" s="256" t="s">
        <v>1116</v>
      </c>
      <c r="C1823" s="53" t="s">
        <v>3271</v>
      </c>
      <c r="D1823" s="327">
        <v>2</v>
      </c>
      <c r="E1823" s="347" t="s">
        <v>199</v>
      </c>
      <c r="F1823" s="91"/>
      <c r="G1823" s="101"/>
      <c r="H1823" s="279"/>
    </row>
    <row r="1824" spans="1:8" ht="12.75" customHeight="1">
      <c r="A1824" s="243"/>
      <c r="B1824" s="255" t="s">
        <v>46</v>
      </c>
      <c r="C1824" s="55" t="s">
        <v>1389</v>
      </c>
      <c r="D1824" s="326"/>
      <c r="E1824" s="84"/>
      <c r="F1824" s="90"/>
      <c r="G1824" s="73"/>
      <c r="H1824" s="278"/>
    </row>
    <row r="1825" spans="1:8" ht="12.75" customHeight="1">
      <c r="A1825" s="244" t="s">
        <v>46</v>
      </c>
      <c r="B1825" s="256" t="s">
        <v>1116</v>
      </c>
      <c r="C1825" s="54" t="s">
        <v>3618</v>
      </c>
      <c r="D1825" s="327">
        <v>166</v>
      </c>
      <c r="E1825" s="347" t="s">
        <v>199</v>
      </c>
      <c r="F1825" s="92"/>
      <c r="G1825" s="101"/>
      <c r="H1825" s="279"/>
    </row>
    <row r="1826" spans="1:8" ht="12.75" customHeight="1">
      <c r="A1826" s="243"/>
      <c r="B1826" s="255" t="s">
        <v>46</v>
      </c>
      <c r="C1826" s="55" t="s">
        <v>3614</v>
      </c>
      <c r="D1826" s="326"/>
      <c r="E1826" s="82"/>
      <c r="F1826" s="90"/>
      <c r="G1826" s="73"/>
      <c r="H1826" s="278"/>
    </row>
    <row r="1827" spans="1:8" ht="12.75" customHeight="1">
      <c r="A1827" s="244" t="s">
        <v>46</v>
      </c>
      <c r="B1827" s="256" t="s">
        <v>1124</v>
      </c>
      <c r="C1827" s="54" t="s">
        <v>2109</v>
      </c>
      <c r="D1827" s="327">
        <v>3</v>
      </c>
      <c r="E1827" s="83" t="s">
        <v>199</v>
      </c>
      <c r="F1827" s="93"/>
      <c r="G1827" s="101"/>
      <c r="H1827" s="279"/>
    </row>
    <row r="1828" spans="1:8" ht="12.75" customHeight="1">
      <c r="A1828" s="243"/>
      <c r="B1828" s="255" t="s">
        <v>46</v>
      </c>
      <c r="C1828" s="55"/>
      <c r="D1828" s="326"/>
      <c r="E1828" s="82"/>
      <c r="F1828" s="90"/>
      <c r="G1828" s="73"/>
      <c r="H1828" s="278"/>
    </row>
    <row r="1829" spans="1:8" ht="12.75" customHeight="1">
      <c r="A1829" s="244" t="s">
        <v>46</v>
      </c>
      <c r="B1829" s="256" t="s">
        <v>46</v>
      </c>
      <c r="C1829" s="54" t="s">
        <v>46</v>
      </c>
      <c r="D1829" s="327"/>
      <c r="E1829" s="83" t="s">
        <v>46</v>
      </c>
      <c r="F1829" s="93"/>
      <c r="G1829" s="101"/>
      <c r="H1829" s="279"/>
    </row>
    <row r="1830" spans="1:8" ht="12.75" customHeight="1">
      <c r="A1830" s="243"/>
      <c r="B1830" s="255" t="s">
        <v>46</v>
      </c>
      <c r="C1830" s="55"/>
      <c r="D1830" s="326"/>
      <c r="E1830" s="82"/>
      <c r="F1830" s="90"/>
      <c r="G1830" s="73"/>
      <c r="H1830" s="278"/>
    </row>
    <row r="1831" spans="1:8" ht="12.75" customHeight="1">
      <c r="A1831" s="244" t="s">
        <v>46</v>
      </c>
      <c r="B1831" s="256" t="s">
        <v>4263</v>
      </c>
      <c r="C1831" s="54" t="s">
        <v>46</v>
      </c>
      <c r="D1831" s="327"/>
      <c r="E1831" s="83" t="s">
        <v>46</v>
      </c>
      <c r="F1831" s="93"/>
      <c r="G1831" s="101"/>
      <c r="H1831" s="279"/>
    </row>
    <row r="1832" spans="1:8" ht="12.75" customHeight="1">
      <c r="A1832" s="243"/>
      <c r="B1832" s="255" t="s">
        <v>1129</v>
      </c>
      <c r="C1832" s="55" t="s">
        <v>46</v>
      </c>
      <c r="D1832" s="326"/>
      <c r="E1832" s="82"/>
      <c r="F1832" s="90"/>
      <c r="G1832" s="73"/>
      <c r="H1832" s="278"/>
    </row>
    <row r="1833" spans="1:8" ht="12.75" customHeight="1">
      <c r="A1833" s="244" t="s">
        <v>46</v>
      </c>
      <c r="B1833" s="256" t="s">
        <v>1134</v>
      </c>
      <c r="C1833" s="54" t="s">
        <v>3904</v>
      </c>
      <c r="D1833" s="327">
        <v>12</v>
      </c>
      <c r="E1833" s="83" t="s">
        <v>199</v>
      </c>
      <c r="F1833" s="93"/>
      <c r="G1833" s="101"/>
      <c r="H1833" s="279"/>
    </row>
    <row r="1834" spans="1:8" ht="12.75" customHeight="1">
      <c r="A1834" s="243"/>
      <c r="B1834" s="255" t="s">
        <v>1648</v>
      </c>
      <c r="C1834" s="55" t="s">
        <v>46</v>
      </c>
      <c r="D1834" s="326"/>
      <c r="E1834" s="82"/>
      <c r="F1834" s="90"/>
      <c r="G1834" s="73"/>
      <c r="H1834" s="278"/>
    </row>
    <row r="1835" spans="1:8" ht="12.75" customHeight="1">
      <c r="A1835" s="244" t="s">
        <v>46</v>
      </c>
      <c r="B1835" s="256" t="s">
        <v>4268</v>
      </c>
      <c r="C1835" s="54" t="s">
        <v>1193</v>
      </c>
      <c r="D1835" s="327">
        <v>124</v>
      </c>
      <c r="E1835" s="83" t="s">
        <v>199</v>
      </c>
      <c r="F1835" s="93"/>
      <c r="G1835" s="101"/>
      <c r="H1835" s="279"/>
    </row>
    <row r="1836" spans="1:8" ht="12.75" customHeight="1">
      <c r="A1836" s="243"/>
      <c r="B1836" s="255" t="s">
        <v>3906</v>
      </c>
      <c r="C1836" s="390" t="s">
        <v>4272</v>
      </c>
      <c r="D1836" s="326"/>
      <c r="E1836" s="84"/>
      <c r="F1836" s="90"/>
      <c r="G1836" s="73"/>
      <c r="H1836" s="278"/>
    </row>
    <row r="1837" spans="1:8" ht="12.75" customHeight="1">
      <c r="A1837" s="244" t="s">
        <v>46</v>
      </c>
      <c r="B1837" s="256" t="s">
        <v>3916</v>
      </c>
      <c r="C1837" s="391" t="s">
        <v>4274</v>
      </c>
      <c r="D1837" s="327">
        <v>2</v>
      </c>
      <c r="E1837" s="347" t="s">
        <v>199</v>
      </c>
      <c r="F1837" s="93"/>
      <c r="G1837" s="101"/>
      <c r="H1837" s="279"/>
    </row>
    <row r="1838" spans="1:8" ht="12.75" customHeight="1">
      <c r="A1838" s="243"/>
      <c r="B1838" s="255"/>
      <c r="C1838" s="55"/>
      <c r="D1838" s="326"/>
      <c r="E1838" s="82"/>
      <c r="F1838" s="90"/>
      <c r="G1838" s="73"/>
      <c r="H1838" s="278"/>
    </row>
    <row r="1839" spans="1:8" ht="12.75" customHeight="1">
      <c r="A1839" s="244"/>
      <c r="B1839" s="256"/>
      <c r="C1839" s="54"/>
      <c r="D1839" s="327"/>
      <c r="E1839" s="83"/>
      <c r="F1839" s="93"/>
      <c r="G1839" s="101"/>
      <c r="H1839" s="279"/>
    </row>
    <row r="1840" spans="1:8" ht="12.75" customHeight="1">
      <c r="A1840" s="243"/>
      <c r="B1840" s="255"/>
      <c r="C1840" s="55"/>
      <c r="D1840" s="326"/>
      <c r="E1840" s="82"/>
      <c r="F1840" s="90"/>
      <c r="G1840" s="73"/>
      <c r="H1840" s="278"/>
    </row>
    <row r="1841" spans="1:8" ht="12.75" customHeight="1">
      <c r="A1841" s="244"/>
      <c r="B1841" s="256"/>
      <c r="C1841" s="54"/>
      <c r="D1841" s="327"/>
      <c r="E1841" s="83"/>
      <c r="F1841" s="93"/>
      <c r="G1841" s="101"/>
      <c r="H1841" s="279"/>
    </row>
    <row r="1842" spans="1:8" ht="12.75" customHeight="1">
      <c r="A1842" s="243"/>
      <c r="B1842" s="255" t="s">
        <v>403</v>
      </c>
      <c r="C1842" s="55" t="s">
        <v>3621</v>
      </c>
      <c r="D1842" s="326"/>
      <c r="E1842" s="82"/>
      <c r="F1842" s="90"/>
      <c r="G1842" s="73"/>
      <c r="H1842" s="278"/>
    </row>
    <row r="1843" spans="1:8" ht="12.75" customHeight="1">
      <c r="A1843" s="244" t="s">
        <v>46</v>
      </c>
      <c r="B1843" s="256" t="s">
        <v>1066</v>
      </c>
      <c r="C1843" s="54" t="s">
        <v>3355</v>
      </c>
      <c r="D1843" s="327">
        <v>11.7</v>
      </c>
      <c r="E1843" s="83" t="s">
        <v>161</v>
      </c>
      <c r="F1843" s="366"/>
      <c r="G1843" s="101"/>
      <c r="H1843" s="279"/>
    </row>
    <row r="1844" spans="1:8" ht="12.75" customHeight="1">
      <c r="A1844" s="243"/>
      <c r="B1844" s="255" t="s">
        <v>435</v>
      </c>
      <c r="C1844" s="55" t="s">
        <v>46</v>
      </c>
      <c r="D1844" s="326"/>
      <c r="E1844" s="82"/>
      <c r="F1844" s="90"/>
      <c r="G1844" s="73"/>
      <c r="H1844" s="278"/>
    </row>
    <row r="1845" spans="1:8" ht="12.75" customHeight="1">
      <c r="A1845" s="244" t="s">
        <v>46</v>
      </c>
      <c r="B1845" s="256" t="s">
        <v>3287</v>
      </c>
      <c r="C1845" s="54" t="s">
        <v>122</v>
      </c>
      <c r="D1845" s="327">
        <v>115</v>
      </c>
      <c r="E1845" s="83" t="s">
        <v>161</v>
      </c>
      <c r="F1845" s="93"/>
      <c r="G1845" s="101"/>
      <c r="H1845" s="279"/>
    </row>
    <row r="1846" spans="1:8" ht="12.75" customHeight="1">
      <c r="A1846" s="243"/>
      <c r="B1846" s="255"/>
      <c r="C1846" s="55"/>
      <c r="D1846" s="326"/>
      <c r="E1846" s="84"/>
      <c r="F1846" s="90"/>
      <c r="G1846" s="73"/>
      <c r="H1846" s="278"/>
    </row>
    <row r="1847" spans="1:8" ht="12.75" customHeight="1">
      <c r="A1847" s="244" t="s">
        <v>46</v>
      </c>
      <c r="B1847" s="256"/>
      <c r="C1847" s="54"/>
      <c r="D1847" s="327"/>
      <c r="E1847" s="83"/>
      <c r="F1847" s="93"/>
      <c r="G1847" s="101"/>
      <c r="H1847" s="279"/>
    </row>
    <row r="1848" spans="1:8" ht="12.75" customHeight="1">
      <c r="A1848" s="243"/>
      <c r="B1848" s="255" t="s">
        <v>355</v>
      </c>
      <c r="C1848" s="55" t="s">
        <v>957</v>
      </c>
      <c r="D1848" s="326"/>
      <c r="E1848" s="82"/>
      <c r="F1848" s="90"/>
      <c r="G1848" s="73"/>
      <c r="H1848" s="278"/>
    </row>
    <row r="1849" spans="1:8" ht="12.75" customHeight="1">
      <c r="A1849" s="244" t="s">
        <v>46</v>
      </c>
      <c r="B1849" s="256" t="s">
        <v>4271</v>
      </c>
      <c r="C1849" s="54" t="s">
        <v>3193</v>
      </c>
      <c r="D1849" s="327">
        <v>9.4</v>
      </c>
      <c r="E1849" s="83" t="s">
        <v>161</v>
      </c>
      <c r="F1849" s="93"/>
      <c r="G1849" s="101"/>
      <c r="H1849" s="279"/>
    </row>
    <row r="1850" spans="1:8" ht="12.75" customHeight="1">
      <c r="A1850" s="243"/>
      <c r="B1850" s="255" t="s">
        <v>355</v>
      </c>
      <c r="C1850" s="55" t="s">
        <v>3905</v>
      </c>
      <c r="D1850" s="326"/>
      <c r="E1850" s="82"/>
      <c r="F1850" s="90"/>
      <c r="G1850" s="73"/>
      <c r="H1850" s="278"/>
    </row>
    <row r="1851" spans="1:8" ht="12.75" customHeight="1">
      <c r="A1851" s="244" t="s">
        <v>46</v>
      </c>
      <c r="B1851" s="256" t="s">
        <v>4271</v>
      </c>
      <c r="C1851" s="54" t="s">
        <v>3193</v>
      </c>
      <c r="D1851" s="327">
        <v>10.8</v>
      </c>
      <c r="E1851" s="83" t="s">
        <v>161</v>
      </c>
      <c r="F1851" s="93"/>
      <c r="G1851" s="101"/>
      <c r="H1851" s="279"/>
    </row>
    <row r="1852" spans="1:8" ht="12.75" customHeight="1">
      <c r="A1852" s="243"/>
      <c r="B1852" s="255" t="s">
        <v>355</v>
      </c>
      <c r="C1852" s="55" t="s">
        <v>1007</v>
      </c>
      <c r="D1852" s="326"/>
      <c r="E1852" s="82"/>
      <c r="F1852" s="90"/>
      <c r="G1852" s="73"/>
      <c r="H1852" s="278"/>
    </row>
    <row r="1853" spans="1:8" ht="12.75" customHeight="1">
      <c r="A1853" s="244" t="s">
        <v>46</v>
      </c>
      <c r="B1853" s="256" t="s">
        <v>1009</v>
      </c>
      <c r="C1853" s="54" t="s">
        <v>1885</v>
      </c>
      <c r="D1853" s="327">
        <v>13.5</v>
      </c>
      <c r="E1853" s="83" t="s">
        <v>161</v>
      </c>
      <c r="F1853" s="93"/>
      <c r="G1853" s="101"/>
      <c r="H1853" s="279"/>
    </row>
    <row r="1854" spans="1:8" ht="12.75" customHeight="1">
      <c r="A1854" s="243"/>
      <c r="B1854" s="255" t="s">
        <v>46</v>
      </c>
      <c r="C1854" s="55" t="s">
        <v>3422</v>
      </c>
      <c r="D1854" s="326"/>
      <c r="E1854" s="82"/>
      <c r="F1854" s="90"/>
      <c r="G1854" s="73"/>
      <c r="H1854" s="278"/>
    </row>
    <row r="1855" spans="1:8" ht="12.75" customHeight="1">
      <c r="A1855" s="244" t="s">
        <v>46</v>
      </c>
      <c r="B1855" s="256" t="s">
        <v>1509</v>
      </c>
      <c r="C1855" s="54" t="s">
        <v>3415</v>
      </c>
      <c r="D1855" s="327">
        <v>83.2</v>
      </c>
      <c r="E1855" s="83" t="s">
        <v>161</v>
      </c>
      <c r="F1855" s="93"/>
      <c r="G1855" s="101"/>
      <c r="H1855" s="279"/>
    </row>
    <row r="1856" spans="1:8" ht="12.75" customHeight="1">
      <c r="A1856" s="243"/>
      <c r="B1856" s="255" t="s">
        <v>3917</v>
      </c>
      <c r="C1856" s="55" t="s">
        <v>2828</v>
      </c>
      <c r="D1856" s="326"/>
      <c r="E1856" s="82"/>
      <c r="F1856" s="90"/>
      <c r="G1856" s="73"/>
      <c r="H1856" s="278"/>
    </row>
    <row r="1857" spans="1:8" ht="12.75" customHeight="1">
      <c r="A1857" s="244" t="s">
        <v>46</v>
      </c>
      <c r="B1857" s="256" t="s">
        <v>109</v>
      </c>
      <c r="C1857" s="54" t="s">
        <v>4424</v>
      </c>
      <c r="D1857" s="327">
        <v>27.5</v>
      </c>
      <c r="E1857" s="83" t="s">
        <v>161</v>
      </c>
      <c r="F1857" s="93"/>
      <c r="G1857" s="101"/>
      <c r="H1857" s="279"/>
    </row>
    <row r="1858" spans="1:8" ht="12.75" customHeight="1">
      <c r="A1858" s="243"/>
      <c r="B1858" s="255" t="s">
        <v>46</v>
      </c>
      <c r="C1858" s="55" t="s">
        <v>3907</v>
      </c>
      <c r="D1858" s="326"/>
      <c r="E1858" s="82"/>
      <c r="F1858" s="90"/>
      <c r="G1858" s="73"/>
      <c r="H1858" s="278"/>
    </row>
    <row r="1859" spans="1:8" ht="12.75" customHeight="1">
      <c r="A1859" s="244" t="s">
        <v>46</v>
      </c>
      <c r="B1859" s="256" t="s">
        <v>3908</v>
      </c>
      <c r="C1859" s="54" t="s">
        <v>3909</v>
      </c>
      <c r="D1859" s="327">
        <v>28.8</v>
      </c>
      <c r="E1859" s="83" t="s">
        <v>161</v>
      </c>
      <c r="F1859" s="93"/>
      <c r="G1859" s="101"/>
      <c r="H1859" s="279"/>
    </row>
    <row r="1860" spans="1:8" ht="12.75" customHeight="1">
      <c r="A1860" s="243"/>
      <c r="B1860" s="255" t="s">
        <v>46</v>
      </c>
      <c r="C1860" s="55" t="s">
        <v>3910</v>
      </c>
      <c r="D1860" s="326"/>
      <c r="E1860" s="82"/>
      <c r="F1860" s="90"/>
      <c r="G1860" s="73"/>
      <c r="H1860" s="278"/>
    </row>
    <row r="1861" spans="1:8" ht="12.75" customHeight="1">
      <c r="A1861" s="244" t="s">
        <v>46</v>
      </c>
      <c r="B1861" s="256" t="s">
        <v>3911</v>
      </c>
      <c r="C1861" s="54" t="s">
        <v>3913</v>
      </c>
      <c r="D1861" s="327">
        <v>39</v>
      </c>
      <c r="E1861" s="83" t="s">
        <v>161</v>
      </c>
      <c r="F1861" s="93"/>
      <c r="G1861" s="101"/>
      <c r="H1861" s="279"/>
    </row>
    <row r="1862" spans="1:8" ht="12.75" customHeight="1">
      <c r="A1862" s="243"/>
      <c r="B1862" s="255" t="s">
        <v>46</v>
      </c>
      <c r="C1862" s="55" t="s">
        <v>3394</v>
      </c>
      <c r="D1862" s="326"/>
      <c r="E1862" s="82"/>
      <c r="F1862" s="90"/>
      <c r="G1862" s="73"/>
      <c r="H1862" s="278"/>
    </row>
    <row r="1863" spans="1:8" ht="12.75" customHeight="1">
      <c r="A1863" s="244" t="s">
        <v>46</v>
      </c>
      <c r="B1863" s="256" t="s">
        <v>2568</v>
      </c>
      <c r="C1863" s="54" t="s">
        <v>4275</v>
      </c>
      <c r="D1863" s="327">
        <v>121</v>
      </c>
      <c r="E1863" s="83" t="s">
        <v>161</v>
      </c>
      <c r="F1863" s="93"/>
      <c r="G1863" s="101"/>
      <c r="H1863" s="279"/>
    </row>
    <row r="1864" spans="1:8" ht="12.75" customHeight="1">
      <c r="A1864" s="243"/>
      <c r="B1864" s="255" t="s">
        <v>1039</v>
      </c>
      <c r="C1864" s="55" t="s">
        <v>4270</v>
      </c>
      <c r="D1864" s="326"/>
      <c r="E1864" s="84"/>
      <c r="F1864" s="90"/>
      <c r="G1864" s="73"/>
      <c r="H1864" s="278"/>
    </row>
    <row r="1865" spans="1:8" ht="12.75" customHeight="1">
      <c r="A1865" s="244" t="s">
        <v>46</v>
      </c>
      <c r="B1865" s="256" t="s">
        <v>610</v>
      </c>
      <c r="C1865" s="54" t="s">
        <v>4417</v>
      </c>
      <c r="D1865" s="327">
        <v>2</v>
      </c>
      <c r="E1865" s="347" t="s">
        <v>199</v>
      </c>
      <c r="F1865" s="93"/>
      <c r="G1865" s="101"/>
      <c r="H1865" s="279"/>
    </row>
    <row r="1866" spans="1:8" ht="12.75" customHeight="1">
      <c r="A1866" s="243"/>
      <c r="B1866" s="255"/>
      <c r="C1866" s="266"/>
      <c r="D1866" s="326"/>
      <c r="E1866" s="82"/>
      <c r="F1866" s="90"/>
      <c r="G1866" s="73"/>
      <c r="H1866" s="278"/>
    </row>
    <row r="1867" spans="1:8" ht="12.75" customHeight="1">
      <c r="A1867" s="244" t="s">
        <v>46</v>
      </c>
      <c r="B1867" s="295"/>
      <c r="C1867" s="53"/>
      <c r="D1867" s="327"/>
      <c r="E1867" s="83" t="s">
        <v>46</v>
      </c>
      <c r="F1867" s="93"/>
      <c r="G1867" s="101"/>
      <c r="H1867" s="279"/>
    </row>
    <row r="1868" spans="1:8" ht="12.75" customHeight="1">
      <c r="A1868" s="243"/>
      <c r="B1868" s="255"/>
      <c r="C1868" s="55"/>
      <c r="D1868" s="326"/>
      <c r="E1868" s="82"/>
      <c r="F1868" s="90"/>
      <c r="G1868" s="73"/>
      <c r="H1868" s="278"/>
    </row>
    <row r="1869" spans="1:8" ht="12.75" customHeight="1">
      <c r="A1869" s="244" t="s">
        <v>46</v>
      </c>
      <c r="B1869" s="256" t="s">
        <v>2676</v>
      </c>
      <c r="C1869" s="54" t="s">
        <v>46</v>
      </c>
      <c r="D1869" s="327"/>
      <c r="E1869" s="83" t="s">
        <v>46</v>
      </c>
      <c r="F1869" s="93"/>
      <c r="G1869" s="101"/>
      <c r="H1869" s="279"/>
    </row>
    <row r="1870" spans="1:8" ht="12.75" customHeight="1">
      <c r="A1870" s="243"/>
      <c r="B1870" s="255" t="s">
        <v>4185</v>
      </c>
      <c r="C1870" s="55"/>
      <c r="D1870" s="326"/>
      <c r="E1870" s="84"/>
      <c r="F1870" s="90"/>
      <c r="G1870" s="73"/>
      <c r="H1870" s="278"/>
    </row>
    <row r="1871" spans="1:8" ht="12.75" customHeight="1">
      <c r="A1871" s="244" t="s">
        <v>46</v>
      </c>
      <c r="B1871" s="256" t="s">
        <v>1200</v>
      </c>
      <c r="C1871" s="54" t="s">
        <v>5085</v>
      </c>
      <c r="D1871" s="327">
        <v>2</v>
      </c>
      <c r="E1871" s="347" t="s">
        <v>199</v>
      </c>
      <c r="F1871" s="93"/>
      <c r="G1871" s="101"/>
      <c r="H1871" s="279"/>
    </row>
    <row r="1872" spans="1:8" ht="12.75" customHeight="1">
      <c r="A1872" s="243"/>
      <c r="B1872" s="255" t="s">
        <v>1233</v>
      </c>
      <c r="C1872" s="55"/>
      <c r="D1872" s="326"/>
      <c r="E1872" s="84"/>
      <c r="F1872" s="90"/>
      <c r="G1872" s="73"/>
      <c r="H1872" s="278"/>
    </row>
    <row r="1873" spans="1:8" ht="12.75" customHeight="1">
      <c r="A1873" s="244" t="s">
        <v>46</v>
      </c>
      <c r="B1873" s="256" t="s">
        <v>1200</v>
      </c>
      <c r="C1873" s="54" t="s">
        <v>5085</v>
      </c>
      <c r="D1873" s="327">
        <v>4</v>
      </c>
      <c r="E1873" s="347" t="s">
        <v>199</v>
      </c>
      <c r="F1873" s="93"/>
      <c r="G1873" s="101"/>
      <c r="H1873" s="279"/>
    </row>
    <row r="1874" spans="1:8" ht="12.75" customHeight="1">
      <c r="A1874" s="243"/>
      <c r="B1874" s="255" t="s">
        <v>4001</v>
      </c>
      <c r="C1874" s="55"/>
      <c r="D1874" s="326"/>
      <c r="E1874" s="84"/>
      <c r="F1874" s="90"/>
      <c r="G1874" s="73"/>
      <c r="H1874" s="278"/>
    </row>
    <row r="1875" spans="1:8" ht="12.75" customHeight="1">
      <c r="A1875" s="244" t="s">
        <v>46</v>
      </c>
      <c r="B1875" s="256" t="s">
        <v>1200</v>
      </c>
      <c r="C1875" s="54" t="s">
        <v>4519</v>
      </c>
      <c r="D1875" s="327">
        <v>3</v>
      </c>
      <c r="E1875" s="347" t="s">
        <v>199</v>
      </c>
      <c r="F1875" s="93"/>
      <c r="G1875" s="101"/>
      <c r="H1875" s="279"/>
    </row>
    <row r="1876" spans="1:8" ht="12.75" customHeight="1">
      <c r="A1876" s="243"/>
      <c r="B1876" s="255" t="s">
        <v>4512</v>
      </c>
      <c r="C1876" s="55"/>
      <c r="D1876" s="326"/>
      <c r="E1876" s="84"/>
      <c r="F1876" s="90"/>
      <c r="G1876" s="73"/>
      <c r="H1876" s="278"/>
    </row>
    <row r="1877" spans="1:8" ht="12.75" customHeight="1">
      <c r="A1877" s="244" t="s">
        <v>46</v>
      </c>
      <c r="B1877" s="256" t="s">
        <v>1200</v>
      </c>
      <c r="C1877" s="54" t="s">
        <v>5085</v>
      </c>
      <c r="D1877" s="327">
        <v>4</v>
      </c>
      <c r="E1877" s="347" t="s">
        <v>199</v>
      </c>
      <c r="F1877" s="93"/>
      <c r="G1877" s="101"/>
      <c r="H1877" s="279"/>
    </row>
    <row r="1878" spans="1:8" ht="12.75" customHeight="1">
      <c r="A1878" s="243"/>
      <c r="B1878" s="255" t="s">
        <v>46</v>
      </c>
      <c r="C1878" s="55"/>
      <c r="D1878" s="326"/>
      <c r="E1878" s="82"/>
      <c r="F1878" s="90"/>
      <c r="G1878" s="73"/>
      <c r="H1878" s="278"/>
    </row>
    <row r="1879" spans="1:8" ht="12.75" customHeight="1">
      <c r="A1879" s="244" t="s">
        <v>46</v>
      </c>
      <c r="B1879" s="256" t="s">
        <v>46</v>
      </c>
      <c r="C1879" s="54" t="s">
        <v>46</v>
      </c>
      <c r="D1879" s="327"/>
      <c r="E1879" s="83" t="s">
        <v>46</v>
      </c>
      <c r="F1879" s="93"/>
      <c r="G1879" s="101"/>
      <c r="H1879" s="279"/>
    </row>
    <row r="1880" spans="1:8" ht="12.75" customHeight="1">
      <c r="A1880" s="243"/>
      <c r="B1880" s="255"/>
      <c r="C1880" s="55"/>
      <c r="D1880" s="326"/>
      <c r="E1880" s="84"/>
      <c r="F1880" s="90"/>
      <c r="G1880" s="73"/>
      <c r="H1880" s="278"/>
    </row>
    <row r="1881" spans="1:8" ht="12.75" customHeight="1">
      <c r="A1881" s="244" t="s">
        <v>46</v>
      </c>
      <c r="B1881" s="256"/>
      <c r="C1881" s="54"/>
      <c r="D1881" s="327"/>
      <c r="E1881" s="347"/>
      <c r="F1881" s="93"/>
      <c r="G1881" s="101"/>
      <c r="H1881" s="279"/>
    </row>
    <row r="1882" spans="1:8" ht="12.75" customHeight="1">
      <c r="A1882" s="243"/>
      <c r="B1882" s="255" t="s">
        <v>46</v>
      </c>
      <c r="C1882" s="55"/>
      <c r="D1882" s="326"/>
      <c r="E1882" s="82"/>
      <c r="F1882" s="90"/>
      <c r="G1882" s="73"/>
      <c r="H1882" s="278"/>
    </row>
    <row r="1883" spans="1:8" ht="12.75" customHeight="1">
      <c r="A1883" s="244" t="s">
        <v>46</v>
      </c>
      <c r="B1883" s="256" t="s">
        <v>283</v>
      </c>
      <c r="C1883" s="54" t="s">
        <v>46</v>
      </c>
      <c r="D1883" s="327"/>
      <c r="E1883" s="83" t="s">
        <v>46</v>
      </c>
      <c r="F1883" s="93"/>
      <c r="G1883" s="101"/>
      <c r="H1883" s="279"/>
    </row>
    <row r="1884" spans="1:8" ht="12.75" customHeight="1">
      <c r="A1884" s="243"/>
      <c r="B1884" s="255" t="s">
        <v>1064</v>
      </c>
      <c r="C1884" s="52" t="s">
        <v>1068</v>
      </c>
      <c r="D1884" s="326"/>
      <c r="E1884" s="346"/>
      <c r="F1884" s="90"/>
      <c r="G1884" s="73"/>
      <c r="H1884" s="278"/>
    </row>
    <row r="1885" spans="1:8" ht="12.75" customHeight="1">
      <c r="A1885" s="244" t="s">
        <v>46</v>
      </c>
      <c r="B1885" s="256" t="s">
        <v>1247</v>
      </c>
      <c r="C1885" s="53" t="s">
        <v>3324</v>
      </c>
      <c r="D1885" s="327">
        <v>6</v>
      </c>
      <c r="E1885" s="347" t="s">
        <v>199</v>
      </c>
      <c r="F1885" s="93"/>
      <c r="G1885" s="101"/>
      <c r="H1885" s="279"/>
    </row>
    <row r="1886" spans="1:8" ht="12.75" customHeight="1">
      <c r="A1886" s="243"/>
      <c r="B1886" s="255" t="s">
        <v>1064</v>
      </c>
      <c r="C1886" s="55" t="s">
        <v>1262</v>
      </c>
      <c r="D1886" s="326"/>
      <c r="E1886" s="84"/>
      <c r="F1886" s="90"/>
      <c r="G1886" s="73"/>
      <c r="H1886" s="278"/>
    </row>
    <row r="1887" spans="1:8" ht="12.75" customHeight="1">
      <c r="A1887" s="244" t="s">
        <v>46</v>
      </c>
      <c r="B1887" s="256" t="s">
        <v>1247</v>
      </c>
      <c r="C1887" s="54" t="s">
        <v>1260</v>
      </c>
      <c r="D1887" s="327">
        <v>2</v>
      </c>
      <c r="E1887" s="347" t="s">
        <v>199</v>
      </c>
      <c r="F1887" s="93"/>
      <c r="G1887" s="101"/>
      <c r="H1887" s="279"/>
    </row>
    <row r="1888" spans="1:8" ht="12.75" customHeight="1">
      <c r="A1888" s="243"/>
      <c r="B1888" s="258" t="s">
        <v>1064</v>
      </c>
      <c r="C1888" s="52" t="s">
        <v>1142</v>
      </c>
      <c r="D1888" s="335"/>
      <c r="E1888" s="397"/>
      <c r="F1888" s="90"/>
      <c r="G1888" s="73"/>
      <c r="H1888" s="278"/>
    </row>
    <row r="1889" spans="1:8" ht="12.75" customHeight="1">
      <c r="A1889" s="244" t="s">
        <v>46</v>
      </c>
      <c r="B1889" s="256" t="s">
        <v>1247</v>
      </c>
      <c r="C1889" s="266" t="s">
        <v>1043</v>
      </c>
      <c r="D1889" s="327">
        <v>3</v>
      </c>
      <c r="E1889" s="347" t="s">
        <v>199</v>
      </c>
      <c r="F1889" s="93"/>
      <c r="G1889" s="101"/>
      <c r="H1889" s="279"/>
    </row>
    <row r="1890" spans="1:8" ht="12.75" customHeight="1">
      <c r="A1890" s="243"/>
      <c r="B1890" s="255" t="s">
        <v>46</v>
      </c>
      <c r="C1890" s="55" t="s">
        <v>2245</v>
      </c>
      <c r="D1890" s="326"/>
      <c r="E1890" s="82"/>
      <c r="F1890" s="90"/>
      <c r="G1890" s="73"/>
      <c r="H1890" s="278"/>
    </row>
    <row r="1891" spans="1:8" ht="12.75" customHeight="1">
      <c r="A1891" s="244" t="s">
        <v>46</v>
      </c>
      <c r="B1891" s="256" t="s">
        <v>2815</v>
      </c>
      <c r="C1891" s="54" t="s">
        <v>4276</v>
      </c>
      <c r="D1891" s="327">
        <v>5.6</v>
      </c>
      <c r="E1891" s="83" t="s">
        <v>161</v>
      </c>
      <c r="F1891" s="93"/>
      <c r="G1891" s="101"/>
      <c r="H1891" s="279"/>
    </row>
    <row r="1892" spans="1:8" ht="12.75" customHeight="1">
      <c r="A1892" s="243"/>
      <c r="B1892" s="255" t="s">
        <v>46</v>
      </c>
      <c r="C1892" s="55" t="s">
        <v>4277</v>
      </c>
      <c r="D1892" s="326"/>
      <c r="E1892" s="82"/>
      <c r="F1892" s="90"/>
      <c r="G1892" s="73"/>
      <c r="H1892" s="278"/>
    </row>
    <row r="1893" spans="1:8" ht="12.75" customHeight="1">
      <c r="A1893" s="244" t="s">
        <v>46</v>
      </c>
      <c r="B1893" s="256" t="s">
        <v>2815</v>
      </c>
      <c r="C1893" s="54" t="s">
        <v>4276</v>
      </c>
      <c r="D1893" s="327">
        <v>3.4</v>
      </c>
      <c r="E1893" s="83" t="s">
        <v>161</v>
      </c>
      <c r="F1893" s="93"/>
      <c r="G1893" s="101"/>
      <c r="H1893" s="279"/>
    </row>
    <row r="1894" spans="1:8" ht="12.75" customHeight="1">
      <c r="A1894" s="243"/>
      <c r="B1894" s="255" t="s">
        <v>46</v>
      </c>
      <c r="C1894" s="55" t="s">
        <v>3918</v>
      </c>
      <c r="D1894" s="326"/>
      <c r="E1894" s="346"/>
      <c r="F1894" s="90"/>
      <c r="G1894" s="73"/>
      <c r="H1894" s="278"/>
    </row>
    <row r="1895" spans="1:8" ht="12.75" customHeight="1">
      <c r="A1895" s="244" t="s">
        <v>46</v>
      </c>
      <c r="B1895" s="256" t="s">
        <v>778</v>
      </c>
      <c r="C1895" s="54" t="s">
        <v>254</v>
      </c>
      <c r="D1895" s="327">
        <v>2</v>
      </c>
      <c r="E1895" s="347" t="s">
        <v>199</v>
      </c>
      <c r="F1895" s="93"/>
      <c r="G1895" s="101"/>
      <c r="H1895" s="279"/>
    </row>
    <row r="1896" spans="1:8" ht="12.75" customHeight="1">
      <c r="A1896" s="243"/>
      <c r="B1896" s="255"/>
      <c r="C1896" s="55"/>
      <c r="D1896" s="326"/>
      <c r="E1896" s="82"/>
      <c r="F1896" s="90"/>
      <c r="G1896" s="73"/>
      <c r="H1896" s="278"/>
    </row>
    <row r="1897" spans="1:8" ht="12.75" customHeight="1">
      <c r="A1897" s="244"/>
      <c r="B1897" s="256"/>
      <c r="C1897" s="54"/>
      <c r="D1897" s="327"/>
      <c r="E1897" s="83"/>
      <c r="F1897" s="93"/>
      <c r="G1897" s="101"/>
      <c r="H1897" s="279"/>
    </row>
    <row r="1898" spans="1:8" ht="12.75" customHeight="1">
      <c r="A1898" s="243"/>
      <c r="B1898" s="255" t="s">
        <v>46</v>
      </c>
      <c r="C1898" s="55"/>
      <c r="D1898" s="326"/>
      <c r="E1898" s="82"/>
      <c r="F1898" s="90"/>
      <c r="G1898" s="73"/>
      <c r="H1898" s="278"/>
    </row>
    <row r="1899" spans="1:8" ht="12.75" customHeight="1">
      <c r="A1899" s="244" t="s">
        <v>46</v>
      </c>
      <c r="B1899" s="256" t="s">
        <v>46</v>
      </c>
      <c r="C1899" s="54" t="s">
        <v>46</v>
      </c>
      <c r="D1899" s="327"/>
      <c r="E1899" s="83" t="s">
        <v>46</v>
      </c>
      <c r="F1899" s="93"/>
      <c r="G1899" s="101"/>
      <c r="H1899" s="279"/>
    </row>
    <row r="1900" spans="1:8" ht="12.75" customHeight="1">
      <c r="A1900" s="243"/>
      <c r="B1900" s="255"/>
      <c r="C1900" s="55"/>
      <c r="D1900" s="326"/>
      <c r="E1900" s="82"/>
      <c r="F1900" s="90"/>
      <c r="G1900" s="73"/>
      <c r="H1900" s="278"/>
    </row>
    <row r="1901" spans="1:8" ht="12.75" customHeight="1">
      <c r="A1901" s="244" t="s">
        <v>46</v>
      </c>
      <c r="B1901" s="256"/>
      <c r="C1901" s="54"/>
      <c r="D1901" s="327"/>
      <c r="E1901" s="83"/>
      <c r="F1901" s="93"/>
      <c r="G1901" s="101"/>
      <c r="H1901" s="279"/>
    </row>
    <row r="1902" spans="1:8" ht="12.75" customHeight="1">
      <c r="A1902" s="243"/>
      <c r="B1902" s="255"/>
      <c r="C1902" s="55"/>
      <c r="D1902" s="326"/>
      <c r="E1902" s="82"/>
      <c r="F1902" s="90"/>
      <c r="G1902" s="73"/>
      <c r="H1902" s="278"/>
    </row>
    <row r="1903" spans="1:8" ht="12.75" customHeight="1">
      <c r="A1903" s="244"/>
      <c r="B1903" s="256"/>
      <c r="C1903" s="54"/>
      <c r="D1903" s="327"/>
      <c r="E1903" s="83"/>
      <c r="F1903" s="93"/>
      <c r="G1903" s="101"/>
      <c r="H1903" s="279"/>
    </row>
    <row r="1904" spans="1:8" ht="12.75" customHeight="1">
      <c r="A1904" s="243"/>
      <c r="B1904" s="255"/>
      <c r="C1904" s="55"/>
      <c r="D1904" s="326"/>
      <c r="E1904" s="82"/>
      <c r="F1904" s="90"/>
      <c r="G1904" s="73"/>
      <c r="H1904" s="278"/>
    </row>
    <row r="1905" spans="1:8" ht="12.75" customHeight="1">
      <c r="A1905" s="244"/>
      <c r="B1905" s="256"/>
      <c r="C1905" s="54"/>
      <c r="D1905" s="327"/>
      <c r="E1905" s="83"/>
      <c r="F1905" s="93"/>
      <c r="G1905" s="101"/>
      <c r="H1905" s="279"/>
    </row>
    <row r="1906" spans="1:8" ht="12.75" customHeight="1">
      <c r="A1906" s="243"/>
      <c r="B1906" s="255"/>
      <c r="C1906" s="55"/>
      <c r="D1906" s="326"/>
      <c r="E1906" s="82"/>
      <c r="F1906" s="90"/>
      <c r="G1906" s="73"/>
      <c r="H1906" s="278"/>
    </row>
    <row r="1907" spans="1:8" ht="12.75" customHeight="1">
      <c r="A1907" s="244"/>
      <c r="B1907" s="256"/>
      <c r="C1907" s="54"/>
      <c r="D1907" s="327"/>
      <c r="E1907" s="83"/>
      <c r="F1907" s="93"/>
      <c r="G1907" s="101"/>
      <c r="H1907" s="279"/>
    </row>
    <row r="1908" spans="1:8" ht="12.75" customHeight="1">
      <c r="A1908" s="243"/>
      <c r="B1908" s="255"/>
      <c r="C1908" s="55"/>
      <c r="D1908" s="326"/>
      <c r="E1908" s="82"/>
      <c r="F1908" s="90"/>
      <c r="G1908" s="73"/>
      <c r="H1908" s="278"/>
    </row>
    <row r="1909" spans="1:8" ht="12.75" customHeight="1">
      <c r="A1909" s="244"/>
      <c r="B1909" s="256"/>
      <c r="C1909" s="54"/>
      <c r="D1909" s="327"/>
      <c r="E1909" s="83"/>
      <c r="F1909" s="93"/>
      <c r="G1909" s="101"/>
      <c r="H1909" s="279"/>
    </row>
    <row r="1910" spans="1:8" ht="12.75" customHeight="1">
      <c r="A1910" s="243"/>
      <c r="B1910" s="255"/>
      <c r="C1910" s="55"/>
      <c r="D1910" s="326"/>
      <c r="E1910" s="82"/>
      <c r="F1910" s="90"/>
      <c r="G1910" s="73"/>
      <c r="H1910" s="278"/>
    </row>
    <row r="1911" spans="1:8" ht="12.75" customHeight="1">
      <c r="A1911" s="244"/>
      <c r="B1911" s="256"/>
      <c r="C1911" s="54"/>
      <c r="D1911" s="327"/>
      <c r="E1911" s="83"/>
      <c r="F1911" s="93"/>
      <c r="G1911" s="101"/>
      <c r="H1911" s="279"/>
    </row>
    <row r="1912" spans="1:8" ht="12.75" customHeight="1">
      <c r="A1912" s="243"/>
      <c r="B1912" s="255" t="s">
        <v>46</v>
      </c>
      <c r="C1912" s="55"/>
      <c r="D1912" s="326"/>
      <c r="E1912" s="82"/>
      <c r="F1912" s="90"/>
      <c r="G1912" s="73"/>
      <c r="H1912" s="278"/>
    </row>
    <row r="1913" spans="1:8" ht="12.75" customHeight="1">
      <c r="A1913" s="244" t="s">
        <v>46</v>
      </c>
      <c r="B1913" s="256" t="s">
        <v>46</v>
      </c>
      <c r="C1913" s="54" t="s">
        <v>46</v>
      </c>
      <c r="D1913" s="327"/>
      <c r="E1913" s="83" t="s">
        <v>46</v>
      </c>
      <c r="F1913" s="93"/>
      <c r="G1913" s="101"/>
      <c r="H1913" s="279"/>
    </row>
    <row r="1914" spans="1:8" ht="12.75" customHeight="1">
      <c r="A1914" s="243"/>
      <c r="B1914" s="255"/>
      <c r="C1914" s="55"/>
      <c r="D1914" s="326"/>
      <c r="E1914" s="82"/>
      <c r="F1914" s="90"/>
      <c r="G1914" s="73"/>
      <c r="H1914" s="278"/>
    </row>
    <row r="1915" spans="1:8" ht="12.75" customHeight="1">
      <c r="A1915" s="244" t="s">
        <v>46</v>
      </c>
      <c r="B1915" s="256"/>
      <c r="C1915" s="54"/>
      <c r="D1915" s="327"/>
      <c r="E1915" s="83"/>
      <c r="F1915" s="93"/>
      <c r="G1915" s="101"/>
      <c r="H1915" s="279"/>
    </row>
    <row r="1916" spans="1:8" ht="12.75" customHeight="1">
      <c r="A1916" s="243"/>
      <c r="B1916" s="255"/>
      <c r="C1916" s="55"/>
      <c r="D1916" s="326"/>
      <c r="E1916" s="82"/>
      <c r="F1916" s="90"/>
      <c r="G1916" s="73"/>
      <c r="H1916" s="278"/>
    </row>
    <row r="1917" spans="1:8" ht="12.75" customHeight="1">
      <c r="A1917" s="244"/>
      <c r="B1917" s="256"/>
      <c r="C1917" s="54"/>
      <c r="D1917" s="327"/>
      <c r="E1917" s="83"/>
      <c r="F1917" s="93"/>
      <c r="G1917" s="101"/>
      <c r="H1917" s="279"/>
    </row>
    <row r="1918" spans="1:8" ht="12.75" customHeight="1">
      <c r="A1918" s="243"/>
      <c r="B1918" s="255"/>
      <c r="C1918" s="55"/>
      <c r="D1918" s="326"/>
      <c r="E1918" s="82"/>
      <c r="F1918" s="90"/>
      <c r="G1918" s="73"/>
      <c r="H1918" s="278"/>
    </row>
    <row r="1919" spans="1:8" ht="12.75" customHeight="1">
      <c r="A1919" s="244"/>
      <c r="B1919" s="256"/>
      <c r="C1919" s="54"/>
      <c r="D1919" s="327"/>
      <c r="E1919" s="83"/>
      <c r="F1919" s="93"/>
      <c r="G1919" s="101"/>
      <c r="H1919" s="279"/>
    </row>
    <row r="1920" spans="1:8" ht="12.75" customHeight="1">
      <c r="A1920" s="243"/>
      <c r="B1920" s="255" t="s">
        <v>46</v>
      </c>
      <c r="C1920" s="55" t="s">
        <v>46</v>
      </c>
      <c r="D1920" s="326"/>
      <c r="E1920" s="82"/>
      <c r="F1920" s="90"/>
      <c r="G1920" s="73"/>
      <c r="H1920" s="278"/>
    </row>
    <row r="1921" spans="1:8" ht="12.75" customHeight="1">
      <c r="A1921" s="244" t="s">
        <v>46</v>
      </c>
      <c r="B1921" s="40" t="s">
        <v>165</v>
      </c>
      <c r="C1921" s="54" t="s">
        <v>46</v>
      </c>
      <c r="D1921" s="327"/>
      <c r="E1921" s="83" t="s">
        <v>46</v>
      </c>
      <c r="F1921" s="93"/>
      <c r="G1921" s="101"/>
      <c r="H1921" s="279"/>
    </row>
    <row r="1922" spans="1:8" ht="12.75" customHeight="1">
      <c r="A1922" s="243"/>
      <c r="B1922" s="255" t="s">
        <v>46</v>
      </c>
      <c r="C1922" s="55" t="s">
        <v>46</v>
      </c>
      <c r="D1922" s="326"/>
      <c r="E1922" s="82"/>
      <c r="F1922" s="90"/>
      <c r="G1922" s="73"/>
      <c r="H1922" s="278"/>
    </row>
    <row r="1923" spans="1:8" ht="12.75" customHeight="1">
      <c r="A1923" s="244" t="s">
        <v>2686</v>
      </c>
      <c r="B1923" s="256" t="s">
        <v>41</v>
      </c>
      <c r="C1923" s="54" t="s">
        <v>46</v>
      </c>
      <c r="D1923" s="327"/>
      <c r="E1923" s="83" t="s">
        <v>46</v>
      </c>
      <c r="F1923" s="93"/>
      <c r="G1923" s="101"/>
      <c r="H1923" s="279"/>
    </row>
    <row r="1924" spans="1:8" ht="12.75" customHeight="1">
      <c r="A1924" s="243"/>
      <c r="B1924" s="255"/>
      <c r="C1924" s="55"/>
      <c r="D1924" s="326"/>
      <c r="E1924" s="82"/>
      <c r="F1924" s="90"/>
      <c r="G1924" s="73"/>
      <c r="H1924" s="278"/>
    </row>
    <row r="1925" spans="1:8" ht="12.75" customHeight="1">
      <c r="A1925" s="244"/>
      <c r="B1925" s="256"/>
      <c r="C1925" s="54"/>
      <c r="D1925" s="327"/>
      <c r="E1925" s="83"/>
      <c r="F1925" s="93"/>
      <c r="G1925" s="101"/>
      <c r="H1925" s="279"/>
    </row>
    <row r="1926" spans="1:8" ht="12.75" customHeight="1">
      <c r="A1926" s="243"/>
      <c r="B1926" s="255" t="s">
        <v>46</v>
      </c>
      <c r="C1926" s="55" t="s">
        <v>46</v>
      </c>
      <c r="D1926" s="326"/>
      <c r="E1926" s="82"/>
      <c r="F1926" s="90"/>
      <c r="G1926" s="73"/>
      <c r="H1926" s="278"/>
    </row>
    <row r="1927" spans="1:8" ht="12.75" customHeight="1">
      <c r="A1927" s="244" t="s">
        <v>46</v>
      </c>
      <c r="B1927" s="256" t="s">
        <v>0</v>
      </c>
      <c r="C1927" s="54" t="s">
        <v>46</v>
      </c>
      <c r="D1927" s="327"/>
      <c r="E1927" s="83" t="s">
        <v>46</v>
      </c>
      <c r="F1927" s="93"/>
      <c r="G1927" s="101"/>
      <c r="H1927" s="279"/>
    </row>
    <row r="1928" spans="1:8" ht="12.75" customHeight="1">
      <c r="A1928" s="243"/>
      <c r="B1928" s="255" t="s">
        <v>129</v>
      </c>
      <c r="C1928" s="55" t="s">
        <v>46</v>
      </c>
      <c r="D1928" s="326"/>
      <c r="E1928" s="82"/>
      <c r="F1928" s="90"/>
      <c r="G1928" s="73"/>
      <c r="H1928" s="278"/>
    </row>
    <row r="1929" spans="1:8" ht="12.75" customHeight="1">
      <c r="A1929" s="244" t="s">
        <v>46</v>
      </c>
      <c r="B1929" s="256" t="s">
        <v>2715</v>
      </c>
      <c r="C1929" s="54" t="s">
        <v>602</v>
      </c>
      <c r="D1929" s="327">
        <v>1059</v>
      </c>
      <c r="E1929" s="83" t="s">
        <v>117</v>
      </c>
      <c r="F1929" s="93"/>
      <c r="G1929" s="101"/>
      <c r="H1929" s="279"/>
    </row>
    <row r="1930" spans="1:8" ht="12.75" customHeight="1">
      <c r="A1930" s="243"/>
      <c r="B1930" s="255" t="s">
        <v>129</v>
      </c>
      <c r="C1930" s="55" t="s">
        <v>46</v>
      </c>
      <c r="D1930" s="326"/>
      <c r="E1930" s="82"/>
      <c r="F1930" s="90"/>
      <c r="G1930" s="73"/>
      <c r="H1930" s="278"/>
    </row>
    <row r="1931" spans="1:8" ht="12.75" customHeight="1">
      <c r="A1931" s="244" t="s">
        <v>46</v>
      </c>
      <c r="B1931" s="256" t="s">
        <v>2715</v>
      </c>
      <c r="C1931" s="54" t="s">
        <v>2348</v>
      </c>
      <c r="D1931" s="327">
        <v>483</v>
      </c>
      <c r="E1931" s="83" t="s">
        <v>117</v>
      </c>
      <c r="F1931" s="93"/>
      <c r="G1931" s="101"/>
      <c r="H1931" s="279"/>
    </row>
    <row r="1932" spans="1:8" ht="12.75" customHeight="1">
      <c r="A1932" s="243"/>
      <c r="B1932" s="255" t="s">
        <v>403</v>
      </c>
      <c r="C1932" s="55" t="s">
        <v>46</v>
      </c>
      <c r="D1932" s="326"/>
      <c r="E1932" s="82"/>
      <c r="F1932" s="90"/>
      <c r="G1932" s="73"/>
      <c r="H1932" s="278"/>
    </row>
    <row r="1933" spans="1:8" ht="12.75" customHeight="1">
      <c r="A1933" s="244" t="s">
        <v>46</v>
      </c>
      <c r="B1933" s="256" t="s">
        <v>2715</v>
      </c>
      <c r="C1933" s="54" t="s">
        <v>2348</v>
      </c>
      <c r="D1933" s="327">
        <v>2.7</v>
      </c>
      <c r="E1933" s="83" t="s">
        <v>117</v>
      </c>
      <c r="F1933" s="93"/>
      <c r="G1933" s="101"/>
      <c r="H1933" s="279"/>
    </row>
    <row r="1934" spans="1:8" ht="12.75" customHeight="1">
      <c r="A1934" s="243"/>
      <c r="B1934" s="255" t="s">
        <v>142</v>
      </c>
      <c r="C1934" s="55" t="s">
        <v>46</v>
      </c>
      <c r="D1934" s="326"/>
      <c r="E1934" s="82"/>
      <c r="F1934" s="90"/>
      <c r="G1934" s="73"/>
      <c r="H1934" s="278"/>
    </row>
    <row r="1935" spans="1:8" ht="12.75" customHeight="1">
      <c r="A1935" s="244" t="s">
        <v>46</v>
      </c>
      <c r="B1935" s="256" t="s">
        <v>2715</v>
      </c>
      <c r="C1935" s="54" t="s">
        <v>602</v>
      </c>
      <c r="D1935" s="327">
        <v>52</v>
      </c>
      <c r="E1935" s="83" t="s">
        <v>117</v>
      </c>
      <c r="F1935" s="93"/>
      <c r="G1935" s="101"/>
      <c r="H1935" s="279"/>
    </row>
    <row r="1936" spans="1:8" ht="12.75" customHeight="1">
      <c r="A1936" s="243"/>
      <c r="B1936" s="255" t="s">
        <v>116</v>
      </c>
      <c r="C1936" s="55" t="s">
        <v>46</v>
      </c>
      <c r="D1936" s="326"/>
      <c r="E1936" s="82"/>
      <c r="F1936" s="90"/>
      <c r="G1936" s="73"/>
      <c r="H1936" s="278"/>
    </row>
    <row r="1937" spans="1:8" ht="12.75" customHeight="1">
      <c r="A1937" s="244" t="s">
        <v>46</v>
      </c>
      <c r="B1937" s="256" t="s">
        <v>2715</v>
      </c>
      <c r="C1937" s="54" t="s">
        <v>602</v>
      </c>
      <c r="D1937" s="327">
        <v>60.2</v>
      </c>
      <c r="E1937" s="83" t="s">
        <v>117</v>
      </c>
      <c r="F1937" s="93"/>
      <c r="G1937" s="101"/>
      <c r="H1937" s="279"/>
    </row>
    <row r="1938" spans="1:8" ht="12.75" customHeight="1">
      <c r="A1938" s="243"/>
      <c r="B1938" s="255" t="s">
        <v>24</v>
      </c>
      <c r="C1938" s="55" t="s">
        <v>46</v>
      </c>
      <c r="D1938" s="326"/>
      <c r="E1938" s="82"/>
      <c r="F1938" s="90"/>
      <c r="G1938" s="73"/>
      <c r="H1938" s="278"/>
    </row>
    <row r="1939" spans="1:8" ht="12.75" customHeight="1">
      <c r="A1939" s="244" t="s">
        <v>46</v>
      </c>
      <c r="B1939" s="256" t="s">
        <v>2715</v>
      </c>
      <c r="C1939" s="54" t="s">
        <v>602</v>
      </c>
      <c r="D1939" s="327">
        <v>7.1</v>
      </c>
      <c r="E1939" s="83" t="s">
        <v>117</v>
      </c>
      <c r="F1939" s="93"/>
      <c r="G1939" s="101"/>
      <c r="H1939" s="279"/>
    </row>
    <row r="1940" spans="1:8" ht="12.75" customHeight="1">
      <c r="A1940" s="243"/>
      <c r="B1940" s="255" t="s">
        <v>3814</v>
      </c>
      <c r="C1940" s="55" t="s">
        <v>46</v>
      </c>
      <c r="D1940" s="326"/>
      <c r="E1940" s="82"/>
      <c r="F1940" s="90"/>
      <c r="G1940" s="73"/>
      <c r="H1940" s="278"/>
    </row>
    <row r="1941" spans="1:8" ht="12.75" customHeight="1">
      <c r="A1941" s="244" t="s">
        <v>46</v>
      </c>
      <c r="B1941" s="256" t="s">
        <v>2715</v>
      </c>
      <c r="C1941" s="54" t="s">
        <v>602</v>
      </c>
      <c r="D1941" s="327">
        <v>8.6999999999999993</v>
      </c>
      <c r="E1941" s="83" t="s">
        <v>117</v>
      </c>
      <c r="F1941" s="93"/>
      <c r="G1941" s="101"/>
      <c r="H1941" s="279"/>
    </row>
    <row r="1942" spans="1:8" ht="12.75" customHeight="1">
      <c r="A1942" s="243"/>
      <c r="B1942" s="255" t="s">
        <v>608</v>
      </c>
      <c r="C1942" s="55" t="s">
        <v>46</v>
      </c>
      <c r="D1942" s="326"/>
      <c r="E1942" s="82"/>
      <c r="F1942" s="90"/>
      <c r="G1942" s="73"/>
      <c r="H1942" s="278"/>
    </row>
    <row r="1943" spans="1:8" ht="12.75" customHeight="1">
      <c r="A1943" s="244" t="s">
        <v>46</v>
      </c>
      <c r="B1943" s="256" t="s">
        <v>2715</v>
      </c>
      <c r="C1943" s="54" t="s">
        <v>607</v>
      </c>
      <c r="D1943" s="327">
        <v>88</v>
      </c>
      <c r="E1943" s="83" t="s">
        <v>117</v>
      </c>
      <c r="F1943" s="93"/>
      <c r="G1943" s="101"/>
      <c r="H1943" s="279"/>
    </row>
    <row r="1944" spans="1:8" ht="12.75" customHeight="1">
      <c r="A1944" s="243"/>
      <c r="B1944" s="255" t="s">
        <v>124</v>
      </c>
      <c r="C1944" s="55" t="s">
        <v>46</v>
      </c>
      <c r="D1944" s="326"/>
      <c r="E1944" s="82"/>
      <c r="F1944" s="90"/>
      <c r="G1944" s="73"/>
      <c r="H1944" s="278"/>
    </row>
    <row r="1945" spans="1:8" ht="12.75" customHeight="1">
      <c r="A1945" s="244" t="s">
        <v>46</v>
      </c>
      <c r="B1945" s="256" t="s">
        <v>2715</v>
      </c>
      <c r="C1945" s="54" t="s">
        <v>602</v>
      </c>
      <c r="D1945" s="327">
        <v>19.100000000000001</v>
      </c>
      <c r="E1945" s="83" t="s">
        <v>117</v>
      </c>
      <c r="F1945" s="93"/>
      <c r="G1945" s="101"/>
      <c r="H1945" s="279"/>
    </row>
    <row r="1946" spans="1:8" ht="12.75" customHeight="1">
      <c r="A1946" s="243"/>
      <c r="B1946" s="255" t="s">
        <v>2292</v>
      </c>
      <c r="C1946" s="55"/>
      <c r="D1946" s="326"/>
      <c r="E1946" s="82"/>
      <c r="F1946" s="90"/>
      <c r="G1946" s="73"/>
      <c r="H1946" s="278"/>
    </row>
    <row r="1947" spans="1:8" ht="12.75" customHeight="1">
      <c r="A1947" s="244" t="s">
        <v>46</v>
      </c>
      <c r="B1947" s="256" t="s">
        <v>2715</v>
      </c>
      <c r="C1947" s="54" t="s">
        <v>4427</v>
      </c>
      <c r="D1947" s="327">
        <v>7.5</v>
      </c>
      <c r="E1947" s="83" t="s">
        <v>161</v>
      </c>
      <c r="F1947" s="93"/>
      <c r="G1947" s="101"/>
      <c r="H1947" s="279"/>
    </row>
    <row r="1948" spans="1:8" ht="12.75" customHeight="1">
      <c r="A1948" s="243"/>
      <c r="B1948" s="255"/>
      <c r="C1948" s="55"/>
      <c r="D1948" s="326"/>
      <c r="E1948" s="82"/>
      <c r="F1948" s="90"/>
      <c r="G1948" s="73"/>
      <c r="H1948" s="278"/>
    </row>
    <row r="1949" spans="1:8" ht="12.75" customHeight="1">
      <c r="A1949" s="244"/>
      <c r="B1949" s="256"/>
      <c r="C1949" s="54"/>
      <c r="D1949" s="327"/>
      <c r="E1949" s="83"/>
      <c r="F1949" s="93"/>
      <c r="G1949" s="101"/>
      <c r="H1949" s="279"/>
    </row>
    <row r="1950" spans="1:8" ht="12.75" customHeight="1">
      <c r="A1950" s="243"/>
      <c r="B1950" s="255" t="s">
        <v>403</v>
      </c>
      <c r="C1950" s="55" t="s">
        <v>46</v>
      </c>
      <c r="D1950" s="326"/>
      <c r="E1950" s="82"/>
      <c r="F1950" s="90"/>
      <c r="G1950" s="73"/>
      <c r="H1950" s="278"/>
    </row>
    <row r="1951" spans="1:8" ht="12.75" customHeight="1">
      <c r="A1951" s="244" t="s">
        <v>46</v>
      </c>
      <c r="B1951" s="256" t="s">
        <v>467</v>
      </c>
      <c r="C1951" s="54" t="s">
        <v>4425</v>
      </c>
      <c r="D1951" s="327">
        <v>4.3</v>
      </c>
      <c r="E1951" s="83" t="s">
        <v>117</v>
      </c>
      <c r="F1951" s="93"/>
      <c r="G1951" s="101"/>
      <c r="H1951" s="279"/>
    </row>
    <row r="1952" spans="1:8" ht="12.75" customHeight="1">
      <c r="A1952" s="243"/>
      <c r="B1952" s="255" t="s">
        <v>403</v>
      </c>
      <c r="C1952" s="55" t="s">
        <v>46</v>
      </c>
      <c r="D1952" s="326"/>
      <c r="E1952" s="82"/>
      <c r="F1952" s="90"/>
      <c r="G1952" s="73"/>
      <c r="H1952" s="278"/>
    </row>
    <row r="1953" spans="1:8" ht="12.75" customHeight="1">
      <c r="A1953" s="244" t="s">
        <v>46</v>
      </c>
      <c r="B1953" s="256" t="s">
        <v>467</v>
      </c>
      <c r="C1953" s="54" t="s">
        <v>3402</v>
      </c>
      <c r="D1953" s="327">
        <v>18.600000000000001</v>
      </c>
      <c r="E1953" s="83" t="s">
        <v>117</v>
      </c>
      <c r="F1953" s="93"/>
      <c r="G1953" s="101"/>
      <c r="H1953" s="279"/>
    </row>
    <row r="1954" spans="1:8" ht="12.75" customHeight="1">
      <c r="A1954" s="243"/>
      <c r="B1954" s="255" t="s">
        <v>1855</v>
      </c>
      <c r="C1954" s="55" t="s">
        <v>3919</v>
      </c>
      <c r="D1954" s="326"/>
      <c r="E1954" s="82"/>
      <c r="F1954" s="90"/>
      <c r="G1954" s="73"/>
      <c r="H1954" s="278"/>
    </row>
    <row r="1955" spans="1:8" ht="12.75" customHeight="1">
      <c r="A1955" s="244" t="s">
        <v>46</v>
      </c>
      <c r="B1955" s="256" t="s">
        <v>467</v>
      </c>
      <c r="C1955" s="54" t="s">
        <v>3595</v>
      </c>
      <c r="D1955" s="327">
        <v>11.1</v>
      </c>
      <c r="E1955" s="83" t="s">
        <v>117</v>
      </c>
      <c r="F1955" s="93"/>
      <c r="G1955" s="101"/>
      <c r="H1955" s="279"/>
    </row>
    <row r="1956" spans="1:8" ht="12.75" customHeight="1">
      <c r="A1956" s="243"/>
      <c r="B1956" s="255" t="s">
        <v>413</v>
      </c>
      <c r="C1956" s="55" t="s">
        <v>3919</v>
      </c>
      <c r="D1956" s="326"/>
      <c r="E1956" s="82"/>
      <c r="F1956" s="90"/>
      <c r="G1956" s="73"/>
      <c r="H1956" s="278"/>
    </row>
    <row r="1957" spans="1:8" ht="12.75" customHeight="1">
      <c r="A1957" s="244" t="s">
        <v>46</v>
      </c>
      <c r="B1957" s="256" t="s">
        <v>467</v>
      </c>
      <c r="C1957" s="54" t="s">
        <v>3595</v>
      </c>
      <c r="D1957" s="327">
        <v>26.1</v>
      </c>
      <c r="E1957" s="83" t="s">
        <v>117</v>
      </c>
      <c r="F1957" s="93"/>
      <c r="G1957" s="101"/>
      <c r="H1957" s="279"/>
    </row>
    <row r="1958" spans="1:8" ht="12.75" customHeight="1">
      <c r="A1958" s="243"/>
      <c r="B1958" s="255" t="s">
        <v>269</v>
      </c>
      <c r="C1958" s="55" t="s">
        <v>46</v>
      </c>
      <c r="D1958" s="326"/>
      <c r="E1958" s="82"/>
      <c r="F1958" s="90"/>
      <c r="G1958" s="73"/>
      <c r="H1958" s="278"/>
    </row>
    <row r="1959" spans="1:8" ht="12.75" customHeight="1">
      <c r="A1959" s="244" t="s">
        <v>46</v>
      </c>
      <c r="B1959" s="256" t="s">
        <v>467</v>
      </c>
      <c r="C1959" s="54" t="s">
        <v>618</v>
      </c>
      <c r="D1959" s="327">
        <v>74.8</v>
      </c>
      <c r="E1959" s="83" t="s">
        <v>161</v>
      </c>
      <c r="F1959" s="93"/>
      <c r="G1959" s="101"/>
      <c r="H1959" s="279"/>
    </row>
    <row r="1960" spans="1:8" ht="12.75" customHeight="1">
      <c r="A1960" s="243"/>
      <c r="B1960" s="255" t="s">
        <v>3920</v>
      </c>
      <c r="C1960" s="55" t="s">
        <v>2453</v>
      </c>
      <c r="D1960" s="326"/>
      <c r="E1960" s="82"/>
      <c r="F1960" s="90"/>
      <c r="G1960" s="73"/>
      <c r="H1960" s="278"/>
    </row>
    <row r="1961" spans="1:8" ht="12.75" customHeight="1">
      <c r="A1961" s="244" t="s">
        <v>46</v>
      </c>
      <c r="B1961" s="256" t="s">
        <v>1806</v>
      </c>
      <c r="C1961" s="54" t="s">
        <v>622</v>
      </c>
      <c r="D1961" s="327">
        <v>152</v>
      </c>
      <c r="E1961" s="83" t="s">
        <v>161</v>
      </c>
      <c r="F1961" s="93"/>
      <c r="G1961" s="101"/>
      <c r="H1961" s="279"/>
    </row>
    <row r="1962" spans="1:8" ht="12.75" customHeight="1">
      <c r="A1962" s="243"/>
      <c r="B1962" s="255" t="s">
        <v>76</v>
      </c>
      <c r="C1962" s="55" t="s">
        <v>2453</v>
      </c>
      <c r="D1962" s="326"/>
      <c r="E1962" s="82"/>
      <c r="F1962" s="90"/>
      <c r="G1962" s="73"/>
      <c r="H1962" s="278"/>
    </row>
    <row r="1963" spans="1:8" ht="12.75" customHeight="1">
      <c r="A1963" s="244" t="s">
        <v>46</v>
      </c>
      <c r="B1963" s="256" t="s">
        <v>1806</v>
      </c>
      <c r="C1963" s="54" t="s">
        <v>622</v>
      </c>
      <c r="D1963" s="327">
        <v>71.599999999999994</v>
      </c>
      <c r="E1963" s="83" t="s">
        <v>161</v>
      </c>
      <c r="F1963" s="93"/>
      <c r="G1963" s="101"/>
      <c r="H1963" s="279"/>
    </row>
    <row r="1964" spans="1:8" ht="12.75" customHeight="1">
      <c r="A1964" s="243"/>
      <c r="B1964" s="255" t="s">
        <v>3420</v>
      </c>
      <c r="C1964" s="55" t="s">
        <v>46</v>
      </c>
      <c r="D1964" s="326"/>
      <c r="E1964" s="82"/>
      <c r="F1964" s="90"/>
      <c r="G1964" s="73"/>
      <c r="H1964" s="278"/>
    </row>
    <row r="1965" spans="1:8" ht="12.75" customHeight="1">
      <c r="A1965" s="244" t="s">
        <v>46</v>
      </c>
      <c r="B1965" s="256" t="s">
        <v>467</v>
      </c>
      <c r="C1965" s="54" t="s">
        <v>3921</v>
      </c>
      <c r="D1965" s="327">
        <v>3</v>
      </c>
      <c r="E1965" s="83" t="s">
        <v>161</v>
      </c>
      <c r="F1965" s="93"/>
      <c r="G1965" s="101"/>
      <c r="H1965" s="279"/>
    </row>
    <row r="1966" spans="1:8" ht="12.75" customHeight="1">
      <c r="A1966" s="243"/>
      <c r="B1966" s="255" t="s">
        <v>3420</v>
      </c>
      <c r="C1966" s="55" t="s">
        <v>3919</v>
      </c>
      <c r="D1966" s="326"/>
      <c r="E1966" s="82"/>
      <c r="F1966" s="90"/>
      <c r="G1966" s="73"/>
      <c r="H1966" s="278"/>
    </row>
    <row r="1967" spans="1:8" ht="12.75" customHeight="1">
      <c r="A1967" s="244" t="s">
        <v>46</v>
      </c>
      <c r="B1967" s="256" t="s">
        <v>467</v>
      </c>
      <c r="C1967" s="54" t="s">
        <v>3921</v>
      </c>
      <c r="D1967" s="327">
        <v>5.9</v>
      </c>
      <c r="E1967" s="83" t="s">
        <v>161</v>
      </c>
      <c r="F1967" s="93"/>
      <c r="G1967" s="101"/>
      <c r="H1967" s="279"/>
    </row>
    <row r="1968" spans="1:8" ht="12.75" customHeight="1">
      <c r="A1968" s="243"/>
      <c r="B1968" s="255" t="s">
        <v>3922</v>
      </c>
      <c r="C1968" s="55" t="s">
        <v>3919</v>
      </c>
      <c r="D1968" s="326"/>
      <c r="E1968" s="82"/>
      <c r="F1968" s="90"/>
      <c r="G1968" s="73"/>
      <c r="H1968" s="278"/>
    </row>
    <row r="1969" spans="1:8" ht="12.75" customHeight="1">
      <c r="A1969" s="244" t="s">
        <v>46</v>
      </c>
      <c r="B1969" s="256" t="s">
        <v>467</v>
      </c>
      <c r="C1969" s="54" t="s">
        <v>3921</v>
      </c>
      <c r="D1969" s="327">
        <v>20.399999999999999</v>
      </c>
      <c r="E1969" s="83" t="s">
        <v>161</v>
      </c>
      <c r="F1969" s="93"/>
      <c r="G1969" s="101"/>
      <c r="H1969" s="279"/>
    </row>
    <row r="1970" spans="1:8" ht="12.75" customHeight="1">
      <c r="A1970" s="243"/>
      <c r="B1970" s="255" t="s">
        <v>403</v>
      </c>
      <c r="C1970" s="55" t="s">
        <v>46</v>
      </c>
      <c r="D1970" s="326"/>
      <c r="E1970" s="82"/>
      <c r="F1970" s="90"/>
      <c r="G1970" s="73"/>
      <c r="H1970" s="278"/>
    </row>
    <row r="1971" spans="1:8" ht="12.75" customHeight="1">
      <c r="A1971" s="244" t="s">
        <v>46</v>
      </c>
      <c r="B1971" s="256" t="s">
        <v>3516</v>
      </c>
      <c r="C1971" s="54" t="s">
        <v>46</v>
      </c>
      <c r="D1971" s="327">
        <v>1.9</v>
      </c>
      <c r="E1971" s="83" t="s">
        <v>117</v>
      </c>
      <c r="F1971" s="93"/>
      <c r="G1971" s="101"/>
      <c r="H1971" s="279"/>
    </row>
    <row r="1972" spans="1:8" ht="12.75" customHeight="1">
      <c r="A1972" s="243"/>
      <c r="B1972" s="255" t="s">
        <v>3277</v>
      </c>
      <c r="C1972" s="55" t="s">
        <v>46</v>
      </c>
      <c r="D1972" s="326"/>
      <c r="E1972" s="82"/>
      <c r="F1972" s="90"/>
      <c r="G1972" s="73"/>
      <c r="H1972" s="278"/>
    </row>
    <row r="1973" spans="1:8" ht="12.75" customHeight="1">
      <c r="A1973" s="244" t="s">
        <v>46</v>
      </c>
      <c r="B1973" s="256" t="s">
        <v>3516</v>
      </c>
      <c r="C1973" s="54" t="s">
        <v>46</v>
      </c>
      <c r="D1973" s="327">
        <v>15</v>
      </c>
      <c r="E1973" s="83" t="s">
        <v>117</v>
      </c>
      <c r="F1973" s="93"/>
      <c r="G1973" s="101"/>
      <c r="H1973" s="279"/>
    </row>
    <row r="1974" spans="1:8" ht="12.75" customHeight="1">
      <c r="A1974" s="243"/>
      <c r="B1974" s="255" t="s">
        <v>3923</v>
      </c>
      <c r="C1974" s="55" t="s">
        <v>46</v>
      </c>
      <c r="D1974" s="326"/>
      <c r="E1974" s="82"/>
      <c r="F1974" s="90"/>
      <c r="G1974" s="73"/>
      <c r="H1974" s="278"/>
    </row>
    <row r="1975" spans="1:8" ht="12.75" customHeight="1">
      <c r="A1975" s="244" t="s">
        <v>46</v>
      </c>
      <c r="B1975" s="256" t="s">
        <v>467</v>
      </c>
      <c r="C1975" s="54" t="s">
        <v>3921</v>
      </c>
      <c r="D1975" s="327">
        <v>23.8</v>
      </c>
      <c r="E1975" s="83" t="s">
        <v>161</v>
      </c>
      <c r="F1975" s="93"/>
      <c r="G1975" s="101"/>
      <c r="H1975" s="279"/>
    </row>
    <row r="1976" spans="1:8" ht="12.75" customHeight="1">
      <c r="A1976" s="243"/>
      <c r="B1976" s="255" t="s">
        <v>880</v>
      </c>
      <c r="C1976" s="55"/>
      <c r="D1976" s="326"/>
      <c r="E1976" s="82"/>
      <c r="F1976" s="90"/>
      <c r="G1976" s="73"/>
      <c r="H1976" s="278"/>
    </row>
    <row r="1977" spans="1:8" ht="12.75" customHeight="1">
      <c r="A1977" s="244"/>
      <c r="B1977" s="256" t="s">
        <v>4426</v>
      </c>
      <c r="C1977" s="54" t="s">
        <v>1375</v>
      </c>
      <c r="D1977" s="327">
        <v>948</v>
      </c>
      <c r="E1977" s="83" t="s">
        <v>161</v>
      </c>
      <c r="F1977" s="93"/>
      <c r="G1977" s="101"/>
      <c r="H1977" s="279"/>
    </row>
    <row r="1978" spans="1:8" ht="12.75" customHeight="1">
      <c r="A1978" s="243"/>
      <c r="B1978" s="255"/>
      <c r="C1978" s="55"/>
      <c r="D1978" s="326"/>
      <c r="E1978" s="82"/>
      <c r="F1978" s="90"/>
      <c r="G1978" s="73"/>
      <c r="H1978" s="278"/>
    </row>
    <row r="1979" spans="1:8" ht="12.75" customHeight="1">
      <c r="A1979" s="244"/>
      <c r="B1979" s="256"/>
      <c r="C1979" s="54"/>
      <c r="D1979" s="327"/>
      <c r="E1979" s="83"/>
      <c r="F1979" s="93"/>
      <c r="G1979" s="101"/>
      <c r="H1979" s="279"/>
    </row>
    <row r="1980" spans="1:8" ht="12.75" customHeight="1">
      <c r="A1980" s="243"/>
      <c r="B1980" s="255"/>
      <c r="C1980" s="55"/>
      <c r="D1980" s="326"/>
      <c r="E1980" s="82"/>
      <c r="F1980" s="90"/>
      <c r="G1980" s="73"/>
      <c r="H1980" s="278"/>
    </row>
    <row r="1981" spans="1:8" ht="12.75" customHeight="1">
      <c r="A1981" s="244"/>
      <c r="B1981" s="256" t="s">
        <v>4193</v>
      </c>
      <c r="C1981" s="54" t="s">
        <v>4194</v>
      </c>
      <c r="D1981" s="327"/>
      <c r="E1981" s="83"/>
      <c r="F1981" s="93"/>
      <c r="G1981" s="101"/>
      <c r="H1981" s="279"/>
    </row>
    <row r="1982" spans="1:8" ht="12.75" customHeight="1">
      <c r="A1982" s="243"/>
      <c r="B1982" s="255" t="s">
        <v>355</v>
      </c>
      <c r="C1982" s="55" t="s">
        <v>1359</v>
      </c>
      <c r="D1982" s="326"/>
      <c r="E1982" s="82"/>
      <c r="F1982" s="90"/>
      <c r="G1982" s="73"/>
      <c r="H1982" s="278"/>
    </row>
    <row r="1983" spans="1:8" ht="12.75" customHeight="1">
      <c r="A1983" s="244" t="s">
        <v>46</v>
      </c>
      <c r="B1983" s="256" t="s">
        <v>3480</v>
      </c>
      <c r="C1983" s="54" t="s">
        <v>3159</v>
      </c>
      <c r="D1983" s="327">
        <v>83</v>
      </c>
      <c r="E1983" s="83" t="s">
        <v>117</v>
      </c>
      <c r="F1983" s="93"/>
      <c r="G1983" s="101"/>
      <c r="H1983" s="279"/>
    </row>
    <row r="1984" spans="1:8" ht="12.75" customHeight="1">
      <c r="A1984" s="243"/>
      <c r="B1984" s="255" t="s">
        <v>626</v>
      </c>
      <c r="C1984" s="55" t="s">
        <v>1359</v>
      </c>
      <c r="D1984" s="326"/>
      <c r="E1984" s="82"/>
      <c r="F1984" s="90"/>
      <c r="G1984" s="73"/>
      <c r="H1984" s="278"/>
    </row>
    <row r="1985" spans="1:8" ht="12.75" customHeight="1">
      <c r="A1985" s="244" t="s">
        <v>46</v>
      </c>
      <c r="B1985" s="256" t="s">
        <v>3480</v>
      </c>
      <c r="C1985" s="54" t="s">
        <v>3159</v>
      </c>
      <c r="D1985" s="327">
        <v>164</v>
      </c>
      <c r="E1985" s="83" t="s">
        <v>117</v>
      </c>
      <c r="F1985" s="93"/>
      <c r="G1985" s="101"/>
      <c r="H1985" s="279"/>
    </row>
    <row r="1986" spans="1:8" ht="12.75" customHeight="1">
      <c r="A1986" s="243"/>
      <c r="B1986" s="255" t="s">
        <v>621</v>
      </c>
      <c r="C1986" s="55" t="s">
        <v>3583</v>
      </c>
      <c r="D1986" s="326"/>
      <c r="E1986" s="82"/>
      <c r="F1986" s="90"/>
      <c r="G1986" s="73"/>
      <c r="H1986" s="278"/>
    </row>
    <row r="1987" spans="1:8" ht="12.75" customHeight="1">
      <c r="A1987" s="244" t="s">
        <v>46</v>
      </c>
      <c r="B1987" s="256" t="s">
        <v>4135</v>
      </c>
      <c r="C1987" s="54" t="s">
        <v>1359</v>
      </c>
      <c r="D1987" s="327">
        <v>2.2999999999999998</v>
      </c>
      <c r="E1987" s="83" t="s">
        <v>117</v>
      </c>
      <c r="F1987" s="93"/>
      <c r="G1987" s="101"/>
      <c r="H1987" s="279"/>
    </row>
    <row r="1988" spans="1:8" ht="12.75" customHeight="1">
      <c r="A1988" s="243"/>
      <c r="B1988" s="255" t="s">
        <v>245</v>
      </c>
      <c r="C1988" s="55" t="s">
        <v>1359</v>
      </c>
      <c r="D1988" s="326"/>
      <c r="E1988" s="82"/>
      <c r="F1988" s="90"/>
      <c r="G1988" s="73"/>
      <c r="H1988" s="278"/>
    </row>
    <row r="1989" spans="1:8" ht="12.75" customHeight="1">
      <c r="A1989" s="244" t="s">
        <v>46</v>
      </c>
      <c r="B1989" s="256" t="s">
        <v>4135</v>
      </c>
      <c r="C1989" s="54" t="s">
        <v>3159</v>
      </c>
      <c r="D1989" s="327">
        <v>18.8</v>
      </c>
      <c r="E1989" s="83" t="s">
        <v>117</v>
      </c>
      <c r="F1989" s="93"/>
      <c r="G1989" s="101"/>
      <c r="H1989" s="279"/>
    </row>
    <row r="1990" spans="1:8" ht="12.75" customHeight="1">
      <c r="A1990" s="243"/>
      <c r="B1990" s="255" t="s">
        <v>355</v>
      </c>
      <c r="C1990" s="55" t="s">
        <v>1359</v>
      </c>
      <c r="D1990" s="326"/>
      <c r="E1990" s="82"/>
      <c r="F1990" s="90"/>
      <c r="G1990" s="73"/>
      <c r="H1990" s="278"/>
    </row>
    <row r="1991" spans="1:8" ht="12.75" customHeight="1">
      <c r="A1991" s="244" t="s">
        <v>46</v>
      </c>
      <c r="B1991" s="256" t="s">
        <v>351</v>
      </c>
      <c r="C1991" s="54" t="s">
        <v>3159</v>
      </c>
      <c r="D1991" s="327">
        <v>266</v>
      </c>
      <c r="E1991" s="83" t="s">
        <v>117</v>
      </c>
      <c r="F1991" s="93"/>
      <c r="G1991" s="101"/>
      <c r="H1991" s="279"/>
    </row>
    <row r="1992" spans="1:8" ht="12.75" customHeight="1">
      <c r="A1992" s="243"/>
      <c r="B1992" s="255" t="s">
        <v>46</v>
      </c>
      <c r="C1992" s="55"/>
      <c r="D1992" s="326"/>
      <c r="E1992" s="82"/>
      <c r="F1992" s="90"/>
      <c r="G1992" s="73"/>
      <c r="H1992" s="278"/>
    </row>
    <row r="1993" spans="1:8" ht="12.75" customHeight="1">
      <c r="A1993" s="244" t="s">
        <v>46</v>
      </c>
      <c r="B1993" s="256" t="s">
        <v>46</v>
      </c>
      <c r="C1993" s="54"/>
      <c r="D1993" s="327"/>
      <c r="E1993" s="83" t="s">
        <v>46</v>
      </c>
      <c r="F1993" s="93"/>
      <c r="G1993" s="101"/>
      <c r="H1993" s="279"/>
    </row>
    <row r="1994" spans="1:8" ht="12.75" customHeight="1">
      <c r="A1994" s="243"/>
      <c r="B1994" s="255" t="s">
        <v>253</v>
      </c>
      <c r="C1994" s="55" t="s">
        <v>1359</v>
      </c>
      <c r="D1994" s="326"/>
      <c r="E1994" s="82"/>
      <c r="F1994" s="90"/>
      <c r="G1994" s="73"/>
      <c r="H1994" s="278"/>
    </row>
    <row r="1995" spans="1:8" ht="12.75" customHeight="1">
      <c r="A1995" s="244" t="s">
        <v>46</v>
      </c>
      <c r="B1995" s="256" t="s">
        <v>638</v>
      </c>
      <c r="C1995" s="54" t="s">
        <v>4428</v>
      </c>
      <c r="D1995" s="327">
        <v>85.9</v>
      </c>
      <c r="E1995" s="83" t="s">
        <v>117</v>
      </c>
      <c r="F1995" s="93"/>
      <c r="G1995" s="101"/>
      <c r="H1995" s="279"/>
    </row>
    <row r="1996" spans="1:8" ht="12.75" customHeight="1">
      <c r="A1996" s="243"/>
      <c r="B1996" s="255" t="s">
        <v>261</v>
      </c>
      <c r="C1996" s="55" t="s">
        <v>1359</v>
      </c>
      <c r="D1996" s="326"/>
      <c r="E1996" s="82"/>
      <c r="F1996" s="90"/>
      <c r="G1996" s="73"/>
      <c r="H1996" s="278"/>
    </row>
    <row r="1997" spans="1:8" ht="12.75" customHeight="1">
      <c r="A1997" s="244" t="s">
        <v>46</v>
      </c>
      <c r="B1997" s="256" t="s">
        <v>638</v>
      </c>
      <c r="C1997" s="54" t="s">
        <v>4428</v>
      </c>
      <c r="D1997" s="327">
        <v>83.5</v>
      </c>
      <c r="E1997" s="83" t="s">
        <v>117</v>
      </c>
      <c r="F1997" s="93"/>
      <c r="G1997" s="101"/>
      <c r="H1997" s="279"/>
    </row>
    <row r="1998" spans="1:8" ht="12.75" customHeight="1">
      <c r="A1998" s="243"/>
      <c r="B1998" s="255"/>
      <c r="C1998" s="55"/>
      <c r="D1998" s="326"/>
      <c r="E1998" s="82"/>
      <c r="F1998" s="90"/>
      <c r="G1998" s="73"/>
      <c r="H1998" s="278"/>
    </row>
    <row r="1999" spans="1:8" ht="12.75" customHeight="1">
      <c r="A1999" s="244"/>
      <c r="B1999" s="256"/>
      <c r="C1999" s="54"/>
      <c r="D1999" s="327"/>
      <c r="E1999" s="83"/>
      <c r="F1999" s="93"/>
      <c r="G1999" s="101"/>
      <c r="H1999" s="279"/>
    </row>
    <row r="2000" spans="1:8" ht="12.75" customHeight="1">
      <c r="A2000" s="243"/>
      <c r="B2000" s="255"/>
      <c r="C2000" s="55"/>
      <c r="D2000" s="326"/>
      <c r="E2000" s="82"/>
      <c r="F2000" s="90"/>
      <c r="G2000" s="73"/>
      <c r="H2000" s="278"/>
    </row>
    <row r="2001" spans="1:8" ht="12.75" customHeight="1">
      <c r="A2001" s="244" t="s">
        <v>46</v>
      </c>
      <c r="B2001" s="256"/>
      <c r="C2001" s="54"/>
      <c r="D2001" s="327"/>
      <c r="E2001" s="83"/>
      <c r="F2001" s="93"/>
      <c r="G2001" s="101"/>
      <c r="H2001" s="279"/>
    </row>
    <row r="2002" spans="1:8" ht="12.75" customHeight="1">
      <c r="A2002" s="243"/>
      <c r="B2002" s="255" t="s">
        <v>46</v>
      </c>
      <c r="C2002" s="55" t="s">
        <v>46</v>
      </c>
      <c r="D2002" s="326"/>
      <c r="E2002" s="82"/>
      <c r="F2002" s="90"/>
      <c r="G2002" s="73"/>
      <c r="H2002" s="278"/>
    </row>
    <row r="2003" spans="1:8" ht="12.75" customHeight="1">
      <c r="A2003" s="244" t="s">
        <v>46</v>
      </c>
      <c r="B2003" s="256" t="s">
        <v>884</v>
      </c>
      <c r="C2003" s="54" t="s">
        <v>46</v>
      </c>
      <c r="D2003" s="327"/>
      <c r="E2003" s="83" t="s">
        <v>46</v>
      </c>
      <c r="F2003" s="93"/>
      <c r="G2003" s="101"/>
      <c r="H2003" s="279"/>
    </row>
    <row r="2004" spans="1:8" ht="12.75" customHeight="1">
      <c r="A2004" s="243"/>
      <c r="B2004" s="255" t="s">
        <v>403</v>
      </c>
      <c r="C2004" s="55" t="s">
        <v>46</v>
      </c>
      <c r="D2004" s="326"/>
      <c r="E2004" s="82"/>
      <c r="F2004" s="90"/>
      <c r="G2004" s="73"/>
      <c r="H2004" s="278"/>
    </row>
    <row r="2005" spans="1:8" ht="12.75" customHeight="1">
      <c r="A2005" s="244" t="s">
        <v>46</v>
      </c>
      <c r="B2005" s="256" t="s">
        <v>2715</v>
      </c>
      <c r="C2005" s="54" t="s">
        <v>3924</v>
      </c>
      <c r="D2005" s="327">
        <v>141</v>
      </c>
      <c r="E2005" s="83" t="s">
        <v>117</v>
      </c>
      <c r="F2005" s="93"/>
      <c r="G2005" s="101"/>
      <c r="H2005" s="279"/>
    </row>
    <row r="2006" spans="1:8" ht="12.75" customHeight="1">
      <c r="A2006" s="243"/>
      <c r="B2006" s="255" t="s">
        <v>3357</v>
      </c>
      <c r="C2006" s="55" t="s">
        <v>46</v>
      </c>
      <c r="D2006" s="326"/>
      <c r="E2006" s="82"/>
      <c r="F2006" s="90"/>
      <c r="G2006" s="73"/>
      <c r="H2006" s="278"/>
    </row>
    <row r="2007" spans="1:8" ht="12.75" customHeight="1">
      <c r="A2007" s="244" t="s">
        <v>46</v>
      </c>
      <c r="B2007" s="256" t="s">
        <v>2715</v>
      </c>
      <c r="C2007" s="54" t="s">
        <v>602</v>
      </c>
      <c r="D2007" s="327">
        <v>5.8</v>
      </c>
      <c r="E2007" s="83" t="s">
        <v>117</v>
      </c>
      <c r="F2007" s="93"/>
      <c r="G2007" s="101"/>
      <c r="H2007" s="279"/>
    </row>
    <row r="2008" spans="1:8" ht="12.75" customHeight="1">
      <c r="A2008" s="243"/>
      <c r="B2008" s="255" t="s">
        <v>403</v>
      </c>
      <c r="C2008" s="55" t="s">
        <v>46</v>
      </c>
      <c r="D2008" s="326"/>
      <c r="E2008" s="82"/>
      <c r="F2008" s="90"/>
      <c r="G2008" s="73"/>
      <c r="H2008" s="278"/>
    </row>
    <row r="2009" spans="1:8" ht="12.75" customHeight="1">
      <c r="A2009" s="244" t="s">
        <v>46</v>
      </c>
      <c r="B2009" s="256" t="s">
        <v>2715</v>
      </c>
      <c r="C2009" s="54" t="s">
        <v>607</v>
      </c>
      <c r="D2009" s="327">
        <v>1399</v>
      </c>
      <c r="E2009" s="83" t="s">
        <v>117</v>
      </c>
      <c r="F2009" s="93"/>
      <c r="G2009" s="101"/>
      <c r="H2009" s="279"/>
    </row>
    <row r="2010" spans="1:8" ht="12.75" customHeight="1">
      <c r="A2010" s="243"/>
      <c r="B2010" s="255" t="s">
        <v>403</v>
      </c>
      <c r="C2010" s="55" t="s">
        <v>46</v>
      </c>
      <c r="D2010" s="326"/>
      <c r="E2010" s="82"/>
      <c r="F2010" s="90"/>
      <c r="G2010" s="73"/>
      <c r="H2010" s="278"/>
    </row>
    <row r="2011" spans="1:8" ht="12.75" customHeight="1">
      <c r="A2011" s="244" t="s">
        <v>46</v>
      </c>
      <c r="B2011" s="256" t="s">
        <v>2715</v>
      </c>
      <c r="C2011" s="54" t="s">
        <v>2348</v>
      </c>
      <c r="D2011" s="327">
        <v>5.7</v>
      </c>
      <c r="E2011" s="83" t="s">
        <v>117</v>
      </c>
      <c r="F2011" s="93"/>
      <c r="G2011" s="101"/>
      <c r="H2011" s="279"/>
    </row>
    <row r="2012" spans="1:8" ht="12.75" customHeight="1">
      <c r="A2012" s="243"/>
      <c r="B2012" s="255" t="s">
        <v>2271</v>
      </c>
      <c r="C2012" s="55"/>
      <c r="D2012" s="326"/>
      <c r="E2012" s="82"/>
      <c r="F2012" s="90"/>
      <c r="G2012" s="73"/>
      <c r="H2012" s="278"/>
    </row>
    <row r="2013" spans="1:8" ht="12.75" customHeight="1">
      <c r="A2013" s="244" t="s">
        <v>46</v>
      </c>
      <c r="B2013" s="256" t="s">
        <v>2715</v>
      </c>
      <c r="C2013" s="54" t="s">
        <v>2348</v>
      </c>
      <c r="D2013" s="327">
        <v>17.600000000000001</v>
      </c>
      <c r="E2013" s="83" t="s">
        <v>117</v>
      </c>
      <c r="F2013" s="93"/>
      <c r="G2013" s="101"/>
      <c r="H2013" s="279"/>
    </row>
    <row r="2014" spans="1:8" ht="12.75" customHeight="1">
      <c r="A2014" s="243"/>
      <c r="B2014" s="255" t="s">
        <v>3925</v>
      </c>
      <c r="C2014" s="55"/>
      <c r="D2014" s="326"/>
      <c r="E2014" s="82"/>
      <c r="F2014" s="90"/>
      <c r="G2014" s="73"/>
      <c r="H2014" s="278"/>
    </row>
    <row r="2015" spans="1:8" ht="12.75" customHeight="1">
      <c r="A2015" s="244" t="s">
        <v>46</v>
      </c>
      <c r="B2015" s="256" t="s">
        <v>2715</v>
      </c>
      <c r="C2015" s="54" t="s">
        <v>2348</v>
      </c>
      <c r="D2015" s="327">
        <v>16</v>
      </c>
      <c r="E2015" s="83" t="s">
        <v>117</v>
      </c>
      <c r="F2015" s="93"/>
      <c r="G2015" s="101"/>
      <c r="H2015" s="279"/>
    </row>
    <row r="2016" spans="1:8" ht="12.75" customHeight="1">
      <c r="A2016" s="243"/>
      <c r="B2016" s="255" t="s">
        <v>3357</v>
      </c>
      <c r="C2016" s="55"/>
      <c r="D2016" s="326"/>
      <c r="E2016" s="82"/>
      <c r="F2016" s="90"/>
      <c r="G2016" s="73"/>
      <c r="H2016" s="278"/>
    </row>
    <row r="2017" spans="1:8" ht="12.75" customHeight="1">
      <c r="A2017" s="244" t="s">
        <v>46</v>
      </c>
      <c r="B2017" s="256" t="s">
        <v>2715</v>
      </c>
      <c r="C2017" s="54" t="s">
        <v>2348</v>
      </c>
      <c r="D2017" s="327">
        <v>840</v>
      </c>
      <c r="E2017" s="83" t="s">
        <v>117</v>
      </c>
      <c r="F2017" s="93"/>
      <c r="G2017" s="101"/>
      <c r="H2017" s="279"/>
    </row>
    <row r="2018" spans="1:8" ht="12.75" customHeight="1">
      <c r="A2018" s="243"/>
      <c r="B2018" s="255" t="s">
        <v>403</v>
      </c>
      <c r="C2018" s="55" t="s">
        <v>240</v>
      </c>
      <c r="D2018" s="326"/>
      <c r="E2018" s="82"/>
      <c r="F2018" s="90"/>
      <c r="G2018" s="73"/>
      <c r="H2018" s="278"/>
    </row>
    <row r="2019" spans="1:8" ht="12.75" customHeight="1">
      <c r="A2019" s="244" t="s">
        <v>46</v>
      </c>
      <c r="B2019" s="256" t="s">
        <v>2715</v>
      </c>
      <c r="C2019" s="54" t="s">
        <v>2348</v>
      </c>
      <c r="D2019" s="327">
        <v>3.8</v>
      </c>
      <c r="E2019" s="83" t="s">
        <v>117</v>
      </c>
      <c r="F2019" s="93"/>
      <c r="G2019" s="101"/>
      <c r="H2019" s="279"/>
    </row>
    <row r="2020" spans="1:8" ht="12.75" customHeight="1">
      <c r="A2020" s="243"/>
      <c r="B2020" s="255" t="s">
        <v>403</v>
      </c>
      <c r="C2020" s="55" t="s">
        <v>660</v>
      </c>
      <c r="D2020" s="326"/>
      <c r="E2020" s="82"/>
      <c r="F2020" s="90"/>
      <c r="G2020" s="73"/>
      <c r="H2020" s="278"/>
    </row>
    <row r="2021" spans="1:8" ht="12.75" customHeight="1">
      <c r="A2021" s="244" t="s">
        <v>46</v>
      </c>
      <c r="B2021" s="256" t="s">
        <v>2715</v>
      </c>
      <c r="C2021" s="54" t="s">
        <v>2348</v>
      </c>
      <c r="D2021" s="327">
        <v>47.5</v>
      </c>
      <c r="E2021" s="83" t="s">
        <v>117</v>
      </c>
      <c r="F2021" s="93"/>
      <c r="G2021" s="101"/>
      <c r="H2021" s="279"/>
    </row>
    <row r="2022" spans="1:8" ht="12.75" customHeight="1">
      <c r="A2022" s="243"/>
      <c r="B2022" s="255" t="s">
        <v>403</v>
      </c>
      <c r="C2022" s="55" t="s">
        <v>2831</v>
      </c>
      <c r="D2022" s="326"/>
      <c r="E2022" s="82"/>
      <c r="F2022" s="90"/>
      <c r="G2022" s="73"/>
      <c r="H2022" s="278"/>
    </row>
    <row r="2023" spans="1:8" ht="12.75" customHeight="1">
      <c r="A2023" s="244" t="s">
        <v>46</v>
      </c>
      <c r="B2023" s="256" t="s">
        <v>2715</v>
      </c>
      <c r="C2023" s="54" t="s">
        <v>2348</v>
      </c>
      <c r="D2023" s="327">
        <v>1182</v>
      </c>
      <c r="E2023" s="83" t="s">
        <v>117</v>
      </c>
      <c r="F2023" s="93"/>
      <c r="G2023" s="101"/>
      <c r="H2023" s="279"/>
    </row>
    <row r="2024" spans="1:8" ht="12.75" customHeight="1">
      <c r="A2024" s="243"/>
      <c r="B2024" s="255" t="s">
        <v>403</v>
      </c>
      <c r="C2024" s="55" t="s">
        <v>3650</v>
      </c>
      <c r="D2024" s="326"/>
      <c r="E2024" s="82"/>
      <c r="F2024" s="90"/>
      <c r="G2024" s="73"/>
      <c r="H2024" s="278"/>
    </row>
    <row r="2025" spans="1:8" ht="12.75" customHeight="1">
      <c r="A2025" s="244" t="s">
        <v>46</v>
      </c>
      <c r="B2025" s="256" t="s">
        <v>2715</v>
      </c>
      <c r="C2025" s="54" t="s">
        <v>2348</v>
      </c>
      <c r="D2025" s="327">
        <v>4.5999999999999996</v>
      </c>
      <c r="E2025" s="83" t="s">
        <v>117</v>
      </c>
      <c r="F2025" s="93"/>
      <c r="G2025" s="101"/>
      <c r="H2025" s="279"/>
    </row>
    <row r="2026" spans="1:8" ht="12.75" customHeight="1">
      <c r="A2026" s="243"/>
      <c r="B2026" s="255" t="s">
        <v>403</v>
      </c>
      <c r="C2026" s="55" t="s">
        <v>2841</v>
      </c>
      <c r="D2026" s="326"/>
      <c r="E2026" s="346"/>
      <c r="F2026" s="90"/>
      <c r="G2026" s="73"/>
      <c r="H2026" s="278"/>
    </row>
    <row r="2027" spans="1:8" ht="12.75" customHeight="1">
      <c r="A2027" s="244"/>
      <c r="B2027" s="256" t="s">
        <v>2715</v>
      </c>
      <c r="C2027" s="54" t="s">
        <v>2348</v>
      </c>
      <c r="D2027" s="327">
        <v>65.3</v>
      </c>
      <c r="E2027" s="347" t="s">
        <v>117</v>
      </c>
      <c r="F2027" s="93"/>
      <c r="G2027" s="101"/>
      <c r="H2027" s="279"/>
    </row>
    <row r="2028" spans="1:8" ht="12.75" customHeight="1">
      <c r="A2028" s="243"/>
      <c r="B2028" s="255" t="s">
        <v>46</v>
      </c>
      <c r="C2028" s="55" t="s">
        <v>46</v>
      </c>
      <c r="D2028" s="326"/>
      <c r="E2028" s="82"/>
      <c r="F2028" s="90"/>
      <c r="G2028" s="73"/>
      <c r="H2028" s="278"/>
    </row>
    <row r="2029" spans="1:8" ht="12.75" customHeight="1">
      <c r="A2029" s="244" t="s">
        <v>46</v>
      </c>
      <c r="B2029" s="256" t="s">
        <v>2715</v>
      </c>
      <c r="C2029" s="54" t="s">
        <v>192</v>
      </c>
      <c r="D2029" s="327">
        <v>121</v>
      </c>
      <c r="E2029" s="83" t="s">
        <v>161</v>
      </c>
      <c r="F2029" s="93"/>
      <c r="G2029" s="101"/>
      <c r="H2029" s="279"/>
    </row>
    <row r="2030" spans="1:8" ht="12.75" customHeight="1">
      <c r="A2030" s="243"/>
      <c r="B2030" s="255"/>
      <c r="C2030" s="55"/>
      <c r="D2030" s="326"/>
      <c r="E2030" s="82"/>
      <c r="F2030" s="90"/>
      <c r="G2030" s="73"/>
      <c r="H2030" s="278"/>
    </row>
    <row r="2031" spans="1:8" ht="12.75" customHeight="1">
      <c r="A2031" s="244"/>
      <c r="B2031" s="256"/>
      <c r="C2031" s="54"/>
      <c r="D2031" s="327"/>
      <c r="E2031" s="83"/>
      <c r="F2031" s="93"/>
      <c r="G2031" s="101"/>
      <c r="H2031" s="279"/>
    </row>
    <row r="2032" spans="1:8" ht="12.75" customHeight="1">
      <c r="A2032" s="243"/>
      <c r="B2032" s="255" t="s">
        <v>403</v>
      </c>
      <c r="C2032" s="55" t="s">
        <v>46</v>
      </c>
      <c r="D2032" s="326"/>
      <c r="E2032" s="82"/>
      <c r="F2032" s="90"/>
      <c r="G2032" s="73"/>
      <c r="H2032" s="278"/>
    </row>
    <row r="2033" spans="1:8" ht="12.75" customHeight="1">
      <c r="A2033" s="244" t="s">
        <v>46</v>
      </c>
      <c r="B2033" s="294" t="s">
        <v>1103</v>
      </c>
      <c r="C2033" s="54" t="s">
        <v>3924</v>
      </c>
      <c r="D2033" s="327">
        <v>81.900000000000006</v>
      </c>
      <c r="E2033" s="83" t="s">
        <v>117</v>
      </c>
      <c r="F2033" s="93"/>
      <c r="G2033" s="101"/>
      <c r="H2033" s="279"/>
    </row>
    <row r="2034" spans="1:8" ht="12.75" customHeight="1">
      <c r="A2034" s="243"/>
      <c r="B2034" s="255" t="s">
        <v>403</v>
      </c>
      <c r="C2034" s="55" t="s">
        <v>46</v>
      </c>
      <c r="D2034" s="326"/>
      <c r="E2034" s="82"/>
      <c r="F2034" s="90"/>
      <c r="G2034" s="73"/>
      <c r="H2034" s="278"/>
    </row>
    <row r="2035" spans="1:8" ht="12.75" customHeight="1">
      <c r="A2035" s="244" t="s">
        <v>46</v>
      </c>
      <c r="B2035" s="294" t="s">
        <v>1103</v>
      </c>
      <c r="C2035" s="54" t="s">
        <v>1099</v>
      </c>
      <c r="D2035" s="327">
        <v>232</v>
      </c>
      <c r="E2035" s="83" t="s">
        <v>117</v>
      </c>
      <c r="F2035" s="93"/>
      <c r="G2035" s="101"/>
      <c r="H2035" s="279"/>
    </row>
    <row r="2036" spans="1:8" ht="12.75" customHeight="1">
      <c r="A2036" s="243"/>
      <c r="B2036" s="255" t="s">
        <v>2729</v>
      </c>
      <c r="C2036" s="55"/>
      <c r="D2036" s="326"/>
      <c r="E2036" s="82"/>
      <c r="F2036" s="90"/>
      <c r="G2036" s="73"/>
      <c r="H2036" s="278"/>
    </row>
    <row r="2037" spans="1:8" ht="12.75" customHeight="1">
      <c r="A2037" s="244" t="s">
        <v>46</v>
      </c>
      <c r="B2037" s="294" t="s">
        <v>1103</v>
      </c>
      <c r="C2037" s="54" t="s">
        <v>3890</v>
      </c>
      <c r="D2037" s="327">
        <v>3</v>
      </c>
      <c r="E2037" s="83" t="s">
        <v>117</v>
      </c>
      <c r="F2037" s="93"/>
      <c r="G2037" s="101"/>
      <c r="H2037" s="279"/>
    </row>
    <row r="2038" spans="1:8" ht="12.75" customHeight="1">
      <c r="A2038" s="243"/>
      <c r="B2038" s="255" t="s">
        <v>3927</v>
      </c>
      <c r="C2038" s="55"/>
      <c r="D2038" s="326"/>
      <c r="E2038" s="82"/>
      <c r="F2038" s="90"/>
      <c r="G2038" s="73"/>
      <c r="H2038" s="278"/>
    </row>
    <row r="2039" spans="1:8" ht="12.75" customHeight="1">
      <c r="A2039" s="244" t="s">
        <v>46</v>
      </c>
      <c r="B2039" s="294" t="s">
        <v>1103</v>
      </c>
      <c r="C2039" s="54" t="s">
        <v>3890</v>
      </c>
      <c r="D2039" s="327">
        <v>6</v>
      </c>
      <c r="E2039" s="83" t="s">
        <v>117</v>
      </c>
      <c r="F2039" s="93"/>
      <c r="G2039" s="101"/>
      <c r="H2039" s="279"/>
    </row>
    <row r="2040" spans="1:8" ht="12.75" customHeight="1">
      <c r="A2040" s="243"/>
      <c r="B2040" s="255" t="s">
        <v>478</v>
      </c>
      <c r="C2040" s="55"/>
      <c r="D2040" s="326"/>
      <c r="E2040" s="82"/>
      <c r="F2040" s="90"/>
      <c r="G2040" s="73"/>
      <c r="H2040" s="278"/>
    </row>
    <row r="2041" spans="1:8" ht="12.75" customHeight="1">
      <c r="A2041" s="244" t="s">
        <v>46</v>
      </c>
      <c r="B2041" s="256" t="s">
        <v>4297</v>
      </c>
      <c r="C2041" s="54" t="s">
        <v>46</v>
      </c>
      <c r="D2041" s="327">
        <v>10.199999999999999</v>
      </c>
      <c r="E2041" s="83" t="s">
        <v>161</v>
      </c>
      <c r="F2041" s="93"/>
      <c r="G2041" s="101"/>
      <c r="H2041" s="279"/>
    </row>
    <row r="2042" spans="1:8" ht="12.75" customHeight="1">
      <c r="A2042" s="243"/>
      <c r="B2042" s="255" t="s">
        <v>880</v>
      </c>
      <c r="C2042" s="55"/>
      <c r="D2042" s="326"/>
      <c r="E2042" s="82"/>
      <c r="F2042" s="90"/>
      <c r="G2042" s="73"/>
      <c r="H2042" s="278"/>
    </row>
    <row r="2043" spans="1:8" ht="12.75" customHeight="1">
      <c r="A2043" s="244"/>
      <c r="B2043" s="256" t="s">
        <v>4297</v>
      </c>
      <c r="C2043" s="54" t="s">
        <v>3669</v>
      </c>
      <c r="D2043" s="327">
        <v>58.1</v>
      </c>
      <c r="E2043" s="83" t="s">
        <v>161</v>
      </c>
      <c r="F2043" s="93"/>
      <c r="G2043" s="101"/>
      <c r="H2043" s="279"/>
    </row>
    <row r="2044" spans="1:8" ht="12.75" customHeight="1">
      <c r="A2044" s="243"/>
      <c r="B2044" s="255"/>
      <c r="C2044" s="55"/>
      <c r="D2044" s="326"/>
      <c r="E2044" s="82"/>
      <c r="F2044" s="90"/>
      <c r="G2044" s="73"/>
      <c r="H2044" s="278"/>
    </row>
    <row r="2045" spans="1:8" ht="12.75" customHeight="1">
      <c r="A2045" s="244"/>
      <c r="B2045" s="256"/>
      <c r="C2045" s="54"/>
      <c r="D2045" s="327"/>
      <c r="E2045" s="83"/>
      <c r="F2045" s="93"/>
      <c r="G2045" s="101"/>
      <c r="H2045" s="279"/>
    </row>
    <row r="2046" spans="1:8" ht="12.75" customHeight="1">
      <c r="A2046" s="243"/>
      <c r="B2046" s="255" t="s">
        <v>403</v>
      </c>
      <c r="C2046" s="55" t="s">
        <v>46</v>
      </c>
      <c r="D2046" s="326"/>
      <c r="E2046" s="82"/>
      <c r="F2046" s="90"/>
      <c r="G2046" s="73"/>
      <c r="H2046" s="278"/>
    </row>
    <row r="2047" spans="1:8" ht="12.75" customHeight="1">
      <c r="A2047" s="244" t="s">
        <v>46</v>
      </c>
      <c r="B2047" s="256" t="s">
        <v>295</v>
      </c>
      <c r="C2047" s="54" t="s">
        <v>3441</v>
      </c>
      <c r="D2047" s="327">
        <v>65.3</v>
      </c>
      <c r="E2047" s="83" t="s">
        <v>117</v>
      </c>
      <c r="F2047" s="93"/>
      <c r="G2047" s="101"/>
      <c r="H2047" s="279"/>
    </row>
    <row r="2048" spans="1:8" ht="12.75" customHeight="1">
      <c r="A2048" s="243"/>
      <c r="B2048" s="255"/>
      <c r="C2048" s="55"/>
      <c r="D2048" s="326"/>
      <c r="E2048" s="82"/>
      <c r="F2048" s="90"/>
      <c r="G2048" s="73"/>
      <c r="H2048" s="278"/>
    </row>
    <row r="2049" spans="1:8" ht="12.75" customHeight="1">
      <c r="A2049" s="244" t="s">
        <v>46</v>
      </c>
      <c r="B2049" s="256"/>
      <c r="C2049" s="54"/>
      <c r="D2049" s="327"/>
      <c r="E2049" s="83"/>
      <c r="F2049" s="93"/>
      <c r="G2049" s="101"/>
      <c r="H2049" s="279"/>
    </row>
    <row r="2050" spans="1:8" ht="12.75" customHeight="1">
      <c r="A2050" s="243"/>
      <c r="B2050" s="255"/>
      <c r="C2050" s="55"/>
      <c r="D2050" s="326"/>
      <c r="E2050" s="82"/>
      <c r="F2050" s="90"/>
      <c r="G2050" s="73"/>
      <c r="H2050" s="278"/>
    </row>
    <row r="2051" spans="1:8" ht="12.75" customHeight="1">
      <c r="A2051" s="244" t="s">
        <v>46</v>
      </c>
      <c r="B2051" s="256"/>
      <c r="C2051" s="54"/>
      <c r="D2051" s="327"/>
      <c r="E2051" s="83"/>
      <c r="F2051" s="93"/>
      <c r="G2051" s="101"/>
      <c r="H2051" s="279"/>
    </row>
    <row r="2052" spans="1:8" ht="12.75" customHeight="1">
      <c r="A2052" s="243"/>
      <c r="B2052" s="255"/>
      <c r="C2052" s="55"/>
      <c r="D2052" s="326"/>
      <c r="E2052" s="82"/>
      <c r="F2052" s="90"/>
      <c r="G2052" s="73"/>
      <c r="H2052" s="278"/>
    </row>
    <row r="2053" spans="1:8" ht="12.75" customHeight="1">
      <c r="A2053" s="244" t="s">
        <v>46</v>
      </c>
      <c r="B2053" s="256"/>
      <c r="C2053" s="54"/>
      <c r="D2053" s="327"/>
      <c r="E2053" s="83"/>
      <c r="F2053" s="93"/>
      <c r="G2053" s="101"/>
      <c r="H2053" s="279"/>
    </row>
    <row r="2054" spans="1:8" ht="12.75" customHeight="1">
      <c r="A2054" s="243"/>
      <c r="B2054" s="255"/>
      <c r="C2054" s="55"/>
      <c r="D2054" s="326"/>
      <c r="E2054" s="82"/>
      <c r="F2054" s="90"/>
      <c r="G2054" s="73"/>
      <c r="H2054" s="278"/>
    </row>
    <row r="2055" spans="1:8" ht="12.75" customHeight="1">
      <c r="A2055" s="244" t="s">
        <v>46</v>
      </c>
      <c r="B2055" s="256"/>
      <c r="C2055" s="54"/>
      <c r="D2055" s="327"/>
      <c r="E2055" s="83"/>
      <c r="F2055" s="93"/>
      <c r="G2055" s="101"/>
      <c r="H2055" s="279"/>
    </row>
    <row r="2056" spans="1:8" ht="12.75" customHeight="1">
      <c r="A2056" s="243"/>
      <c r="B2056" s="255"/>
      <c r="C2056" s="55"/>
      <c r="D2056" s="326"/>
      <c r="E2056" s="82"/>
      <c r="F2056" s="90"/>
      <c r="G2056" s="73"/>
      <c r="H2056" s="278"/>
    </row>
    <row r="2057" spans="1:8" ht="12.75" customHeight="1">
      <c r="A2057" s="244" t="s">
        <v>46</v>
      </c>
      <c r="B2057" s="256"/>
      <c r="C2057" s="54"/>
      <c r="D2057" s="327"/>
      <c r="E2057" s="83"/>
      <c r="F2057" s="93"/>
      <c r="G2057" s="101"/>
      <c r="H2057" s="279"/>
    </row>
    <row r="2058" spans="1:8" ht="12.75" customHeight="1">
      <c r="A2058" s="243"/>
      <c r="B2058" s="255"/>
      <c r="C2058" s="55"/>
      <c r="D2058" s="326"/>
      <c r="E2058" s="82"/>
      <c r="F2058" s="90"/>
      <c r="G2058" s="73"/>
      <c r="H2058" s="278"/>
    </row>
    <row r="2059" spans="1:8" ht="12.75" customHeight="1">
      <c r="A2059" s="244"/>
      <c r="B2059" s="256"/>
      <c r="C2059" s="54"/>
      <c r="D2059" s="327"/>
      <c r="E2059" s="83"/>
      <c r="F2059" s="93"/>
      <c r="G2059" s="101"/>
      <c r="H2059" s="279"/>
    </row>
    <row r="2060" spans="1:8" ht="12.75" customHeight="1">
      <c r="A2060" s="243"/>
      <c r="B2060" s="255"/>
      <c r="C2060" s="55"/>
      <c r="D2060" s="326"/>
      <c r="E2060" s="82"/>
      <c r="F2060" s="90"/>
      <c r="G2060" s="73"/>
      <c r="H2060" s="278"/>
    </row>
    <row r="2061" spans="1:8" ht="12.75" customHeight="1">
      <c r="A2061" s="244"/>
      <c r="B2061" s="256"/>
      <c r="C2061" s="54"/>
      <c r="D2061" s="327"/>
      <c r="E2061" s="83"/>
      <c r="F2061" s="93"/>
      <c r="G2061" s="101"/>
      <c r="H2061" s="279"/>
    </row>
    <row r="2062" spans="1:8" ht="12.75" customHeight="1">
      <c r="A2062" s="243"/>
      <c r="B2062" s="255"/>
      <c r="C2062" s="55"/>
      <c r="D2062" s="326"/>
      <c r="E2062" s="82"/>
      <c r="F2062" s="90"/>
      <c r="G2062" s="73"/>
      <c r="H2062" s="278"/>
    </row>
    <row r="2063" spans="1:8" ht="12.75" customHeight="1">
      <c r="A2063" s="244"/>
      <c r="B2063" s="256"/>
      <c r="C2063" s="54"/>
      <c r="D2063" s="327"/>
      <c r="E2063" s="83"/>
      <c r="F2063" s="93"/>
      <c r="G2063" s="101"/>
      <c r="H2063" s="279"/>
    </row>
    <row r="2064" spans="1:8" ht="12.75" customHeight="1">
      <c r="A2064" s="243"/>
      <c r="B2064" s="255"/>
      <c r="C2064" s="55"/>
      <c r="D2064" s="326"/>
      <c r="E2064" s="82"/>
      <c r="F2064" s="90"/>
      <c r="G2064" s="73"/>
      <c r="H2064" s="278"/>
    </row>
    <row r="2065" spans="1:8" ht="12.75" customHeight="1">
      <c r="A2065" s="244"/>
      <c r="B2065" s="256"/>
      <c r="C2065" s="54"/>
      <c r="D2065" s="327"/>
      <c r="E2065" s="83"/>
      <c r="F2065" s="93"/>
      <c r="G2065" s="101"/>
      <c r="H2065" s="279"/>
    </row>
    <row r="2066" spans="1:8" ht="12.75" customHeight="1">
      <c r="A2066" s="243"/>
      <c r="B2066" s="255"/>
      <c r="C2066" s="55"/>
      <c r="D2066" s="326"/>
      <c r="E2066" s="82"/>
      <c r="F2066" s="90"/>
      <c r="G2066" s="73"/>
      <c r="H2066" s="278"/>
    </row>
    <row r="2067" spans="1:8" ht="12.75" customHeight="1">
      <c r="A2067" s="244"/>
      <c r="B2067" s="256"/>
      <c r="C2067" s="54"/>
      <c r="D2067" s="327"/>
      <c r="E2067" s="83"/>
      <c r="F2067" s="93"/>
      <c r="G2067" s="101"/>
      <c r="H2067" s="279"/>
    </row>
    <row r="2068" spans="1:8" ht="12.75" customHeight="1">
      <c r="A2068" s="243"/>
      <c r="B2068" s="255"/>
      <c r="C2068" s="55"/>
      <c r="D2068" s="326"/>
      <c r="E2068" s="82"/>
      <c r="F2068" s="90"/>
      <c r="G2068" s="73"/>
      <c r="H2068" s="278"/>
    </row>
    <row r="2069" spans="1:8" ht="12.75" customHeight="1">
      <c r="A2069" s="244"/>
      <c r="B2069" s="256"/>
      <c r="C2069" s="54"/>
      <c r="D2069" s="327"/>
      <c r="E2069" s="83"/>
      <c r="F2069" s="93"/>
      <c r="G2069" s="101"/>
      <c r="H2069" s="279"/>
    </row>
    <row r="2070" spans="1:8" ht="12.75" customHeight="1">
      <c r="A2070" s="243"/>
      <c r="B2070" s="255"/>
      <c r="C2070" s="55"/>
      <c r="D2070" s="326"/>
      <c r="E2070" s="82"/>
      <c r="F2070" s="90"/>
      <c r="G2070" s="73"/>
      <c r="H2070" s="278"/>
    </row>
    <row r="2071" spans="1:8" ht="12.75" customHeight="1">
      <c r="A2071" s="244"/>
      <c r="B2071" s="256"/>
      <c r="C2071" s="54"/>
      <c r="D2071" s="327"/>
      <c r="E2071" s="83"/>
      <c r="F2071" s="93"/>
      <c r="G2071" s="101"/>
      <c r="H2071" s="279"/>
    </row>
    <row r="2072" spans="1:8" ht="12.75" customHeight="1">
      <c r="A2072" s="243"/>
      <c r="B2072" s="255"/>
      <c r="C2072" s="55"/>
      <c r="D2072" s="326"/>
      <c r="E2072" s="82"/>
      <c r="F2072" s="90"/>
      <c r="G2072" s="73"/>
      <c r="H2072" s="278"/>
    </row>
    <row r="2073" spans="1:8" ht="12.75" customHeight="1">
      <c r="A2073" s="244"/>
      <c r="B2073" s="256"/>
      <c r="C2073" s="54"/>
      <c r="D2073" s="327"/>
      <c r="E2073" s="83"/>
      <c r="F2073" s="93"/>
      <c r="G2073" s="101"/>
      <c r="H2073" s="279"/>
    </row>
    <row r="2074" spans="1:8" ht="12.75" customHeight="1">
      <c r="A2074" s="243"/>
      <c r="B2074" s="255"/>
      <c r="C2074" s="55"/>
      <c r="D2074" s="326"/>
      <c r="E2074" s="82"/>
      <c r="F2074" s="90"/>
      <c r="G2074" s="73"/>
      <c r="H2074" s="278"/>
    </row>
    <row r="2075" spans="1:8" ht="12.75" customHeight="1">
      <c r="A2075" s="244"/>
      <c r="B2075" s="256"/>
      <c r="C2075" s="54"/>
      <c r="D2075" s="327"/>
      <c r="E2075" s="83"/>
      <c r="F2075" s="93"/>
      <c r="G2075" s="101"/>
      <c r="H2075" s="279"/>
    </row>
    <row r="2076" spans="1:8" ht="12.75" customHeight="1">
      <c r="A2076" s="243"/>
      <c r="B2076" s="255"/>
      <c r="C2076" s="55"/>
      <c r="D2076" s="326"/>
      <c r="E2076" s="82"/>
      <c r="F2076" s="90"/>
      <c r="G2076" s="73"/>
      <c r="H2076" s="278"/>
    </row>
    <row r="2077" spans="1:8" ht="12.75" customHeight="1">
      <c r="A2077" s="244"/>
      <c r="B2077" s="256"/>
      <c r="C2077" s="54"/>
      <c r="D2077" s="327"/>
      <c r="E2077" s="83"/>
      <c r="F2077" s="93"/>
      <c r="G2077" s="101"/>
      <c r="H2077" s="279"/>
    </row>
    <row r="2078" spans="1:8" ht="12.75" customHeight="1">
      <c r="A2078" s="243"/>
      <c r="B2078" s="255"/>
      <c r="C2078" s="55"/>
      <c r="D2078" s="326"/>
      <c r="E2078" s="82"/>
      <c r="F2078" s="90"/>
      <c r="G2078" s="73"/>
      <c r="H2078" s="278"/>
    </row>
    <row r="2079" spans="1:8" ht="12.75" customHeight="1">
      <c r="A2079" s="244"/>
      <c r="B2079" s="256"/>
      <c r="C2079" s="54"/>
      <c r="D2079" s="327"/>
      <c r="E2079" s="83"/>
      <c r="F2079" s="93"/>
      <c r="G2079" s="101"/>
      <c r="H2079" s="279"/>
    </row>
    <row r="2080" spans="1:8" ht="12.75" customHeight="1">
      <c r="A2080" s="243"/>
      <c r="B2080" s="255" t="s">
        <v>46</v>
      </c>
      <c r="C2080" s="55" t="s">
        <v>46</v>
      </c>
      <c r="D2080" s="326"/>
      <c r="E2080" s="82"/>
      <c r="F2080" s="90"/>
      <c r="G2080" s="73"/>
      <c r="H2080" s="278"/>
    </row>
    <row r="2081" spans="1:8" ht="12.75" customHeight="1">
      <c r="A2081" s="244" t="s">
        <v>46</v>
      </c>
      <c r="B2081" s="40" t="s">
        <v>165</v>
      </c>
      <c r="C2081" s="54" t="s">
        <v>46</v>
      </c>
      <c r="D2081" s="327"/>
      <c r="E2081" s="83" t="s">
        <v>46</v>
      </c>
      <c r="F2081" s="93"/>
      <c r="G2081" s="101"/>
      <c r="H2081" s="279"/>
    </row>
    <row r="2082" spans="1:8" ht="12.75" customHeight="1">
      <c r="A2082" s="285"/>
      <c r="B2082" s="251"/>
      <c r="C2082" s="264"/>
      <c r="D2082" s="69"/>
      <c r="E2082" s="80"/>
      <c r="F2082" s="69"/>
      <c r="G2082" s="73"/>
      <c r="H2082" s="275"/>
    </row>
    <row r="2083" spans="1:8" ht="12.75" customHeight="1">
      <c r="A2083" s="240" t="s">
        <v>885</v>
      </c>
      <c r="B2083" s="265" t="s">
        <v>1919</v>
      </c>
      <c r="C2083" s="265"/>
      <c r="D2083" s="70"/>
      <c r="E2083" s="81"/>
      <c r="F2083" s="70"/>
      <c r="G2083" s="101"/>
      <c r="H2083" s="277"/>
    </row>
    <row r="2084" spans="1:8" ht="12.75" customHeight="1">
      <c r="A2084" s="246"/>
      <c r="B2084" s="253"/>
      <c r="C2084" s="318"/>
      <c r="D2084" s="268"/>
      <c r="E2084" s="238"/>
      <c r="F2084" s="268"/>
      <c r="G2084" s="73"/>
      <c r="H2084" s="278"/>
    </row>
    <row r="2085" spans="1:8" ht="12.75" customHeight="1">
      <c r="A2085" s="287"/>
      <c r="B2085" s="254"/>
      <c r="C2085" s="319"/>
      <c r="D2085" s="70"/>
      <c r="E2085" s="81"/>
      <c r="F2085" s="70"/>
      <c r="G2085" s="101"/>
      <c r="H2085" s="279"/>
    </row>
    <row r="2086" spans="1:8" ht="12.75" customHeight="1">
      <c r="A2086" s="282"/>
      <c r="B2086" s="255"/>
      <c r="C2086" s="52"/>
      <c r="D2086" s="326"/>
      <c r="E2086" s="82"/>
      <c r="F2086" s="90"/>
      <c r="G2086" s="73"/>
      <c r="H2086" s="278"/>
    </row>
    <row r="2087" spans="1:8" ht="12.75" customHeight="1">
      <c r="A2087" s="245"/>
      <c r="B2087" s="256" t="s">
        <v>2170</v>
      </c>
      <c r="C2087" s="54" t="s">
        <v>4198</v>
      </c>
      <c r="D2087" s="327">
        <v>3</v>
      </c>
      <c r="E2087" s="83" t="s">
        <v>866</v>
      </c>
      <c r="F2087" s="91"/>
      <c r="G2087" s="101"/>
      <c r="H2087" s="277"/>
    </row>
    <row r="2088" spans="1:8" ht="12.75" customHeight="1">
      <c r="A2088" s="282"/>
      <c r="B2088" s="255"/>
      <c r="C2088" s="52"/>
      <c r="D2088" s="326"/>
      <c r="E2088" s="82"/>
      <c r="F2088" s="90"/>
      <c r="G2088" s="73"/>
      <c r="H2088" s="372"/>
    </row>
    <row r="2089" spans="1:8" ht="12.75" customHeight="1">
      <c r="A2089" s="245"/>
      <c r="B2089" s="256" t="s">
        <v>3928</v>
      </c>
      <c r="C2089" s="53" t="s">
        <v>4195</v>
      </c>
      <c r="D2089" s="327">
        <v>1</v>
      </c>
      <c r="E2089" s="83" t="s">
        <v>866</v>
      </c>
      <c r="F2089" s="72"/>
      <c r="G2089" s="101"/>
      <c r="H2089" s="375"/>
    </row>
    <row r="2090" spans="1:8" ht="12.75" customHeight="1">
      <c r="A2090" s="282"/>
      <c r="B2090" s="258"/>
      <c r="C2090" s="52"/>
      <c r="D2090" s="326"/>
      <c r="E2090" s="82"/>
      <c r="F2090" s="90"/>
      <c r="G2090" s="73"/>
      <c r="H2090" s="372"/>
    </row>
    <row r="2091" spans="1:8" ht="12.75" customHeight="1">
      <c r="A2091" s="245"/>
      <c r="B2091" s="256"/>
      <c r="C2091" s="53"/>
      <c r="D2091" s="327"/>
      <c r="E2091" s="83"/>
      <c r="F2091" s="72"/>
      <c r="G2091" s="101"/>
      <c r="H2091" s="375"/>
    </row>
    <row r="2092" spans="1:8" ht="12.75" customHeight="1">
      <c r="A2092" s="282"/>
      <c r="B2092" s="255"/>
      <c r="C2092" s="55"/>
      <c r="D2092" s="326"/>
      <c r="E2092" s="82"/>
      <c r="F2092" s="90"/>
      <c r="G2092" s="73"/>
      <c r="H2092" s="278"/>
    </row>
    <row r="2093" spans="1:8" ht="12.75" customHeight="1">
      <c r="A2093" s="245"/>
      <c r="B2093" s="256"/>
      <c r="C2093" s="54"/>
      <c r="D2093" s="327"/>
      <c r="E2093" s="83"/>
      <c r="F2093" s="91"/>
      <c r="G2093" s="101"/>
      <c r="H2093" s="279"/>
    </row>
    <row r="2094" spans="1:8" ht="12.75" customHeight="1">
      <c r="A2094" s="282"/>
      <c r="B2094" s="255"/>
      <c r="C2094" s="55"/>
      <c r="D2094" s="326"/>
      <c r="E2094" s="82"/>
      <c r="F2094" s="90"/>
      <c r="G2094" s="73"/>
      <c r="H2094" s="278"/>
    </row>
    <row r="2095" spans="1:8" ht="12.75" customHeight="1">
      <c r="A2095" s="245"/>
      <c r="B2095" s="256" t="s">
        <v>3929</v>
      </c>
      <c r="C2095" s="54" t="s">
        <v>4199</v>
      </c>
      <c r="D2095" s="327">
        <v>1</v>
      </c>
      <c r="E2095" s="83" t="s">
        <v>866</v>
      </c>
      <c r="F2095" s="91"/>
      <c r="G2095" s="101"/>
      <c r="H2095" s="279"/>
    </row>
    <row r="2096" spans="1:8" ht="12.75" customHeight="1">
      <c r="A2096" s="282"/>
      <c r="B2096" s="255"/>
      <c r="C2096" s="55"/>
      <c r="D2096" s="326"/>
      <c r="E2096" s="82"/>
      <c r="F2096" s="90"/>
      <c r="G2096" s="73"/>
      <c r="H2096" s="278"/>
    </row>
    <row r="2097" spans="1:8" ht="12.75" customHeight="1">
      <c r="A2097" s="245"/>
      <c r="B2097" s="256"/>
      <c r="C2097" s="53"/>
      <c r="D2097" s="327"/>
      <c r="E2097" s="83"/>
      <c r="F2097" s="91"/>
      <c r="G2097" s="101"/>
      <c r="H2097" s="279"/>
    </row>
    <row r="2098" spans="1:8" ht="12.75" customHeight="1">
      <c r="A2098" s="282"/>
      <c r="B2098" s="255"/>
      <c r="C2098" s="55"/>
      <c r="D2098" s="326"/>
      <c r="E2098" s="84"/>
      <c r="F2098" s="90"/>
      <c r="G2098" s="73"/>
      <c r="H2098" s="278"/>
    </row>
    <row r="2099" spans="1:8" ht="12.75" customHeight="1">
      <c r="A2099" s="245"/>
      <c r="B2099" s="256" t="s">
        <v>3429</v>
      </c>
      <c r="C2099" s="54" t="s">
        <v>4202</v>
      </c>
      <c r="D2099" s="327">
        <v>1</v>
      </c>
      <c r="E2099" s="83" t="s">
        <v>866</v>
      </c>
      <c r="F2099" s="92"/>
      <c r="G2099" s="101"/>
      <c r="H2099" s="279"/>
    </row>
    <row r="2100" spans="1:8" ht="12.75" customHeight="1">
      <c r="A2100" s="282"/>
      <c r="B2100" s="255"/>
      <c r="C2100" s="55"/>
      <c r="D2100" s="326"/>
      <c r="E2100" s="82"/>
      <c r="F2100" s="90"/>
      <c r="G2100" s="73"/>
      <c r="H2100" s="278"/>
    </row>
    <row r="2101" spans="1:8" ht="12.75" customHeight="1">
      <c r="A2101" s="245"/>
      <c r="B2101" s="256" t="s">
        <v>3930</v>
      </c>
      <c r="C2101" s="54" t="s">
        <v>347</v>
      </c>
      <c r="D2101" s="327">
        <v>1</v>
      </c>
      <c r="E2101" s="83" t="s">
        <v>866</v>
      </c>
      <c r="F2101" s="93"/>
      <c r="G2101" s="101"/>
      <c r="H2101" s="279"/>
    </row>
    <row r="2102" spans="1:8" ht="12.75" customHeight="1">
      <c r="A2102" s="282"/>
      <c r="B2102" s="255"/>
      <c r="C2102" s="55"/>
      <c r="D2102" s="326"/>
      <c r="E2102" s="84"/>
      <c r="F2102" s="90"/>
      <c r="G2102" s="73"/>
      <c r="H2102" s="278"/>
    </row>
    <row r="2103" spans="1:8" ht="12.75" customHeight="1">
      <c r="A2103" s="245"/>
      <c r="B2103" s="256"/>
      <c r="C2103" s="54"/>
      <c r="D2103" s="327"/>
      <c r="E2103" s="83"/>
      <c r="F2103" s="92"/>
      <c r="G2103" s="101"/>
      <c r="H2103" s="279"/>
    </row>
    <row r="2104" spans="1:8" ht="12.75" customHeight="1">
      <c r="A2104" s="282"/>
      <c r="B2104" s="255"/>
      <c r="C2104" s="55"/>
      <c r="D2104" s="326"/>
      <c r="E2104" s="82"/>
      <c r="F2104" s="90"/>
      <c r="G2104" s="73"/>
      <c r="H2104" s="278"/>
    </row>
    <row r="2105" spans="1:8" ht="12.75" customHeight="1">
      <c r="A2105" s="245"/>
      <c r="B2105" s="256"/>
      <c r="C2105" s="54"/>
      <c r="D2105" s="327"/>
      <c r="E2105" s="83"/>
      <c r="F2105" s="93"/>
      <c r="G2105" s="101"/>
      <c r="H2105" s="279"/>
    </row>
    <row r="2106" spans="1:8" ht="12.75" customHeight="1">
      <c r="A2106" s="282"/>
      <c r="B2106" s="255"/>
      <c r="C2106" s="55"/>
      <c r="D2106" s="326"/>
      <c r="E2106" s="82"/>
      <c r="F2106" s="90"/>
      <c r="G2106" s="73"/>
      <c r="H2106" s="278"/>
    </row>
    <row r="2107" spans="1:8" ht="12.75" customHeight="1">
      <c r="A2107" s="245"/>
      <c r="B2107" s="256"/>
      <c r="C2107" s="54"/>
      <c r="D2107" s="327"/>
      <c r="E2107" s="83"/>
      <c r="F2107" s="91"/>
      <c r="G2107" s="101"/>
      <c r="H2107" s="279"/>
    </row>
    <row r="2108" spans="1:8" ht="12.75" customHeight="1">
      <c r="A2108" s="282"/>
      <c r="B2108" s="255"/>
      <c r="C2108" s="55"/>
      <c r="D2108" s="326"/>
      <c r="E2108" s="82"/>
      <c r="F2108" s="90"/>
      <c r="G2108" s="73"/>
      <c r="H2108" s="278"/>
    </row>
    <row r="2109" spans="1:8" ht="12.75" customHeight="1">
      <c r="A2109" s="246"/>
      <c r="B2109" s="255"/>
      <c r="C2109" s="312"/>
      <c r="D2109" s="326"/>
      <c r="E2109" s="82"/>
      <c r="F2109" s="90"/>
      <c r="G2109" s="73"/>
      <c r="H2109" s="278"/>
    </row>
    <row r="2110" spans="1:8" ht="12.75" customHeight="1">
      <c r="A2110" s="285"/>
      <c r="B2110" s="293"/>
      <c r="C2110" s="52"/>
      <c r="D2110" s="328"/>
      <c r="E2110" s="345"/>
      <c r="F2110" s="355"/>
      <c r="G2110" s="371"/>
      <c r="H2110" s="372"/>
    </row>
    <row r="2111" spans="1:8" ht="12.75" customHeight="1">
      <c r="A2111" s="286"/>
      <c r="B2111" s="294"/>
      <c r="C2111" s="53"/>
      <c r="D2111" s="329"/>
      <c r="E2111" s="86"/>
      <c r="F2111" s="356"/>
      <c r="G2111" s="94"/>
      <c r="H2111" s="373"/>
    </row>
    <row r="2112" spans="1:8" ht="12.75" customHeight="1">
      <c r="A2112" s="246"/>
      <c r="B2112" s="255"/>
      <c r="C2112" s="312"/>
      <c r="D2112" s="326"/>
      <c r="E2112" s="82"/>
      <c r="F2112" s="90"/>
      <c r="G2112" s="73"/>
      <c r="H2112" s="278"/>
    </row>
    <row r="2113" spans="1:8" ht="12.75" customHeight="1">
      <c r="A2113" s="246"/>
      <c r="B2113" s="255"/>
      <c r="C2113" s="266"/>
      <c r="D2113" s="326"/>
      <c r="E2113" s="82"/>
      <c r="F2113" s="90"/>
      <c r="G2113" s="101"/>
      <c r="H2113" s="278"/>
    </row>
    <row r="2114" spans="1:8" ht="12.75" customHeight="1">
      <c r="A2114" s="285"/>
      <c r="B2114" s="293"/>
      <c r="C2114" s="52"/>
      <c r="D2114" s="328"/>
      <c r="E2114" s="345"/>
      <c r="F2114" s="355"/>
      <c r="G2114" s="73"/>
      <c r="H2114" s="372"/>
    </row>
    <row r="2115" spans="1:8" ht="12.75" customHeight="1">
      <c r="A2115" s="286"/>
      <c r="B2115" s="294"/>
      <c r="C2115" s="53"/>
      <c r="D2115" s="329"/>
      <c r="E2115" s="86"/>
      <c r="F2115" s="356"/>
      <c r="G2115" s="101"/>
      <c r="H2115" s="373"/>
    </row>
    <row r="2116" spans="1:8" ht="12.75" customHeight="1">
      <c r="A2116" s="246"/>
      <c r="B2116" s="255"/>
      <c r="C2116" s="266"/>
      <c r="D2116" s="326"/>
      <c r="E2116" s="82"/>
      <c r="F2116" s="90"/>
      <c r="G2116" s="73"/>
      <c r="H2116" s="278"/>
    </row>
    <row r="2117" spans="1:8" ht="12.75" customHeight="1">
      <c r="A2117" s="245"/>
      <c r="B2117" s="257"/>
      <c r="C2117" s="53"/>
      <c r="D2117" s="327"/>
      <c r="E2117" s="83"/>
      <c r="F2117" s="91"/>
      <c r="G2117" s="101"/>
      <c r="H2117" s="279"/>
    </row>
    <row r="2118" spans="1:8" ht="12.75" customHeight="1">
      <c r="A2118" s="282"/>
      <c r="B2118" s="260"/>
      <c r="C2118" s="52"/>
      <c r="D2118" s="326"/>
      <c r="E2118" s="82"/>
      <c r="F2118" s="71"/>
      <c r="G2118" s="73"/>
      <c r="H2118" s="278"/>
    </row>
    <row r="2119" spans="1:8" ht="12.75" customHeight="1">
      <c r="A2119" s="245"/>
      <c r="B2119" s="292"/>
      <c r="C2119" s="54"/>
      <c r="D2119" s="327"/>
      <c r="E2119" s="83"/>
      <c r="F2119" s="72"/>
      <c r="G2119" s="101"/>
      <c r="H2119" s="279"/>
    </row>
    <row r="2120" spans="1:8" ht="12.75" customHeight="1">
      <c r="A2120" s="288"/>
      <c r="B2120" s="261"/>
      <c r="C2120" s="55"/>
      <c r="D2120" s="333"/>
      <c r="E2120" s="85"/>
      <c r="F2120" s="73"/>
      <c r="G2120" s="73"/>
      <c r="H2120" s="278"/>
    </row>
    <row r="2121" spans="1:8" ht="12.75" customHeight="1">
      <c r="A2121" s="283"/>
      <c r="B2121" s="40" t="s">
        <v>165</v>
      </c>
      <c r="C2121" s="53"/>
      <c r="D2121" s="334"/>
      <c r="E2121" s="272"/>
      <c r="F2121" s="94"/>
      <c r="G2121" s="102"/>
      <c r="H2121" s="281"/>
    </row>
    <row r="2122" spans="1:8" ht="12.75" customHeight="1">
      <c r="A2122" s="80"/>
      <c r="B2122" s="249"/>
      <c r="C2122" s="249"/>
      <c r="D2122" s="69"/>
      <c r="E2122" s="80"/>
      <c r="F2122" s="69"/>
      <c r="G2122" s="69"/>
      <c r="H2122" s="275"/>
    </row>
    <row r="2123" spans="1:8" ht="12.75" customHeight="1">
      <c r="A2123" s="388" t="s">
        <v>2687</v>
      </c>
      <c r="B2123" s="250" t="s">
        <v>922</v>
      </c>
      <c r="C2123" s="263"/>
      <c r="D2123" s="268"/>
      <c r="E2123" s="238"/>
      <c r="F2123" s="268"/>
      <c r="G2123" s="70"/>
      <c r="H2123" s="276"/>
    </row>
    <row r="2124" spans="1:8" ht="12.75" customHeight="1">
      <c r="A2124" s="239"/>
      <c r="B2124" s="251"/>
      <c r="C2124" s="264"/>
      <c r="D2124" s="69"/>
      <c r="E2124" s="80"/>
      <c r="F2124" s="69"/>
      <c r="G2124" s="69"/>
      <c r="H2124" s="275"/>
    </row>
    <row r="2125" spans="1:8" ht="12.75" customHeight="1">
      <c r="A2125" s="240"/>
      <c r="B2125" s="252"/>
      <c r="C2125" s="265"/>
      <c r="D2125" s="70"/>
      <c r="E2125" s="81"/>
      <c r="F2125" s="70"/>
      <c r="G2125" s="70"/>
      <c r="H2125" s="277"/>
    </row>
    <row r="2126" spans="1:8" ht="12.75" customHeight="1">
      <c r="A2126" s="241"/>
      <c r="B2126" s="253"/>
      <c r="C2126" s="266"/>
      <c r="D2126" s="394"/>
      <c r="E2126" s="238"/>
      <c r="F2126" s="268"/>
      <c r="G2126" s="69"/>
      <c r="H2126" s="278"/>
    </row>
    <row r="2127" spans="1:8" ht="12.75" customHeight="1">
      <c r="A2127" s="242" t="s">
        <v>2189</v>
      </c>
      <c r="B2127" s="254" t="s">
        <v>1786</v>
      </c>
      <c r="C2127" s="53"/>
      <c r="D2127" s="344">
        <v>1</v>
      </c>
      <c r="E2127" s="81" t="s">
        <v>2108</v>
      </c>
      <c r="F2127" s="70"/>
      <c r="G2127" s="70"/>
      <c r="H2127" s="279"/>
    </row>
    <row r="2128" spans="1:8" ht="12.75" customHeight="1">
      <c r="A2128" s="243"/>
      <c r="B2128" s="255"/>
      <c r="C2128" s="52"/>
      <c r="D2128" s="343"/>
      <c r="E2128" s="80"/>
      <c r="F2128" s="90"/>
      <c r="G2128" s="69"/>
      <c r="H2128" s="278"/>
    </row>
    <row r="2129" spans="1:8" ht="12.75" customHeight="1">
      <c r="A2129" s="244" t="s">
        <v>1218</v>
      </c>
      <c r="B2129" s="256" t="s">
        <v>2191</v>
      </c>
      <c r="C2129" s="116"/>
      <c r="D2129" s="344">
        <v>1</v>
      </c>
      <c r="E2129" s="81" t="s">
        <v>2108</v>
      </c>
      <c r="F2129" s="91"/>
      <c r="G2129" s="70"/>
      <c r="H2129" s="279"/>
    </row>
    <row r="2130" spans="1:8" ht="12.75" customHeight="1">
      <c r="A2130" s="243"/>
      <c r="B2130" s="255"/>
      <c r="C2130" s="55"/>
      <c r="D2130" s="343"/>
      <c r="E2130" s="80"/>
      <c r="F2130" s="90"/>
      <c r="G2130" s="73"/>
      <c r="H2130" s="278"/>
    </row>
    <row r="2131" spans="1:8" ht="12.75" customHeight="1">
      <c r="A2131" s="244" t="s">
        <v>502</v>
      </c>
      <c r="B2131" s="256" t="s">
        <v>2194</v>
      </c>
      <c r="C2131" s="54"/>
      <c r="D2131" s="344">
        <v>1</v>
      </c>
      <c r="E2131" s="81" t="s">
        <v>2108</v>
      </c>
      <c r="F2131" s="91"/>
      <c r="G2131" s="101"/>
      <c r="H2131" s="279"/>
    </row>
    <row r="2132" spans="1:8" ht="12.75" customHeight="1">
      <c r="A2132" s="243"/>
      <c r="B2132" s="255"/>
      <c r="C2132" s="55"/>
      <c r="D2132" s="343"/>
      <c r="E2132" s="80"/>
      <c r="F2132" s="90"/>
      <c r="G2132" s="73"/>
      <c r="H2132" s="278"/>
    </row>
    <row r="2133" spans="1:8" ht="12.75" customHeight="1">
      <c r="A2133" s="244" t="s">
        <v>3931</v>
      </c>
      <c r="B2133" s="256" t="s">
        <v>3932</v>
      </c>
      <c r="C2133" s="54"/>
      <c r="D2133" s="344">
        <v>1</v>
      </c>
      <c r="E2133" s="81" t="s">
        <v>2108</v>
      </c>
      <c r="F2133" s="91"/>
      <c r="G2133" s="101"/>
      <c r="H2133" s="279"/>
    </row>
    <row r="2134" spans="1:8" ht="12.75" customHeight="1">
      <c r="A2134" s="243"/>
      <c r="B2134" s="255"/>
      <c r="C2134" s="55"/>
      <c r="D2134" s="343"/>
      <c r="E2134" s="80"/>
      <c r="F2134" s="90"/>
      <c r="G2134" s="73"/>
      <c r="H2134" s="278"/>
    </row>
    <row r="2135" spans="1:8" ht="12.75" customHeight="1">
      <c r="A2135" s="244" t="s">
        <v>3933</v>
      </c>
      <c r="B2135" s="256" t="s">
        <v>4203</v>
      </c>
      <c r="C2135" s="53"/>
      <c r="D2135" s="344">
        <v>1</v>
      </c>
      <c r="E2135" s="81" t="s">
        <v>2108</v>
      </c>
      <c r="F2135" s="91"/>
      <c r="G2135" s="101"/>
      <c r="H2135" s="279"/>
    </row>
    <row r="2136" spans="1:8" ht="12.75" customHeight="1">
      <c r="A2136" s="243"/>
      <c r="B2136" s="255"/>
      <c r="C2136" s="52"/>
      <c r="D2136" s="69"/>
      <c r="E2136" s="80"/>
      <c r="F2136" s="90"/>
      <c r="G2136" s="73"/>
      <c r="H2136" s="278"/>
    </row>
    <row r="2137" spans="1:8" ht="12.75" customHeight="1">
      <c r="A2137" s="244"/>
      <c r="B2137" s="256"/>
      <c r="C2137" s="54"/>
      <c r="D2137" s="70"/>
      <c r="E2137" s="81"/>
      <c r="F2137" s="91"/>
      <c r="G2137" s="101"/>
      <c r="H2137" s="279"/>
    </row>
    <row r="2138" spans="1:8" ht="12.75" customHeight="1">
      <c r="A2138" s="243"/>
      <c r="B2138" s="255"/>
      <c r="C2138" s="55"/>
      <c r="D2138" s="69"/>
      <c r="E2138" s="80"/>
      <c r="F2138" s="90"/>
      <c r="G2138" s="73"/>
      <c r="H2138" s="278"/>
    </row>
    <row r="2139" spans="1:8" ht="12.75" customHeight="1">
      <c r="A2139" s="244"/>
      <c r="B2139" s="256"/>
      <c r="C2139" s="54"/>
      <c r="D2139" s="70"/>
      <c r="E2139" s="81"/>
      <c r="F2139" s="92"/>
      <c r="G2139" s="101"/>
      <c r="H2139" s="279"/>
    </row>
    <row r="2140" spans="1:8" ht="12.75" customHeight="1">
      <c r="A2140" s="243"/>
      <c r="B2140" s="255"/>
      <c r="C2140" s="55"/>
      <c r="D2140" s="71"/>
      <c r="E2140" s="80"/>
      <c r="F2140" s="90"/>
      <c r="G2140" s="73"/>
      <c r="H2140" s="278"/>
    </row>
    <row r="2141" spans="1:8" ht="12.75" customHeight="1">
      <c r="A2141" s="244"/>
      <c r="B2141" s="256"/>
      <c r="C2141" s="54"/>
      <c r="D2141" s="72"/>
      <c r="E2141" s="81"/>
      <c r="F2141" s="93"/>
      <c r="G2141" s="101"/>
      <c r="H2141" s="279"/>
    </row>
    <row r="2142" spans="1:8" ht="12.75" customHeight="1">
      <c r="A2142" s="243"/>
      <c r="B2142" s="255"/>
      <c r="C2142" s="55"/>
      <c r="D2142" s="71"/>
      <c r="E2142" s="80"/>
      <c r="F2142" s="90"/>
      <c r="G2142" s="73"/>
      <c r="H2142" s="278"/>
    </row>
    <row r="2143" spans="1:8" ht="12.75" customHeight="1">
      <c r="A2143" s="244"/>
      <c r="B2143" s="256"/>
      <c r="C2143" s="54"/>
      <c r="D2143" s="72"/>
      <c r="E2143" s="81"/>
      <c r="F2143" s="91"/>
      <c r="G2143" s="101"/>
      <c r="H2143" s="279"/>
    </row>
    <row r="2144" spans="1:8" ht="12.75" customHeight="1">
      <c r="A2144" s="243"/>
      <c r="B2144" s="255"/>
      <c r="C2144" s="55"/>
      <c r="D2144" s="71"/>
      <c r="E2144" s="82"/>
      <c r="F2144" s="90"/>
      <c r="G2144" s="73"/>
      <c r="H2144" s="278"/>
    </row>
    <row r="2145" spans="1:8" ht="12.75" customHeight="1">
      <c r="A2145" s="244"/>
      <c r="B2145" s="256"/>
      <c r="C2145" s="53"/>
      <c r="D2145" s="72"/>
      <c r="E2145" s="83"/>
      <c r="F2145" s="91"/>
      <c r="G2145" s="101"/>
      <c r="H2145" s="279"/>
    </row>
    <row r="2146" spans="1:8" ht="12.75" customHeight="1">
      <c r="A2146" s="243"/>
      <c r="B2146" s="255"/>
      <c r="C2146" s="55"/>
      <c r="D2146" s="71"/>
      <c r="E2146" s="82"/>
      <c r="F2146" s="90"/>
      <c r="G2146" s="73"/>
      <c r="H2146" s="278"/>
    </row>
    <row r="2147" spans="1:8" ht="12.75" customHeight="1">
      <c r="A2147" s="244"/>
      <c r="B2147" s="256"/>
      <c r="C2147" s="53"/>
      <c r="D2147" s="72"/>
      <c r="E2147" s="83"/>
      <c r="F2147" s="91"/>
      <c r="G2147" s="101"/>
      <c r="H2147" s="279"/>
    </row>
    <row r="2148" spans="1:8" ht="12.75" customHeight="1">
      <c r="A2148" s="243"/>
      <c r="B2148" s="255"/>
      <c r="C2148" s="55"/>
      <c r="D2148" s="71"/>
      <c r="E2148" s="82"/>
      <c r="F2148" s="90"/>
      <c r="G2148" s="73"/>
      <c r="H2148" s="278"/>
    </row>
    <row r="2149" spans="1:8" ht="12.75" customHeight="1">
      <c r="A2149" s="244"/>
      <c r="B2149" s="256"/>
      <c r="C2149" s="53"/>
      <c r="D2149" s="72"/>
      <c r="E2149" s="83"/>
      <c r="F2149" s="91"/>
      <c r="G2149" s="101"/>
      <c r="H2149" s="279"/>
    </row>
    <row r="2150" spans="1:8" ht="12.75" customHeight="1">
      <c r="A2150" s="243"/>
      <c r="B2150" s="255"/>
      <c r="C2150" s="55"/>
      <c r="D2150" s="71"/>
      <c r="E2150" s="82"/>
      <c r="F2150" s="90"/>
      <c r="G2150" s="73"/>
      <c r="H2150" s="278"/>
    </row>
    <row r="2151" spans="1:8" ht="12.75" customHeight="1">
      <c r="A2151" s="244"/>
      <c r="B2151" s="256"/>
      <c r="C2151" s="53"/>
      <c r="D2151" s="72"/>
      <c r="E2151" s="83"/>
      <c r="F2151" s="91"/>
      <c r="G2151" s="101"/>
      <c r="H2151" s="279"/>
    </row>
    <row r="2152" spans="1:8" ht="12.75" customHeight="1">
      <c r="A2152" s="243"/>
      <c r="B2152" s="255"/>
      <c r="C2152" s="52"/>
      <c r="D2152" s="71"/>
      <c r="E2152" s="82"/>
      <c r="F2152" s="90"/>
      <c r="G2152" s="73"/>
      <c r="H2152" s="278"/>
    </row>
    <row r="2153" spans="1:8" ht="12.75" customHeight="1">
      <c r="A2153" s="244"/>
      <c r="B2153" s="256"/>
      <c r="C2153" s="53"/>
      <c r="D2153" s="72"/>
      <c r="E2153" s="83"/>
      <c r="F2153" s="91"/>
      <c r="G2153" s="73"/>
      <c r="H2153" s="279"/>
    </row>
    <row r="2154" spans="1:8" ht="12.75" customHeight="1">
      <c r="A2154" s="241"/>
      <c r="B2154" s="255"/>
      <c r="C2154" s="266"/>
      <c r="D2154" s="71"/>
      <c r="E2154" s="82"/>
      <c r="F2154" s="90"/>
      <c r="G2154" s="274"/>
      <c r="H2154" s="278"/>
    </row>
    <row r="2155" spans="1:8" ht="12.75" customHeight="1">
      <c r="A2155" s="241"/>
      <c r="B2155" s="255"/>
      <c r="C2155" s="266"/>
      <c r="D2155" s="71"/>
      <c r="E2155" s="82"/>
      <c r="F2155" s="90"/>
      <c r="G2155" s="101"/>
      <c r="H2155" s="278"/>
    </row>
    <row r="2156" spans="1:8" ht="12.75" customHeight="1">
      <c r="A2156" s="243"/>
      <c r="B2156" s="258"/>
      <c r="C2156" s="55"/>
      <c r="D2156" s="269"/>
      <c r="E2156" s="271"/>
      <c r="F2156" s="273"/>
      <c r="G2156" s="73"/>
      <c r="H2156" s="280"/>
    </row>
    <row r="2157" spans="1:8" ht="12.75" customHeight="1">
      <c r="A2157" s="244"/>
      <c r="B2157" s="257"/>
      <c r="C2157" s="54"/>
      <c r="D2157" s="72"/>
      <c r="E2157" s="83"/>
      <c r="F2157" s="91"/>
      <c r="G2157" s="101"/>
      <c r="H2157" s="279"/>
    </row>
    <row r="2158" spans="1:8" ht="12.75" customHeight="1">
      <c r="A2158" s="241"/>
      <c r="B2158" s="260"/>
      <c r="C2158" s="266"/>
      <c r="D2158" s="71"/>
      <c r="E2158" s="82"/>
      <c r="F2158" s="71"/>
      <c r="G2158" s="73"/>
      <c r="H2158" s="278"/>
    </row>
    <row r="2159" spans="1:8" ht="12.75" customHeight="1">
      <c r="A2159" s="244"/>
      <c r="B2159" s="292"/>
      <c r="C2159" s="54"/>
      <c r="D2159" s="72"/>
      <c r="E2159" s="83"/>
      <c r="F2159" s="72"/>
      <c r="G2159" s="101"/>
      <c r="H2159" s="279"/>
    </row>
    <row r="2160" spans="1:8" ht="12.75" customHeight="1">
      <c r="A2160" s="247"/>
      <c r="B2160" s="261"/>
      <c r="C2160" s="55"/>
      <c r="D2160" s="333"/>
      <c r="E2160" s="85"/>
      <c r="F2160" s="73"/>
      <c r="G2160" s="73"/>
      <c r="H2160" s="278"/>
    </row>
    <row r="2161" spans="1:8" ht="12.75" customHeight="1">
      <c r="A2161" s="240"/>
      <c r="B2161" s="40" t="s">
        <v>165</v>
      </c>
      <c r="C2161" s="53"/>
      <c r="D2161" s="334"/>
      <c r="E2161" s="272"/>
      <c r="F2161" s="94"/>
      <c r="G2161" s="102"/>
      <c r="H2161" s="281"/>
    </row>
    <row r="2162" spans="1:8" ht="12.75" customHeight="1">
      <c r="A2162" s="384"/>
      <c r="B2162" s="249"/>
      <c r="C2162" s="249"/>
      <c r="D2162" s="330"/>
      <c r="E2162" s="80"/>
      <c r="F2162" s="69"/>
      <c r="G2162" s="73"/>
      <c r="H2162" s="275"/>
    </row>
    <row r="2163" spans="1:8" ht="12.75" customHeight="1">
      <c r="A2163" s="242" t="s">
        <v>2189</v>
      </c>
      <c r="B2163" s="254" t="s">
        <v>1786</v>
      </c>
      <c r="C2163" s="311"/>
      <c r="D2163" s="331"/>
      <c r="E2163" s="81"/>
      <c r="F2163" s="70"/>
      <c r="G2163" s="101"/>
      <c r="H2163" s="374"/>
    </row>
    <row r="2164" spans="1:8" ht="12.75" customHeight="1">
      <c r="A2164" s="243"/>
      <c r="B2164" s="253"/>
      <c r="C2164" s="264"/>
      <c r="D2164" s="330"/>
      <c r="E2164" s="80"/>
      <c r="F2164" s="69"/>
      <c r="G2164" s="73"/>
      <c r="H2164" s="275"/>
    </row>
    <row r="2165" spans="1:8" ht="12.75" customHeight="1">
      <c r="A2165" s="242"/>
      <c r="B2165" s="254"/>
      <c r="C2165" s="265"/>
      <c r="D2165" s="331"/>
      <c r="E2165" s="81"/>
      <c r="F2165" s="70"/>
      <c r="G2165" s="101"/>
      <c r="H2165" s="277"/>
    </row>
    <row r="2166" spans="1:8" ht="12.75" customHeight="1">
      <c r="A2166" s="243"/>
      <c r="B2166" s="255"/>
      <c r="C2166" s="52"/>
      <c r="D2166" s="326"/>
      <c r="E2166" s="82"/>
      <c r="F2166" s="90"/>
      <c r="G2166" s="73"/>
      <c r="H2166" s="278"/>
    </row>
    <row r="2167" spans="1:8" ht="12.75" customHeight="1">
      <c r="A2167" s="244"/>
      <c r="B2167" s="256" t="s">
        <v>3934</v>
      </c>
      <c r="C2167" s="54" t="s">
        <v>4709</v>
      </c>
      <c r="D2167" s="327">
        <v>1</v>
      </c>
      <c r="E2167" s="83" t="s">
        <v>866</v>
      </c>
      <c r="F2167" s="91"/>
      <c r="G2167" s="101"/>
      <c r="H2167" s="277"/>
    </row>
    <row r="2168" spans="1:8" ht="12.75" customHeight="1">
      <c r="A2168" s="243"/>
      <c r="B2168" s="255"/>
      <c r="C2168" s="52"/>
      <c r="D2168" s="326"/>
      <c r="E2168" s="82"/>
      <c r="F2168" s="90"/>
      <c r="G2168" s="73"/>
      <c r="H2168" s="372"/>
    </row>
    <row r="2169" spans="1:8" ht="12.75" customHeight="1">
      <c r="A2169" s="244"/>
      <c r="B2169" s="256" t="s">
        <v>3317</v>
      </c>
      <c r="C2169" s="53" t="s">
        <v>3935</v>
      </c>
      <c r="D2169" s="327">
        <v>1</v>
      </c>
      <c r="E2169" s="83" t="s">
        <v>866</v>
      </c>
      <c r="F2169" s="72"/>
      <c r="G2169" s="101"/>
      <c r="H2169" s="375"/>
    </row>
    <row r="2170" spans="1:8" ht="12.75" customHeight="1">
      <c r="A2170" s="243"/>
      <c r="B2170" s="255"/>
      <c r="C2170" s="55"/>
      <c r="D2170" s="326"/>
      <c r="E2170" s="82"/>
      <c r="F2170" s="90"/>
      <c r="G2170" s="73"/>
      <c r="H2170" s="278"/>
    </row>
    <row r="2171" spans="1:8" ht="12.75" customHeight="1">
      <c r="A2171" s="244"/>
      <c r="B2171" s="256"/>
      <c r="C2171" s="53"/>
      <c r="D2171" s="327"/>
      <c r="E2171" s="83"/>
      <c r="F2171" s="91"/>
      <c r="G2171" s="101"/>
      <c r="H2171" s="277"/>
    </row>
    <row r="2172" spans="1:8" ht="12.75" customHeight="1">
      <c r="A2172" s="243"/>
      <c r="B2172" s="255"/>
      <c r="C2172" s="55"/>
      <c r="D2172" s="326"/>
      <c r="E2172" s="82"/>
      <c r="F2172" s="90"/>
      <c r="G2172" s="73"/>
      <c r="H2172" s="278"/>
    </row>
    <row r="2173" spans="1:8" ht="12.75" customHeight="1">
      <c r="A2173" s="244"/>
      <c r="B2173" s="256" t="s">
        <v>2198</v>
      </c>
      <c r="C2173" s="54" t="s">
        <v>2548</v>
      </c>
      <c r="D2173" s="327">
        <v>1</v>
      </c>
      <c r="E2173" s="83" t="s">
        <v>866</v>
      </c>
      <c r="F2173" s="91"/>
      <c r="G2173" s="101"/>
      <c r="H2173" s="375"/>
    </row>
    <row r="2174" spans="1:8" ht="12.75" customHeight="1">
      <c r="A2174" s="243"/>
      <c r="B2174" s="255"/>
      <c r="C2174" s="55"/>
      <c r="D2174" s="326"/>
      <c r="E2174" s="82"/>
      <c r="F2174" s="90"/>
      <c r="G2174" s="73"/>
      <c r="H2174" s="278"/>
    </row>
    <row r="2175" spans="1:8" ht="12.75" customHeight="1">
      <c r="A2175" s="244"/>
      <c r="B2175" s="256" t="s">
        <v>424</v>
      </c>
      <c r="C2175" s="54" t="s">
        <v>4710</v>
      </c>
      <c r="D2175" s="327">
        <v>5</v>
      </c>
      <c r="E2175" s="83" t="s">
        <v>866</v>
      </c>
      <c r="F2175" s="91"/>
      <c r="G2175" s="101"/>
      <c r="H2175" s="375"/>
    </row>
    <row r="2176" spans="1:8" ht="12.75" customHeight="1">
      <c r="A2176" s="243"/>
      <c r="B2176" s="255"/>
      <c r="C2176" s="55"/>
      <c r="D2176" s="326"/>
      <c r="E2176" s="82"/>
      <c r="F2176" s="90"/>
      <c r="G2176" s="73"/>
      <c r="H2176" s="278"/>
    </row>
    <row r="2177" spans="1:8" ht="12.75" customHeight="1">
      <c r="A2177" s="244"/>
      <c r="B2177" s="256" t="s">
        <v>424</v>
      </c>
      <c r="C2177" s="54" t="s">
        <v>4710</v>
      </c>
      <c r="D2177" s="327">
        <v>1</v>
      </c>
      <c r="E2177" s="83" t="s">
        <v>866</v>
      </c>
      <c r="F2177" s="91"/>
      <c r="G2177" s="101"/>
      <c r="H2177" s="375"/>
    </row>
    <row r="2178" spans="1:8" ht="12.75" customHeight="1">
      <c r="A2178" s="243"/>
      <c r="B2178" s="255"/>
      <c r="C2178" s="55"/>
      <c r="D2178" s="326"/>
      <c r="E2178" s="82"/>
      <c r="F2178" s="90"/>
      <c r="G2178" s="73"/>
      <c r="H2178" s="278"/>
    </row>
    <row r="2179" spans="1:8" ht="12.75" customHeight="1">
      <c r="A2179" s="244"/>
      <c r="B2179" s="256" t="s">
        <v>2200</v>
      </c>
      <c r="C2179" s="54" t="s">
        <v>3937</v>
      </c>
      <c r="D2179" s="327">
        <v>1</v>
      </c>
      <c r="E2179" s="83" t="s">
        <v>866</v>
      </c>
      <c r="F2179" s="91"/>
      <c r="G2179" s="101"/>
      <c r="H2179" s="375"/>
    </row>
    <row r="2180" spans="1:8" ht="12.75" customHeight="1">
      <c r="A2180" s="243"/>
      <c r="B2180" s="255"/>
      <c r="C2180" s="55"/>
      <c r="D2180" s="326"/>
      <c r="E2180" s="82"/>
      <c r="F2180" s="90"/>
      <c r="G2180" s="73"/>
      <c r="H2180" s="278"/>
    </row>
    <row r="2181" spans="1:8" ht="12.75" customHeight="1">
      <c r="A2181" s="244"/>
      <c r="B2181" s="256"/>
      <c r="C2181" s="53"/>
      <c r="D2181" s="327"/>
      <c r="E2181" s="83"/>
      <c r="F2181" s="91"/>
      <c r="G2181" s="101"/>
      <c r="H2181" s="375"/>
    </row>
    <row r="2182" spans="1:8" ht="12.75" customHeight="1">
      <c r="A2182" s="243"/>
      <c r="B2182" s="255"/>
      <c r="C2182" s="55"/>
      <c r="D2182" s="326"/>
      <c r="E2182" s="84"/>
      <c r="F2182" s="90"/>
      <c r="G2182" s="73"/>
      <c r="H2182" s="278"/>
    </row>
    <row r="2183" spans="1:8" ht="12.75" customHeight="1">
      <c r="A2183" s="244"/>
      <c r="B2183" s="256" t="s">
        <v>2220</v>
      </c>
      <c r="C2183" s="54" t="s">
        <v>1121</v>
      </c>
      <c r="D2183" s="327">
        <v>1</v>
      </c>
      <c r="E2183" s="83" t="s">
        <v>866</v>
      </c>
      <c r="F2183" s="92"/>
      <c r="G2183" s="101"/>
      <c r="H2183" s="375"/>
    </row>
    <row r="2184" spans="1:8" ht="12.75" customHeight="1">
      <c r="A2184" s="243"/>
      <c r="B2184" s="255"/>
      <c r="C2184" s="55"/>
      <c r="D2184" s="326"/>
      <c r="E2184" s="82"/>
      <c r="F2184" s="90"/>
      <c r="G2184" s="73"/>
      <c r="H2184" s="278"/>
    </row>
    <row r="2185" spans="1:8" ht="12.75" customHeight="1">
      <c r="A2185" s="244"/>
      <c r="B2185" s="256"/>
      <c r="C2185" s="54"/>
      <c r="D2185" s="327"/>
      <c r="E2185" s="83"/>
      <c r="F2185" s="93"/>
      <c r="G2185" s="101"/>
      <c r="H2185" s="375"/>
    </row>
    <row r="2186" spans="1:8" ht="12.75" customHeight="1">
      <c r="A2186" s="243"/>
      <c r="B2186" s="255"/>
      <c r="C2186" s="55"/>
      <c r="D2186" s="326"/>
      <c r="E2186" s="84"/>
      <c r="F2186" s="90"/>
      <c r="G2186" s="361"/>
      <c r="H2186" s="404"/>
    </row>
    <row r="2187" spans="1:8" ht="12.75" customHeight="1">
      <c r="A2187" s="244"/>
      <c r="B2187" s="256" t="s">
        <v>4531</v>
      </c>
      <c r="C2187" s="54" t="s">
        <v>4798</v>
      </c>
      <c r="D2187" s="327">
        <v>1</v>
      </c>
      <c r="E2187" s="83" t="s">
        <v>866</v>
      </c>
      <c r="F2187" s="91"/>
      <c r="G2187" s="114"/>
      <c r="H2187" s="405"/>
    </row>
    <row r="2188" spans="1:8" ht="12.75" customHeight="1">
      <c r="A2188" s="243"/>
      <c r="B2188" s="255"/>
      <c r="C2188" s="55"/>
      <c r="D2188" s="326"/>
      <c r="E2188" s="84"/>
      <c r="F2188" s="90"/>
      <c r="G2188" s="361"/>
      <c r="H2188" s="404"/>
    </row>
    <row r="2189" spans="1:8" ht="12.75" customHeight="1">
      <c r="A2189" s="244"/>
      <c r="B2189" s="256" t="s">
        <v>150</v>
      </c>
      <c r="C2189" s="54" t="s">
        <v>3204</v>
      </c>
      <c r="D2189" s="327">
        <v>1</v>
      </c>
      <c r="E2189" s="83" t="s">
        <v>866</v>
      </c>
      <c r="F2189" s="366"/>
      <c r="G2189" s="114"/>
      <c r="H2189" s="405"/>
    </row>
    <row r="2190" spans="1:8" ht="12.75" customHeight="1">
      <c r="A2190" s="243"/>
      <c r="B2190" s="255"/>
      <c r="C2190" s="55"/>
      <c r="D2190" s="326"/>
      <c r="E2190" s="84"/>
      <c r="F2190" s="90"/>
      <c r="G2190" s="361"/>
      <c r="H2190" s="404"/>
    </row>
    <row r="2191" spans="1:8" ht="12.75" customHeight="1">
      <c r="A2191" s="244"/>
      <c r="B2191" s="256" t="s">
        <v>3272</v>
      </c>
      <c r="C2191" s="54" t="s">
        <v>179</v>
      </c>
      <c r="D2191" s="327">
        <v>8</v>
      </c>
      <c r="E2191" s="83" t="s">
        <v>866</v>
      </c>
      <c r="F2191" s="91"/>
      <c r="G2191" s="114"/>
      <c r="H2191" s="405"/>
    </row>
    <row r="2192" spans="1:8" ht="12.75" customHeight="1">
      <c r="A2192" s="243"/>
      <c r="B2192" s="255"/>
      <c r="C2192" s="55"/>
      <c r="D2192" s="326"/>
      <c r="E2192" s="84"/>
      <c r="F2192" s="90"/>
      <c r="G2192" s="361"/>
      <c r="H2192" s="404"/>
    </row>
    <row r="2193" spans="1:8" ht="12.75" customHeight="1">
      <c r="A2193" s="244"/>
      <c r="B2193" s="256" t="s">
        <v>4799</v>
      </c>
      <c r="C2193" s="53" t="s">
        <v>893</v>
      </c>
      <c r="D2193" s="327">
        <v>2</v>
      </c>
      <c r="E2193" s="83" t="s">
        <v>866</v>
      </c>
      <c r="F2193" s="91"/>
      <c r="G2193" s="114"/>
      <c r="H2193" s="405"/>
    </row>
    <row r="2194" spans="1:8" ht="12.75" customHeight="1">
      <c r="A2194" s="243"/>
      <c r="B2194" s="255"/>
      <c r="C2194" s="55"/>
      <c r="D2194" s="326"/>
      <c r="E2194" s="82"/>
      <c r="F2194" s="90"/>
      <c r="G2194" s="73"/>
      <c r="H2194" s="278"/>
    </row>
    <row r="2195" spans="1:8" ht="12.75" customHeight="1">
      <c r="A2195" s="244"/>
      <c r="B2195" s="256" t="s">
        <v>1783</v>
      </c>
      <c r="C2195" s="54" t="s">
        <v>893</v>
      </c>
      <c r="D2195" s="327">
        <v>1</v>
      </c>
      <c r="E2195" s="83" t="s">
        <v>866</v>
      </c>
      <c r="F2195" s="93"/>
      <c r="G2195" s="101"/>
      <c r="H2195" s="375"/>
    </row>
    <row r="2196" spans="1:8" ht="12.75" customHeight="1">
      <c r="A2196" s="243"/>
      <c r="B2196" s="258"/>
      <c r="C2196" s="55"/>
      <c r="D2196" s="335"/>
      <c r="E2196" s="84"/>
      <c r="F2196" s="273"/>
      <c r="G2196" s="403"/>
      <c r="H2196" s="406"/>
    </row>
    <row r="2197" spans="1:8" ht="12.75" customHeight="1">
      <c r="A2197" s="386"/>
      <c r="B2197" s="294" t="s">
        <v>1178</v>
      </c>
      <c r="C2197" s="316" t="s">
        <v>4800</v>
      </c>
      <c r="D2197" s="329">
        <v>1</v>
      </c>
      <c r="E2197" s="86" t="s">
        <v>866</v>
      </c>
      <c r="F2197" s="356"/>
      <c r="G2197" s="402"/>
      <c r="H2197" s="407"/>
    </row>
    <row r="2198" spans="1:8" ht="12.75" customHeight="1">
      <c r="A2198" s="241"/>
      <c r="B2198" s="255"/>
      <c r="C2198" s="312"/>
      <c r="D2198" s="326"/>
      <c r="E2198" s="398"/>
      <c r="F2198" s="90"/>
      <c r="G2198" s="361"/>
      <c r="H2198" s="404"/>
    </row>
    <row r="2199" spans="1:8" ht="12.75" customHeight="1">
      <c r="A2199" s="241"/>
      <c r="B2199" s="256" t="s">
        <v>5089</v>
      </c>
      <c r="C2199" s="266" t="s">
        <v>4800</v>
      </c>
      <c r="D2199" s="326">
        <v>1</v>
      </c>
      <c r="E2199" s="83" t="s">
        <v>866</v>
      </c>
      <c r="F2199" s="90"/>
      <c r="G2199" s="114"/>
      <c r="H2199" s="404"/>
    </row>
    <row r="2200" spans="1:8" ht="12.75" customHeight="1">
      <c r="A2200" s="243"/>
      <c r="B2200" s="255"/>
      <c r="C2200" s="55"/>
      <c r="D2200" s="335"/>
      <c r="E2200" s="84"/>
      <c r="F2200" s="273"/>
      <c r="G2200" s="361"/>
      <c r="H2200" s="406"/>
    </row>
    <row r="2201" spans="1:8" ht="12.75" customHeight="1">
      <c r="A2201" s="244"/>
      <c r="B2201" s="256" t="s">
        <v>3160</v>
      </c>
      <c r="C2201" s="54" t="s">
        <v>4801</v>
      </c>
      <c r="D2201" s="327">
        <v>1</v>
      </c>
      <c r="E2201" s="83" t="s">
        <v>866</v>
      </c>
      <c r="F2201" s="91"/>
      <c r="G2201" s="114"/>
      <c r="H2201" s="405"/>
    </row>
    <row r="2202" spans="1:8" ht="12.75" customHeight="1">
      <c r="A2202" s="241"/>
      <c r="B2202" s="255"/>
      <c r="C2202" s="266"/>
      <c r="D2202" s="326"/>
      <c r="E2202" s="84"/>
      <c r="F2202" s="90"/>
      <c r="G2202" s="361"/>
      <c r="H2202" s="404"/>
    </row>
    <row r="2203" spans="1:8" ht="12.75" customHeight="1">
      <c r="A2203" s="244"/>
      <c r="B2203" s="256" t="s">
        <v>3938</v>
      </c>
      <c r="C2203" s="53" t="s">
        <v>4802</v>
      </c>
      <c r="D2203" s="327">
        <v>3</v>
      </c>
      <c r="E2203" s="83" t="s">
        <v>866</v>
      </c>
      <c r="F2203" s="91"/>
      <c r="G2203" s="114"/>
      <c r="H2203" s="405"/>
    </row>
    <row r="2204" spans="1:8" ht="12.75" customHeight="1">
      <c r="A2204" s="243"/>
      <c r="B2204" s="255"/>
      <c r="C2204" s="52"/>
      <c r="D2204" s="326"/>
      <c r="E2204" s="84"/>
      <c r="F2204" s="353"/>
      <c r="G2204" s="361"/>
      <c r="H2204" s="404"/>
    </row>
    <row r="2205" spans="1:8" ht="12.75" customHeight="1">
      <c r="A2205" s="244"/>
      <c r="B2205" s="256" t="s">
        <v>2119</v>
      </c>
      <c r="C2205" s="54" t="s">
        <v>4802</v>
      </c>
      <c r="D2205" s="327">
        <v>4</v>
      </c>
      <c r="E2205" s="83" t="s">
        <v>866</v>
      </c>
      <c r="F2205" s="360"/>
      <c r="G2205" s="114"/>
      <c r="H2205" s="405"/>
    </row>
    <row r="2206" spans="1:8" ht="12.75" customHeight="1">
      <c r="A2206" s="247"/>
      <c r="B2206" s="255"/>
      <c r="C2206" s="55"/>
      <c r="D2206" s="333"/>
      <c r="E2206" s="84"/>
      <c r="F2206" s="361"/>
      <c r="G2206" s="361"/>
      <c r="H2206" s="404"/>
    </row>
    <row r="2207" spans="1:8" ht="12.75" customHeight="1">
      <c r="A2207" s="240"/>
      <c r="B2207" s="256" t="s">
        <v>2195</v>
      </c>
      <c r="C2207" s="53" t="s">
        <v>4803</v>
      </c>
      <c r="D2207" s="334">
        <v>1</v>
      </c>
      <c r="E2207" s="83" t="s">
        <v>866</v>
      </c>
      <c r="F2207" s="402"/>
      <c r="G2207" s="114"/>
      <c r="H2207" s="408"/>
    </row>
    <row r="2208" spans="1:8" ht="12.75" customHeight="1">
      <c r="A2208" s="247"/>
      <c r="B2208" s="255"/>
      <c r="C2208" s="55"/>
      <c r="D2208" s="333"/>
      <c r="E2208" s="84"/>
      <c r="F2208" s="361"/>
      <c r="G2208" s="361"/>
      <c r="H2208" s="404"/>
    </row>
    <row r="2209" spans="1:8" ht="12.75" customHeight="1">
      <c r="A2209" s="240"/>
      <c r="B2209" s="256" t="s">
        <v>2195</v>
      </c>
      <c r="C2209" s="53" t="s">
        <v>1971</v>
      </c>
      <c r="D2209" s="334">
        <v>1</v>
      </c>
      <c r="E2209" s="83" t="s">
        <v>866</v>
      </c>
      <c r="F2209" s="402"/>
      <c r="G2209" s="114"/>
      <c r="H2209" s="408"/>
    </row>
    <row r="2210" spans="1:8" ht="12.75" customHeight="1">
      <c r="A2210" s="384"/>
      <c r="B2210" s="255"/>
      <c r="C2210" s="249"/>
      <c r="D2210" s="330"/>
      <c r="E2210" s="80"/>
      <c r="F2210" s="364"/>
      <c r="G2210" s="361"/>
      <c r="H2210" s="275"/>
    </row>
    <row r="2211" spans="1:8" ht="12.75" customHeight="1">
      <c r="A2211" s="385"/>
      <c r="B2211" s="256" t="s">
        <v>143</v>
      </c>
      <c r="C2211" s="311" t="s">
        <v>2742</v>
      </c>
      <c r="D2211" s="331">
        <v>8</v>
      </c>
      <c r="E2211" s="81" t="s">
        <v>866</v>
      </c>
      <c r="F2211" s="365"/>
      <c r="G2211" s="114"/>
      <c r="H2211" s="374"/>
    </row>
    <row r="2212" spans="1:8" ht="12.75" customHeight="1">
      <c r="A2212" s="243"/>
      <c r="B2212" s="255"/>
      <c r="C2212" s="264"/>
      <c r="D2212" s="330"/>
      <c r="E2212" s="80"/>
      <c r="F2212" s="364"/>
      <c r="G2212" s="361"/>
      <c r="H2212" s="275"/>
    </row>
    <row r="2213" spans="1:8" ht="12.75" customHeight="1">
      <c r="A2213" s="242"/>
      <c r="B2213" s="256" t="s">
        <v>2698</v>
      </c>
      <c r="C2213" s="265" t="s">
        <v>4804</v>
      </c>
      <c r="D2213" s="331">
        <v>1</v>
      </c>
      <c r="E2213" s="81" t="s">
        <v>866</v>
      </c>
      <c r="F2213" s="365"/>
      <c r="G2213" s="114"/>
      <c r="H2213" s="409"/>
    </row>
    <row r="2214" spans="1:8" ht="12.75" customHeight="1">
      <c r="A2214" s="243"/>
      <c r="B2214" s="255"/>
      <c r="C2214" s="55"/>
      <c r="D2214" s="326"/>
      <c r="E2214" s="82"/>
      <c r="F2214" s="90"/>
      <c r="G2214" s="73"/>
      <c r="H2214" s="278"/>
    </row>
    <row r="2215" spans="1:8" ht="12.75" customHeight="1">
      <c r="A2215" s="244"/>
      <c r="B2215" s="256" t="s">
        <v>1155</v>
      </c>
      <c r="C2215" s="54" t="s">
        <v>4805</v>
      </c>
      <c r="D2215" s="327">
        <v>1</v>
      </c>
      <c r="E2215" s="83" t="s">
        <v>866</v>
      </c>
      <c r="F2215" s="92"/>
      <c r="G2215" s="101"/>
      <c r="H2215" s="375"/>
    </row>
    <row r="2216" spans="1:8" ht="12.75" customHeight="1">
      <c r="A2216" s="243"/>
      <c r="B2216" s="255"/>
      <c r="C2216" s="52"/>
      <c r="D2216" s="326"/>
      <c r="E2216" s="80"/>
      <c r="F2216" s="90"/>
      <c r="G2216" s="361"/>
      <c r="H2216" s="404"/>
    </row>
    <row r="2217" spans="1:8" ht="12.75" customHeight="1">
      <c r="A2217" s="244"/>
      <c r="B2217" s="256" t="s">
        <v>1614</v>
      </c>
      <c r="C2217" s="54" t="s">
        <v>4806</v>
      </c>
      <c r="D2217" s="327">
        <v>2</v>
      </c>
      <c r="E2217" s="81" t="s">
        <v>866</v>
      </c>
      <c r="F2217" s="91"/>
      <c r="G2217" s="114"/>
      <c r="H2217" s="409"/>
    </row>
    <row r="2218" spans="1:8" ht="12.75" customHeight="1">
      <c r="A2218" s="243"/>
      <c r="B2218" s="255"/>
      <c r="C2218" s="52"/>
      <c r="D2218" s="326"/>
      <c r="E2218" s="80"/>
      <c r="F2218" s="90"/>
      <c r="G2218" s="361"/>
      <c r="H2218" s="377"/>
    </row>
    <row r="2219" spans="1:8" ht="12.75" customHeight="1">
      <c r="A2219" s="244"/>
      <c r="B2219" s="256" t="s">
        <v>4757</v>
      </c>
      <c r="C2219" s="53" t="s">
        <v>4807</v>
      </c>
      <c r="D2219" s="327">
        <v>2</v>
      </c>
      <c r="E2219" s="81" t="s">
        <v>866</v>
      </c>
      <c r="F2219" s="360"/>
      <c r="G2219" s="114"/>
      <c r="H2219" s="410"/>
    </row>
    <row r="2220" spans="1:8" ht="12.75" customHeight="1">
      <c r="A2220" s="243"/>
      <c r="B2220" s="255"/>
      <c r="C2220" s="52"/>
      <c r="D2220" s="326"/>
      <c r="E2220" s="80"/>
      <c r="F2220" s="90"/>
      <c r="G2220" s="361"/>
      <c r="H2220" s="377"/>
    </row>
    <row r="2221" spans="1:8" ht="12.75" customHeight="1">
      <c r="A2221" s="244"/>
      <c r="B2221" s="256" t="s">
        <v>4619</v>
      </c>
      <c r="C2221" s="53" t="s">
        <v>4808</v>
      </c>
      <c r="D2221" s="327">
        <v>2</v>
      </c>
      <c r="E2221" s="81" t="s">
        <v>866</v>
      </c>
      <c r="F2221" s="360"/>
      <c r="G2221" s="114"/>
      <c r="H2221" s="410"/>
    </row>
    <row r="2222" spans="1:8" ht="12.75" customHeight="1">
      <c r="A2222" s="243"/>
      <c r="B2222" s="255"/>
      <c r="C2222" s="55"/>
      <c r="D2222" s="326"/>
      <c r="E2222" s="80"/>
      <c r="F2222" s="90"/>
      <c r="G2222" s="361"/>
      <c r="H2222" s="404"/>
    </row>
    <row r="2223" spans="1:8" ht="12.75" customHeight="1">
      <c r="A2223" s="244"/>
      <c r="B2223" s="256" t="s">
        <v>1078</v>
      </c>
      <c r="C2223" s="54" t="s">
        <v>4809</v>
      </c>
      <c r="D2223" s="327">
        <v>2</v>
      </c>
      <c r="E2223" s="81" t="s">
        <v>866</v>
      </c>
      <c r="F2223" s="91"/>
      <c r="G2223" s="114"/>
      <c r="H2223" s="410"/>
    </row>
    <row r="2224" spans="1:8" ht="12.75" customHeight="1">
      <c r="A2224" s="243"/>
      <c r="B2224" s="255"/>
      <c r="C2224" s="55"/>
      <c r="D2224" s="326"/>
      <c r="E2224" s="80"/>
      <c r="F2224" s="90"/>
      <c r="G2224" s="361"/>
      <c r="H2224" s="404"/>
    </row>
    <row r="2225" spans="1:8" ht="12.75" customHeight="1">
      <c r="A2225" s="244"/>
      <c r="B2225" s="256" t="s">
        <v>4810</v>
      </c>
      <c r="C2225" s="54" t="s">
        <v>4398</v>
      </c>
      <c r="D2225" s="327">
        <v>2</v>
      </c>
      <c r="E2225" s="81" t="s">
        <v>866</v>
      </c>
      <c r="F2225" s="91"/>
      <c r="G2225" s="114"/>
      <c r="H2225" s="405"/>
    </row>
    <row r="2226" spans="1:8" ht="12.75" customHeight="1">
      <c r="A2226" s="243"/>
      <c r="B2226" s="255"/>
      <c r="C2226" s="55"/>
      <c r="D2226" s="326"/>
      <c r="E2226" s="80"/>
      <c r="F2226" s="90"/>
      <c r="G2226" s="361"/>
      <c r="H2226" s="404"/>
    </row>
    <row r="2227" spans="1:8" ht="12.75" customHeight="1">
      <c r="A2227" s="244"/>
      <c r="B2227" s="256" t="s">
        <v>4812</v>
      </c>
      <c r="C2227" s="54" t="s">
        <v>3064</v>
      </c>
      <c r="D2227" s="327">
        <v>2</v>
      </c>
      <c r="E2227" s="81" t="s">
        <v>866</v>
      </c>
      <c r="F2227" s="91"/>
      <c r="G2227" s="114"/>
      <c r="H2227" s="405"/>
    </row>
    <row r="2228" spans="1:8" ht="12.75" customHeight="1">
      <c r="A2228" s="243"/>
      <c r="B2228" s="255"/>
      <c r="C2228" s="55"/>
      <c r="D2228" s="326"/>
      <c r="E2228" s="80"/>
      <c r="F2228" s="90"/>
      <c r="G2228" s="361"/>
      <c r="H2228" s="404"/>
    </row>
    <row r="2229" spans="1:8" ht="12.75" customHeight="1">
      <c r="A2229" s="244"/>
      <c r="B2229" s="256" t="s">
        <v>3511</v>
      </c>
      <c r="C2229" s="53" t="s">
        <v>4616</v>
      </c>
      <c r="D2229" s="327">
        <v>2</v>
      </c>
      <c r="E2229" s="81" t="s">
        <v>866</v>
      </c>
      <c r="F2229" s="91"/>
      <c r="G2229" s="114"/>
      <c r="H2229" s="405"/>
    </row>
    <row r="2230" spans="1:8" ht="12.75" customHeight="1">
      <c r="A2230" s="243"/>
      <c r="B2230" s="255"/>
      <c r="C2230" s="55"/>
      <c r="D2230" s="326"/>
      <c r="E2230" s="80"/>
      <c r="F2230" s="90"/>
      <c r="G2230" s="361"/>
      <c r="H2230" s="404"/>
    </row>
    <row r="2231" spans="1:8" ht="12.75" customHeight="1">
      <c r="A2231" s="244"/>
      <c r="B2231" s="256" t="s">
        <v>4813</v>
      </c>
      <c r="C2231" s="54" t="s">
        <v>4814</v>
      </c>
      <c r="D2231" s="327">
        <v>2</v>
      </c>
      <c r="E2231" s="81" t="s">
        <v>866</v>
      </c>
      <c r="F2231" s="91"/>
      <c r="G2231" s="114"/>
      <c r="H2231" s="405"/>
    </row>
    <row r="2232" spans="1:8" ht="12.75" customHeight="1">
      <c r="A2232" s="243"/>
      <c r="B2232" s="255"/>
      <c r="C2232" s="55"/>
      <c r="D2232" s="326"/>
      <c r="E2232" s="80"/>
      <c r="F2232" s="90"/>
      <c r="G2232" s="361"/>
      <c r="H2232" s="404"/>
    </row>
    <row r="2233" spans="1:8" ht="12.75" customHeight="1">
      <c r="A2233" s="244"/>
      <c r="B2233" s="256" t="s">
        <v>4815</v>
      </c>
      <c r="C2233" s="54" t="s">
        <v>4809</v>
      </c>
      <c r="D2233" s="327">
        <v>2</v>
      </c>
      <c r="E2233" s="81" t="s">
        <v>866</v>
      </c>
      <c r="F2233" s="366"/>
      <c r="G2233" s="114"/>
      <c r="H2233" s="405"/>
    </row>
    <row r="2234" spans="1:8" ht="12.75" customHeight="1">
      <c r="A2234" s="243"/>
      <c r="B2234" s="255"/>
      <c r="C2234" s="55"/>
      <c r="D2234" s="326"/>
      <c r="E2234" s="80"/>
      <c r="F2234" s="90"/>
      <c r="G2234" s="361"/>
      <c r="H2234" s="404"/>
    </row>
    <row r="2235" spans="1:8" ht="12.75" customHeight="1">
      <c r="A2235" s="244"/>
      <c r="B2235" s="256" t="s">
        <v>4816</v>
      </c>
      <c r="C2235" s="54" t="s">
        <v>2303</v>
      </c>
      <c r="D2235" s="327">
        <v>2</v>
      </c>
      <c r="E2235" s="81" t="s">
        <v>866</v>
      </c>
      <c r="F2235" s="91"/>
      <c r="G2235" s="114"/>
      <c r="H2235" s="405"/>
    </row>
    <row r="2236" spans="1:8" ht="12.75" customHeight="1">
      <c r="A2236" s="243"/>
      <c r="B2236" s="255"/>
      <c r="C2236" s="55"/>
      <c r="D2236" s="326"/>
      <c r="E2236" s="80"/>
      <c r="F2236" s="90"/>
      <c r="G2236" s="361"/>
      <c r="H2236" s="404"/>
    </row>
    <row r="2237" spans="1:8" ht="12.75" customHeight="1">
      <c r="A2237" s="244"/>
      <c r="B2237" s="256" t="s">
        <v>4817</v>
      </c>
      <c r="C2237" s="54" t="s">
        <v>4807</v>
      </c>
      <c r="D2237" s="327">
        <v>2</v>
      </c>
      <c r="E2237" s="81" t="s">
        <v>866</v>
      </c>
      <c r="F2237" s="366"/>
      <c r="G2237" s="114"/>
      <c r="H2237" s="405"/>
    </row>
    <row r="2238" spans="1:8" ht="12.75" customHeight="1">
      <c r="A2238" s="243"/>
      <c r="B2238" s="255"/>
      <c r="C2238" s="55"/>
      <c r="D2238" s="326"/>
      <c r="E2238" s="80"/>
      <c r="F2238" s="90"/>
      <c r="G2238" s="361"/>
      <c r="H2238" s="404"/>
    </row>
    <row r="2239" spans="1:8" ht="12.75" customHeight="1">
      <c r="A2239" s="244"/>
      <c r="B2239" s="256" t="s">
        <v>703</v>
      </c>
      <c r="C2239" s="54" t="s">
        <v>4818</v>
      </c>
      <c r="D2239" s="327">
        <v>2</v>
      </c>
      <c r="E2239" s="81" t="s">
        <v>866</v>
      </c>
      <c r="F2239" s="91"/>
      <c r="G2239" s="114"/>
      <c r="H2239" s="405"/>
    </row>
    <row r="2240" spans="1:8" ht="12.75" customHeight="1">
      <c r="A2240" s="243"/>
      <c r="B2240" s="255"/>
      <c r="C2240" s="55"/>
      <c r="D2240" s="326"/>
      <c r="E2240" s="80"/>
      <c r="F2240" s="90"/>
      <c r="G2240" s="361"/>
      <c r="H2240" s="404"/>
    </row>
    <row r="2241" spans="1:8" ht="12.75" customHeight="1">
      <c r="A2241" s="244"/>
      <c r="B2241" s="256" t="s">
        <v>4819</v>
      </c>
      <c r="C2241" s="53" t="s">
        <v>898</v>
      </c>
      <c r="D2241" s="327">
        <v>2</v>
      </c>
      <c r="E2241" s="81" t="s">
        <v>866</v>
      </c>
      <c r="F2241" s="91"/>
      <c r="G2241" s="114"/>
      <c r="H2241" s="405"/>
    </row>
    <row r="2242" spans="1:8" ht="12.75" customHeight="1">
      <c r="A2242" s="243"/>
      <c r="B2242" s="255"/>
      <c r="C2242" s="52"/>
      <c r="D2242" s="326"/>
      <c r="E2242" s="80"/>
      <c r="F2242" s="90"/>
      <c r="G2242" s="361"/>
      <c r="H2242" s="404"/>
    </row>
    <row r="2243" spans="1:8" ht="12.75" customHeight="1">
      <c r="A2243" s="241"/>
      <c r="B2243" s="256" t="s">
        <v>522</v>
      </c>
      <c r="C2243" s="266" t="s">
        <v>4821</v>
      </c>
      <c r="D2243" s="326">
        <v>2</v>
      </c>
      <c r="E2243" s="81" t="s">
        <v>866</v>
      </c>
      <c r="F2243" s="90"/>
      <c r="G2243" s="114"/>
      <c r="H2243" s="404"/>
    </row>
    <row r="2244" spans="1:8" ht="12.75" customHeight="1">
      <c r="A2244" s="239"/>
      <c r="B2244" s="255"/>
      <c r="C2244" s="52"/>
      <c r="D2244" s="328"/>
      <c r="E2244" s="80"/>
      <c r="F2244" s="355"/>
      <c r="G2244" s="361"/>
      <c r="H2244" s="377"/>
    </row>
    <row r="2245" spans="1:8" ht="12.75" customHeight="1">
      <c r="A2245" s="386"/>
      <c r="B2245" s="256" t="s">
        <v>4822</v>
      </c>
      <c r="C2245" s="53" t="s">
        <v>4823</v>
      </c>
      <c r="D2245" s="329">
        <v>2</v>
      </c>
      <c r="E2245" s="81" t="s">
        <v>866</v>
      </c>
      <c r="F2245" s="356"/>
      <c r="G2245" s="114"/>
      <c r="H2245" s="407"/>
    </row>
    <row r="2246" spans="1:8" ht="12.75" customHeight="1">
      <c r="A2246" s="241"/>
      <c r="B2246" s="255"/>
      <c r="C2246" s="266"/>
      <c r="D2246" s="326"/>
      <c r="E2246" s="80"/>
      <c r="F2246" s="90"/>
      <c r="G2246" s="361"/>
      <c r="H2246" s="404"/>
    </row>
    <row r="2247" spans="1:8" ht="12.75" customHeight="1">
      <c r="A2247" s="244"/>
      <c r="B2247" s="256" t="s">
        <v>4824</v>
      </c>
      <c r="C2247" s="53" t="s">
        <v>4825</v>
      </c>
      <c r="D2247" s="327">
        <v>2</v>
      </c>
      <c r="E2247" s="81" t="s">
        <v>866</v>
      </c>
      <c r="F2247" s="91"/>
      <c r="G2247" s="114"/>
      <c r="H2247" s="405"/>
    </row>
    <row r="2248" spans="1:8" ht="12.75" customHeight="1">
      <c r="A2248" s="243"/>
      <c r="B2248" s="255"/>
      <c r="C2248" s="52"/>
      <c r="D2248" s="326"/>
      <c r="E2248" s="80"/>
      <c r="F2248" s="353"/>
      <c r="G2248" s="361"/>
      <c r="H2248" s="404"/>
    </row>
    <row r="2249" spans="1:8" ht="12.75" customHeight="1">
      <c r="A2249" s="244"/>
      <c r="B2249" s="256" t="s">
        <v>4826</v>
      </c>
      <c r="C2249" s="54" t="s">
        <v>4827</v>
      </c>
      <c r="D2249" s="327">
        <v>2</v>
      </c>
      <c r="E2249" s="81" t="s">
        <v>866</v>
      </c>
      <c r="F2249" s="360"/>
      <c r="G2249" s="114"/>
      <c r="H2249" s="405"/>
    </row>
    <row r="2250" spans="1:8" ht="12.75" customHeight="1">
      <c r="A2250" s="247"/>
      <c r="B2250" s="255"/>
      <c r="C2250" s="55"/>
      <c r="D2250" s="326"/>
      <c r="E2250" s="80"/>
      <c r="F2250" s="361"/>
      <c r="G2250" s="361"/>
      <c r="H2250" s="404"/>
    </row>
    <row r="2251" spans="1:8" ht="12.75" customHeight="1">
      <c r="A2251" s="240"/>
      <c r="B2251" s="256" t="s">
        <v>4828</v>
      </c>
      <c r="C2251" s="53" t="s">
        <v>4829</v>
      </c>
      <c r="D2251" s="327">
        <v>2</v>
      </c>
      <c r="E2251" s="81" t="s">
        <v>866</v>
      </c>
      <c r="F2251" s="402"/>
      <c r="G2251" s="114"/>
      <c r="H2251" s="408"/>
    </row>
    <row r="2252" spans="1:8" ht="12.75" customHeight="1">
      <c r="A2252" s="384"/>
      <c r="B2252" s="255"/>
      <c r="C2252" s="249"/>
      <c r="D2252" s="326"/>
      <c r="E2252" s="80"/>
      <c r="F2252" s="364"/>
      <c r="G2252" s="361"/>
      <c r="H2252" s="275"/>
    </row>
    <row r="2253" spans="1:8" ht="12.75" customHeight="1">
      <c r="A2253" s="385"/>
      <c r="B2253" s="256" t="s">
        <v>4830</v>
      </c>
      <c r="C2253" s="311" t="s">
        <v>4831</v>
      </c>
      <c r="D2253" s="327">
        <v>2</v>
      </c>
      <c r="E2253" s="81" t="s">
        <v>866</v>
      </c>
      <c r="F2253" s="365"/>
      <c r="G2253" s="114"/>
      <c r="H2253" s="374"/>
    </row>
    <row r="2254" spans="1:8" ht="12.75" customHeight="1">
      <c r="A2254" s="243"/>
      <c r="B2254" s="255"/>
      <c r="C2254" s="264"/>
      <c r="D2254" s="326"/>
      <c r="E2254" s="80"/>
      <c r="F2254" s="364"/>
      <c r="G2254" s="361"/>
      <c r="H2254" s="275"/>
    </row>
    <row r="2255" spans="1:8" ht="12.75" customHeight="1">
      <c r="A2255" s="242"/>
      <c r="B2255" s="256" t="s">
        <v>4832</v>
      </c>
      <c r="C2255" s="265" t="s">
        <v>3176</v>
      </c>
      <c r="D2255" s="327">
        <v>2</v>
      </c>
      <c r="E2255" s="81" t="s">
        <v>866</v>
      </c>
      <c r="F2255" s="365"/>
      <c r="G2255" s="114"/>
      <c r="H2255" s="409"/>
    </row>
    <row r="2256" spans="1:8" ht="12.75" customHeight="1">
      <c r="A2256" s="243"/>
      <c r="B2256" s="255"/>
      <c r="C2256" s="52"/>
      <c r="D2256" s="326"/>
      <c r="E2256" s="80"/>
      <c r="F2256" s="90"/>
      <c r="G2256" s="361"/>
      <c r="H2256" s="404"/>
    </row>
    <row r="2257" spans="1:8" ht="12.75" customHeight="1">
      <c r="A2257" s="244"/>
      <c r="B2257" s="256" t="s">
        <v>4833</v>
      </c>
      <c r="C2257" s="54" t="s">
        <v>4834</v>
      </c>
      <c r="D2257" s="327">
        <v>2</v>
      </c>
      <c r="E2257" s="81" t="s">
        <v>866</v>
      </c>
      <c r="F2257" s="91"/>
      <c r="G2257" s="114"/>
      <c r="H2257" s="409"/>
    </row>
    <row r="2258" spans="1:8" ht="12.75" customHeight="1">
      <c r="A2258" s="243"/>
      <c r="B2258" s="258"/>
      <c r="C2258" s="52"/>
      <c r="D2258" s="326"/>
      <c r="E2258" s="82"/>
      <c r="F2258" s="90"/>
      <c r="G2258" s="73"/>
      <c r="H2258" s="372"/>
    </row>
    <row r="2259" spans="1:8" ht="12.75" customHeight="1">
      <c r="A2259" s="244"/>
      <c r="B2259" s="256"/>
      <c r="C2259" s="53"/>
      <c r="D2259" s="327"/>
      <c r="E2259" s="83"/>
      <c r="F2259" s="72"/>
      <c r="G2259" s="101"/>
      <c r="H2259" s="375"/>
    </row>
    <row r="2260" spans="1:8" ht="12.75" customHeight="1">
      <c r="A2260" s="243"/>
      <c r="B2260" s="255"/>
      <c r="C2260" s="55"/>
      <c r="D2260" s="326"/>
      <c r="E2260" s="82"/>
      <c r="F2260" s="90"/>
      <c r="G2260" s="73"/>
      <c r="H2260" s="278"/>
    </row>
    <row r="2261" spans="1:8" ht="12.75" customHeight="1">
      <c r="A2261" s="244"/>
      <c r="B2261" s="256" t="s">
        <v>1722</v>
      </c>
      <c r="C2261" s="53" t="s">
        <v>3344</v>
      </c>
      <c r="D2261" s="327">
        <v>3</v>
      </c>
      <c r="E2261" s="83" t="s">
        <v>866</v>
      </c>
      <c r="F2261" s="91"/>
      <c r="G2261" s="101"/>
      <c r="H2261" s="277"/>
    </row>
    <row r="2262" spans="1:8" ht="12.75" customHeight="1">
      <c r="A2262" s="243"/>
      <c r="B2262" s="255"/>
      <c r="C2262" s="55" t="s">
        <v>4835</v>
      </c>
      <c r="D2262" s="326"/>
      <c r="E2262" s="82"/>
      <c r="F2262" s="90"/>
      <c r="G2262" s="73"/>
      <c r="H2262" s="278"/>
    </row>
    <row r="2263" spans="1:8" ht="12.75" customHeight="1">
      <c r="A2263" s="244"/>
      <c r="B2263" s="256" t="s">
        <v>327</v>
      </c>
      <c r="C2263" s="54" t="s">
        <v>3949</v>
      </c>
      <c r="D2263" s="327">
        <v>1</v>
      </c>
      <c r="E2263" s="83" t="s">
        <v>866</v>
      </c>
      <c r="F2263" s="91"/>
      <c r="G2263" s="101"/>
      <c r="H2263" s="375"/>
    </row>
    <row r="2264" spans="1:8" ht="12.75" customHeight="1">
      <c r="A2264" s="243"/>
      <c r="B2264" s="255"/>
      <c r="C2264" s="55"/>
      <c r="D2264" s="326"/>
      <c r="E2264" s="82"/>
      <c r="F2264" s="90"/>
      <c r="G2264" s="73"/>
      <c r="H2264" s="278"/>
    </row>
    <row r="2265" spans="1:8" ht="12.75" customHeight="1">
      <c r="A2265" s="244"/>
      <c r="B2265" s="256" t="s">
        <v>1196</v>
      </c>
      <c r="C2265" s="54" t="s">
        <v>2949</v>
      </c>
      <c r="D2265" s="327">
        <v>1</v>
      </c>
      <c r="E2265" s="83" t="s">
        <v>866</v>
      </c>
      <c r="F2265" s="91"/>
      <c r="G2265" s="101"/>
      <c r="H2265" s="375"/>
    </row>
    <row r="2266" spans="1:8" ht="12.75" customHeight="1">
      <c r="A2266" s="243"/>
      <c r="B2266" s="255"/>
      <c r="C2266" s="55"/>
      <c r="D2266" s="326"/>
      <c r="E2266" s="82"/>
      <c r="F2266" s="90"/>
      <c r="G2266" s="73"/>
      <c r="H2266" s="278"/>
    </row>
    <row r="2267" spans="1:8" ht="12.75" customHeight="1">
      <c r="A2267" s="244"/>
      <c r="B2267" s="256" t="s">
        <v>154</v>
      </c>
      <c r="C2267" s="54" t="s">
        <v>3956</v>
      </c>
      <c r="D2267" s="327">
        <v>1</v>
      </c>
      <c r="E2267" s="83" t="s">
        <v>866</v>
      </c>
      <c r="F2267" s="91"/>
      <c r="G2267" s="101"/>
      <c r="H2267" s="375"/>
    </row>
    <row r="2268" spans="1:8" ht="12.75" customHeight="1">
      <c r="A2268" s="243"/>
      <c r="B2268" s="255"/>
      <c r="C2268" s="55"/>
      <c r="D2268" s="326"/>
      <c r="E2268" s="82"/>
      <c r="F2268" s="90"/>
      <c r="G2268" s="73"/>
      <c r="H2268" s="278"/>
    </row>
    <row r="2269" spans="1:8" ht="12.75" customHeight="1">
      <c r="A2269" s="244"/>
      <c r="B2269" s="256" t="s">
        <v>3957</v>
      </c>
      <c r="C2269" s="53" t="s">
        <v>3956</v>
      </c>
      <c r="D2269" s="327">
        <v>1</v>
      </c>
      <c r="E2269" s="83" t="s">
        <v>866</v>
      </c>
      <c r="F2269" s="91"/>
      <c r="G2269" s="101"/>
      <c r="H2269" s="375"/>
    </row>
    <row r="2270" spans="1:8" ht="12.75" customHeight="1">
      <c r="A2270" s="243"/>
      <c r="B2270" s="255"/>
      <c r="C2270" s="55"/>
      <c r="D2270" s="326"/>
      <c r="E2270" s="84"/>
      <c r="F2270" s="90"/>
      <c r="G2270" s="73"/>
      <c r="H2270" s="278"/>
    </row>
    <row r="2271" spans="1:8" ht="12.75" customHeight="1">
      <c r="A2271" s="244"/>
      <c r="B2271" s="256"/>
      <c r="C2271" s="54"/>
      <c r="D2271" s="327"/>
      <c r="E2271" s="83"/>
      <c r="F2271" s="92"/>
      <c r="G2271" s="101"/>
      <c r="H2271" s="279"/>
    </row>
    <row r="2272" spans="1:8" ht="12.75" customHeight="1">
      <c r="A2272" s="243"/>
      <c r="B2272" s="255"/>
      <c r="C2272" s="55"/>
      <c r="D2272" s="326"/>
      <c r="E2272" s="82"/>
      <c r="F2272" s="90"/>
      <c r="G2272" s="73"/>
      <c r="H2272" s="278"/>
    </row>
    <row r="2273" spans="1:8" ht="12.75" customHeight="1">
      <c r="A2273" s="244"/>
      <c r="B2273" s="256"/>
      <c r="C2273" s="54"/>
      <c r="D2273" s="327"/>
      <c r="E2273" s="83"/>
      <c r="F2273" s="93"/>
      <c r="G2273" s="101"/>
      <c r="H2273" s="279"/>
    </row>
    <row r="2274" spans="1:8" ht="12.75" customHeight="1">
      <c r="A2274" s="243"/>
      <c r="B2274" s="255"/>
      <c r="C2274" s="55"/>
      <c r="D2274" s="326"/>
      <c r="E2274" s="82"/>
      <c r="F2274" s="90"/>
      <c r="G2274" s="73"/>
      <c r="H2274" s="278"/>
    </row>
    <row r="2275" spans="1:8" ht="12.75" customHeight="1">
      <c r="A2275" s="244"/>
      <c r="B2275" s="256"/>
      <c r="C2275" s="54"/>
      <c r="D2275" s="327"/>
      <c r="E2275" s="83"/>
      <c r="F2275" s="91"/>
      <c r="G2275" s="101"/>
      <c r="H2275" s="279"/>
    </row>
    <row r="2276" spans="1:8" ht="12.75" customHeight="1">
      <c r="A2276" s="243"/>
      <c r="B2276" s="255"/>
      <c r="C2276" s="55"/>
      <c r="D2276" s="326"/>
      <c r="E2276" s="82"/>
      <c r="F2276" s="90"/>
      <c r="G2276" s="73"/>
      <c r="H2276" s="278"/>
    </row>
    <row r="2277" spans="1:8" ht="12.75" customHeight="1">
      <c r="A2277" s="244"/>
      <c r="B2277" s="256"/>
      <c r="C2277" s="53"/>
      <c r="D2277" s="327"/>
      <c r="E2277" s="83"/>
      <c r="F2277" s="91"/>
      <c r="G2277" s="101"/>
      <c r="H2277" s="279"/>
    </row>
    <row r="2278" spans="1:8" ht="12.75" customHeight="1">
      <c r="A2278" s="243"/>
      <c r="B2278" s="260"/>
      <c r="C2278" s="52"/>
      <c r="D2278" s="326"/>
      <c r="E2278" s="82"/>
      <c r="F2278" s="71"/>
      <c r="G2278" s="73"/>
      <c r="H2278" s="278"/>
    </row>
    <row r="2279" spans="1:8" ht="12.75" customHeight="1">
      <c r="A2279" s="244"/>
      <c r="B2279" s="292"/>
      <c r="C2279" s="54"/>
      <c r="D2279" s="327"/>
      <c r="E2279" s="83"/>
      <c r="F2279" s="72"/>
      <c r="G2279" s="101"/>
      <c r="H2279" s="279"/>
    </row>
    <row r="2280" spans="1:8" ht="12.75" customHeight="1">
      <c r="A2280" s="247"/>
      <c r="B2280" s="261"/>
      <c r="C2280" s="55"/>
      <c r="D2280" s="333"/>
      <c r="E2280" s="85"/>
      <c r="F2280" s="73"/>
      <c r="G2280" s="73"/>
      <c r="H2280" s="278"/>
    </row>
    <row r="2281" spans="1:8" ht="12.75" customHeight="1">
      <c r="A2281" s="240"/>
      <c r="B2281" s="40" t="s">
        <v>165</v>
      </c>
      <c r="C2281" s="53"/>
      <c r="D2281" s="334"/>
      <c r="E2281" s="272"/>
      <c r="F2281" s="94"/>
      <c r="G2281" s="102"/>
      <c r="H2281" s="281"/>
    </row>
    <row r="2282" spans="1:8" ht="12.75" customHeight="1">
      <c r="A2282" s="384"/>
      <c r="B2282" s="249"/>
      <c r="C2282" s="249"/>
      <c r="D2282" s="330"/>
      <c r="E2282" s="80"/>
      <c r="F2282" s="69"/>
      <c r="G2282" s="73"/>
      <c r="H2282" s="275"/>
    </row>
    <row r="2283" spans="1:8" ht="12.75" customHeight="1">
      <c r="A2283" s="244" t="s">
        <v>1218</v>
      </c>
      <c r="B2283" s="256" t="s">
        <v>2191</v>
      </c>
      <c r="C2283" s="311"/>
      <c r="D2283" s="331"/>
      <c r="E2283" s="81"/>
      <c r="F2283" s="70"/>
      <c r="G2283" s="101"/>
      <c r="H2283" s="374"/>
    </row>
    <row r="2284" spans="1:8" ht="12.75" customHeight="1">
      <c r="A2284" s="243"/>
      <c r="B2284" s="253"/>
      <c r="C2284" s="264"/>
      <c r="D2284" s="330"/>
      <c r="E2284" s="80"/>
      <c r="F2284" s="69"/>
      <c r="G2284" s="73"/>
      <c r="H2284" s="275"/>
    </row>
    <row r="2285" spans="1:8" ht="12.75" customHeight="1">
      <c r="A2285" s="242"/>
      <c r="B2285" s="254"/>
      <c r="C2285" s="265"/>
      <c r="D2285" s="331"/>
      <c r="E2285" s="81"/>
      <c r="F2285" s="70"/>
      <c r="G2285" s="101"/>
      <c r="H2285" s="277"/>
    </row>
    <row r="2286" spans="1:8" ht="12.75" customHeight="1">
      <c r="A2286" s="243"/>
      <c r="B2286" s="255"/>
      <c r="C2286" s="52"/>
      <c r="D2286" s="326"/>
      <c r="E2286" s="82"/>
      <c r="F2286" s="90"/>
      <c r="G2286" s="73"/>
      <c r="H2286" s="278"/>
    </row>
    <row r="2287" spans="1:8" ht="12.75" customHeight="1">
      <c r="A2287" s="244"/>
      <c r="B2287" s="256" t="s">
        <v>2246</v>
      </c>
      <c r="C2287" s="54" t="s">
        <v>1876</v>
      </c>
      <c r="D2287" s="327">
        <v>1</v>
      </c>
      <c r="E2287" s="83" t="s">
        <v>866</v>
      </c>
      <c r="F2287" s="91"/>
      <c r="G2287" s="101"/>
      <c r="H2287" s="277"/>
    </row>
    <row r="2288" spans="1:8" ht="12.75" customHeight="1">
      <c r="A2288" s="243"/>
      <c r="B2288" s="255"/>
      <c r="C2288" s="52"/>
      <c r="D2288" s="326"/>
      <c r="E2288" s="82"/>
      <c r="F2288" s="90"/>
      <c r="G2288" s="73"/>
      <c r="H2288" s="278"/>
    </row>
    <row r="2289" spans="1:8" ht="12.75" customHeight="1">
      <c r="A2289" s="244"/>
      <c r="B2289" s="256" t="s">
        <v>2246</v>
      </c>
      <c r="C2289" s="54" t="s">
        <v>1876</v>
      </c>
      <c r="D2289" s="327">
        <v>4</v>
      </c>
      <c r="E2289" s="83" t="s">
        <v>866</v>
      </c>
      <c r="F2289" s="91"/>
      <c r="G2289" s="101"/>
      <c r="H2289" s="277"/>
    </row>
    <row r="2290" spans="1:8" ht="12.75" customHeight="1">
      <c r="A2290" s="243"/>
      <c r="B2290" s="255"/>
      <c r="C2290" s="52"/>
      <c r="D2290" s="326"/>
      <c r="E2290" s="82"/>
      <c r="F2290" s="90"/>
      <c r="G2290" s="73"/>
      <c r="H2290" s="372"/>
    </row>
    <row r="2291" spans="1:8" ht="12.75" customHeight="1">
      <c r="A2291" s="244"/>
      <c r="B2291" s="256" t="s">
        <v>2247</v>
      </c>
      <c r="C2291" s="53" t="s">
        <v>2354</v>
      </c>
      <c r="D2291" s="327">
        <v>1</v>
      </c>
      <c r="E2291" s="83" t="s">
        <v>866</v>
      </c>
      <c r="F2291" s="72"/>
      <c r="G2291" s="101"/>
      <c r="H2291" s="375"/>
    </row>
    <row r="2292" spans="1:8" ht="12.75" customHeight="1">
      <c r="A2292" s="243"/>
      <c r="B2292" s="255"/>
      <c r="C2292" s="52"/>
      <c r="D2292" s="326"/>
      <c r="E2292" s="82"/>
      <c r="F2292" s="90"/>
      <c r="G2292" s="73"/>
      <c r="H2292" s="372"/>
    </row>
    <row r="2293" spans="1:8" ht="12.75" customHeight="1">
      <c r="A2293" s="244"/>
      <c r="B2293" s="256" t="s">
        <v>1966</v>
      </c>
      <c r="C2293" s="53" t="s">
        <v>2352</v>
      </c>
      <c r="D2293" s="327">
        <v>1</v>
      </c>
      <c r="E2293" s="83" t="s">
        <v>866</v>
      </c>
      <c r="F2293" s="72"/>
      <c r="G2293" s="101"/>
      <c r="H2293" s="375"/>
    </row>
    <row r="2294" spans="1:8" ht="12.75" customHeight="1">
      <c r="A2294" s="243"/>
      <c r="B2294" s="255"/>
      <c r="C2294" s="55"/>
      <c r="D2294" s="326"/>
      <c r="E2294" s="82"/>
      <c r="F2294" s="90"/>
      <c r="G2294" s="73"/>
      <c r="H2294" s="278"/>
    </row>
    <row r="2295" spans="1:8" ht="12.75" customHeight="1">
      <c r="A2295" s="244"/>
      <c r="B2295" s="256" t="s">
        <v>2251</v>
      </c>
      <c r="C2295" s="53" t="s">
        <v>3959</v>
      </c>
      <c r="D2295" s="327">
        <v>2</v>
      </c>
      <c r="E2295" s="83" t="s">
        <v>866</v>
      </c>
      <c r="F2295" s="91"/>
      <c r="G2295" s="101"/>
      <c r="H2295" s="375"/>
    </row>
    <row r="2296" spans="1:8" ht="12.75" customHeight="1">
      <c r="A2296" s="243"/>
      <c r="B2296" s="255"/>
      <c r="C2296" s="55" t="s">
        <v>3189</v>
      </c>
      <c r="D2296" s="326"/>
      <c r="E2296" s="82"/>
      <c r="F2296" s="90"/>
      <c r="G2296" s="73"/>
      <c r="H2296" s="278"/>
    </row>
    <row r="2297" spans="1:8" ht="12.75" customHeight="1">
      <c r="A2297" s="244"/>
      <c r="B2297" s="256" t="s">
        <v>98</v>
      </c>
      <c r="C2297" s="54" t="s">
        <v>3278</v>
      </c>
      <c r="D2297" s="327">
        <v>2</v>
      </c>
      <c r="E2297" s="83" t="s">
        <v>866</v>
      </c>
      <c r="F2297" s="91"/>
      <c r="G2297" s="101"/>
      <c r="H2297" s="279"/>
    </row>
    <row r="2298" spans="1:8" ht="12.75" customHeight="1">
      <c r="A2298" s="243"/>
      <c r="B2298" s="255"/>
      <c r="C2298" s="55"/>
      <c r="D2298" s="326"/>
      <c r="E2298" s="82"/>
      <c r="F2298" s="90"/>
      <c r="G2298" s="73"/>
      <c r="H2298" s="278"/>
    </row>
    <row r="2299" spans="1:8" ht="12.75" customHeight="1">
      <c r="A2299" s="244"/>
      <c r="B2299" s="256" t="s">
        <v>2262</v>
      </c>
      <c r="C2299" s="54" t="s">
        <v>2332</v>
      </c>
      <c r="D2299" s="327">
        <v>1</v>
      </c>
      <c r="E2299" s="83" t="s">
        <v>866</v>
      </c>
      <c r="F2299" s="91"/>
      <c r="G2299" s="101"/>
      <c r="H2299" s="279"/>
    </row>
    <row r="2300" spans="1:8" ht="12.75" customHeight="1">
      <c r="A2300" s="243"/>
      <c r="B2300" s="255"/>
      <c r="C2300" s="55"/>
      <c r="D2300" s="326"/>
      <c r="E2300" s="82"/>
      <c r="F2300" s="90"/>
      <c r="G2300" s="73"/>
      <c r="H2300" s="278"/>
    </row>
    <row r="2301" spans="1:8" ht="12.75" customHeight="1">
      <c r="A2301" s="244"/>
      <c r="B2301" s="256" t="s">
        <v>2267</v>
      </c>
      <c r="C2301" s="53" t="s">
        <v>1876</v>
      </c>
      <c r="D2301" s="327">
        <v>1</v>
      </c>
      <c r="E2301" s="83" t="s">
        <v>866</v>
      </c>
      <c r="F2301" s="91"/>
      <c r="G2301" s="101"/>
      <c r="H2301" s="279"/>
    </row>
    <row r="2302" spans="1:8" ht="12.75" customHeight="1">
      <c r="A2302" s="243"/>
      <c r="B2302" s="255"/>
      <c r="C2302" s="55"/>
      <c r="D2302" s="326"/>
      <c r="E2302" s="82"/>
      <c r="F2302" s="90"/>
      <c r="G2302" s="73"/>
      <c r="H2302" s="278"/>
    </row>
    <row r="2303" spans="1:8" ht="12.75" customHeight="1">
      <c r="A2303" s="244"/>
      <c r="B2303" s="256" t="s">
        <v>1776</v>
      </c>
      <c r="C2303" s="54" t="s">
        <v>3960</v>
      </c>
      <c r="D2303" s="327">
        <v>1</v>
      </c>
      <c r="E2303" s="83" t="s">
        <v>866</v>
      </c>
      <c r="F2303" s="92"/>
      <c r="G2303" s="101"/>
      <c r="H2303" s="279"/>
    </row>
    <row r="2304" spans="1:8" ht="12.75" customHeight="1">
      <c r="A2304" s="243"/>
      <c r="B2304" s="255"/>
      <c r="C2304" s="55" t="s">
        <v>312</v>
      </c>
      <c r="D2304" s="326"/>
      <c r="E2304" s="82"/>
      <c r="F2304" s="90"/>
      <c r="G2304" s="73"/>
      <c r="H2304" s="278"/>
    </row>
    <row r="2305" spans="1:8" ht="12.75" customHeight="1">
      <c r="A2305" s="244"/>
      <c r="B2305" s="256" t="s">
        <v>262</v>
      </c>
      <c r="C2305" s="54" t="s">
        <v>2352</v>
      </c>
      <c r="D2305" s="327">
        <v>1</v>
      </c>
      <c r="E2305" s="83" t="s">
        <v>866</v>
      </c>
      <c r="F2305" s="93"/>
      <c r="G2305" s="101"/>
      <c r="H2305" s="279"/>
    </row>
    <row r="2306" spans="1:8" ht="12.75" customHeight="1">
      <c r="A2306" s="243"/>
      <c r="B2306" s="255"/>
      <c r="C2306" s="55"/>
      <c r="D2306" s="326"/>
      <c r="E2306" s="82"/>
      <c r="F2306" s="90"/>
      <c r="G2306" s="73"/>
      <c r="H2306" s="278"/>
    </row>
    <row r="2307" spans="1:8" ht="12.75" customHeight="1">
      <c r="A2307" s="244"/>
      <c r="B2307" s="256" t="s">
        <v>2268</v>
      </c>
      <c r="C2307" s="54" t="s">
        <v>2354</v>
      </c>
      <c r="D2307" s="327">
        <v>2</v>
      </c>
      <c r="E2307" s="83" t="s">
        <v>866</v>
      </c>
      <c r="F2307" s="92"/>
      <c r="G2307" s="101"/>
      <c r="H2307" s="279"/>
    </row>
    <row r="2308" spans="1:8" ht="12.75" customHeight="1">
      <c r="A2308" s="243"/>
      <c r="B2308" s="255"/>
      <c r="C2308" s="55"/>
      <c r="D2308" s="326"/>
      <c r="E2308" s="82"/>
      <c r="F2308" s="90"/>
      <c r="G2308" s="73"/>
      <c r="H2308" s="278"/>
    </row>
    <row r="2309" spans="1:8" ht="12.75" customHeight="1">
      <c r="A2309" s="244"/>
      <c r="B2309" s="256" t="s">
        <v>2270</v>
      </c>
      <c r="C2309" s="54" t="s">
        <v>2354</v>
      </c>
      <c r="D2309" s="327">
        <v>3</v>
      </c>
      <c r="E2309" s="83" t="s">
        <v>866</v>
      </c>
      <c r="F2309" s="93"/>
      <c r="G2309" s="101"/>
      <c r="H2309" s="279"/>
    </row>
    <row r="2310" spans="1:8" ht="12.75" customHeight="1">
      <c r="A2310" s="243"/>
      <c r="B2310" s="255"/>
      <c r="C2310" s="55"/>
      <c r="D2310" s="326"/>
      <c r="E2310" s="82"/>
      <c r="F2310" s="90"/>
      <c r="G2310" s="73"/>
      <c r="H2310" s="278"/>
    </row>
    <row r="2311" spans="1:8" ht="12.75" customHeight="1">
      <c r="A2311" s="244"/>
      <c r="B2311" s="256" t="s">
        <v>1771</v>
      </c>
      <c r="C2311" s="54" t="s">
        <v>2354</v>
      </c>
      <c r="D2311" s="327">
        <v>2</v>
      </c>
      <c r="E2311" s="83" t="s">
        <v>866</v>
      </c>
      <c r="F2311" s="91"/>
      <c r="G2311" s="101"/>
      <c r="H2311" s="279"/>
    </row>
    <row r="2312" spans="1:8" ht="12.75" customHeight="1">
      <c r="A2312" s="243"/>
      <c r="B2312" s="255"/>
      <c r="C2312" s="55"/>
      <c r="D2312" s="326"/>
      <c r="E2312" s="82"/>
      <c r="F2312" s="90"/>
      <c r="G2312" s="73"/>
      <c r="H2312" s="278"/>
    </row>
    <row r="2313" spans="1:8" ht="12.75" customHeight="1">
      <c r="A2313" s="241"/>
      <c r="B2313" s="255" t="s">
        <v>3486</v>
      </c>
      <c r="C2313" s="312" t="s">
        <v>4072</v>
      </c>
      <c r="D2313" s="326">
        <v>1</v>
      </c>
      <c r="E2313" s="82" t="s">
        <v>866</v>
      </c>
      <c r="F2313" s="90"/>
      <c r="G2313" s="73"/>
      <c r="H2313" s="278"/>
    </row>
    <row r="2314" spans="1:8" ht="12.75" customHeight="1">
      <c r="A2314" s="239"/>
      <c r="B2314" s="293"/>
      <c r="C2314" s="52"/>
      <c r="D2314" s="328"/>
      <c r="E2314" s="345"/>
      <c r="F2314" s="355"/>
      <c r="G2314" s="371"/>
      <c r="H2314" s="372"/>
    </row>
    <row r="2315" spans="1:8" ht="12.75" customHeight="1">
      <c r="A2315" s="386"/>
      <c r="B2315" s="294" t="s">
        <v>2500</v>
      </c>
      <c r="C2315" s="53" t="s">
        <v>770</v>
      </c>
      <c r="D2315" s="329">
        <v>2</v>
      </c>
      <c r="E2315" s="86" t="s">
        <v>866</v>
      </c>
      <c r="F2315" s="356"/>
      <c r="G2315" s="94"/>
      <c r="H2315" s="373"/>
    </row>
    <row r="2316" spans="1:8" ht="12.75" customHeight="1">
      <c r="A2316" s="241"/>
      <c r="B2316" s="255"/>
      <c r="C2316" s="266"/>
      <c r="D2316" s="326"/>
      <c r="E2316" s="82"/>
      <c r="F2316" s="90"/>
      <c r="G2316" s="73"/>
      <c r="H2316" s="278"/>
    </row>
    <row r="2317" spans="1:8" ht="12.75" customHeight="1">
      <c r="A2317" s="244"/>
      <c r="B2317" s="295" t="s">
        <v>228</v>
      </c>
      <c r="C2317" s="53" t="s">
        <v>2332</v>
      </c>
      <c r="D2317" s="327">
        <v>4</v>
      </c>
      <c r="E2317" s="83" t="s">
        <v>866</v>
      </c>
      <c r="F2317" s="91"/>
      <c r="G2317" s="101"/>
      <c r="H2317" s="279"/>
    </row>
    <row r="2318" spans="1:8" ht="12.75" customHeight="1">
      <c r="A2318" s="243"/>
      <c r="B2318" s="255"/>
      <c r="C2318" s="55"/>
      <c r="D2318" s="326"/>
      <c r="E2318" s="82"/>
      <c r="F2318" s="90"/>
      <c r="G2318" s="73"/>
      <c r="H2318" s="278"/>
    </row>
    <row r="2319" spans="1:8" ht="12.75" customHeight="1">
      <c r="A2319" s="244"/>
      <c r="B2319" s="256"/>
      <c r="C2319" s="54"/>
      <c r="D2319" s="327"/>
      <c r="E2319" s="83"/>
      <c r="F2319" s="92"/>
      <c r="G2319" s="101"/>
      <c r="H2319" s="375"/>
    </row>
    <row r="2320" spans="1:8" ht="12.75" customHeight="1">
      <c r="A2320" s="247"/>
      <c r="B2320" s="261"/>
      <c r="C2320" s="55"/>
      <c r="D2320" s="333"/>
      <c r="E2320" s="85"/>
      <c r="F2320" s="73"/>
      <c r="G2320" s="73"/>
      <c r="H2320" s="278"/>
    </row>
    <row r="2321" spans="1:8" ht="12.75" customHeight="1">
      <c r="A2321" s="240"/>
      <c r="B2321" s="40" t="s">
        <v>165</v>
      </c>
      <c r="C2321" s="53"/>
      <c r="D2321" s="334"/>
      <c r="E2321" s="272"/>
      <c r="F2321" s="94"/>
      <c r="G2321" s="102"/>
      <c r="H2321" s="281"/>
    </row>
    <row r="2322" spans="1:8" ht="12.75" customHeight="1">
      <c r="A2322" s="384"/>
      <c r="B2322" s="249"/>
      <c r="C2322" s="249"/>
      <c r="D2322" s="330"/>
      <c r="E2322" s="80"/>
      <c r="F2322" s="69"/>
      <c r="G2322" s="73"/>
      <c r="H2322" s="275"/>
    </row>
    <row r="2323" spans="1:8" ht="12.75" customHeight="1">
      <c r="A2323" s="244" t="s">
        <v>502</v>
      </c>
      <c r="B2323" s="256" t="s">
        <v>2194</v>
      </c>
      <c r="C2323" s="311"/>
      <c r="D2323" s="331"/>
      <c r="E2323" s="81"/>
      <c r="F2323" s="70"/>
      <c r="G2323" s="101"/>
      <c r="H2323" s="374"/>
    </row>
    <row r="2324" spans="1:8" ht="12.75" customHeight="1">
      <c r="A2324" s="243"/>
      <c r="B2324" s="253"/>
      <c r="C2324" s="264"/>
      <c r="D2324" s="330"/>
      <c r="E2324" s="80"/>
      <c r="F2324" s="69"/>
      <c r="G2324" s="73"/>
      <c r="H2324" s="275"/>
    </row>
    <row r="2325" spans="1:8" ht="12.75" customHeight="1">
      <c r="A2325" s="242"/>
      <c r="B2325" s="254"/>
      <c r="C2325" s="265"/>
      <c r="D2325" s="331"/>
      <c r="E2325" s="81"/>
      <c r="F2325" s="70"/>
      <c r="G2325" s="101"/>
      <c r="H2325" s="277"/>
    </row>
    <row r="2326" spans="1:8" ht="12.75" customHeight="1">
      <c r="A2326" s="243"/>
      <c r="B2326" s="255"/>
      <c r="C2326" s="52"/>
      <c r="D2326" s="326"/>
      <c r="E2326" s="82"/>
      <c r="F2326" s="90"/>
      <c r="G2326" s="73"/>
      <c r="H2326" s="278"/>
    </row>
    <row r="2327" spans="1:8" ht="12.75" customHeight="1">
      <c r="A2327" s="244"/>
      <c r="B2327" s="256" t="s">
        <v>4522</v>
      </c>
      <c r="C2327" s="54" t="s">
        <v>1876</v>
      </c>
      <c r="D2327" s="327">
        <v>1</v>
      </c>
      <c r="E2327" s="83" t="s">
        <v>866</v>
      </c>
      <c r="F2327" s="91"/>
      <c r="G2327" s="101"/>
      <c r="H2327" s="277"/>
    </row>
    <row r="2328" spans="1:8" ht="12.75" customHeight="1">
      <c r="A2328" s="243"/>
      <c r="B2328" s="255"/>
      <c r="C2328" s="52"/>
      <c r="D2328" s="326"/>
      <c r="E2328" s="82"/>
      <c r="F2328" s="90"/>
      <c r="G2328" s="73"/>
      <c r="H2328" s="372"/>
    </row>
    <row r="2329" spans="1:8" ht="12.75" customHeight="1">
      <c r="A2329" s="244"/>
      <c r="B2329" s="256" t="s">
        <v>2300</v>
      </c>
      <c r="C2329" s="53" t="s">
        <v>2354</v>
      </c>
      <c r="D2329" s="327">
        <v>2</v>
      </c>
      <c r="E2329" s="83" t="s">
        <v>866</v>
      </c>
      <c r="F2329" s="72"/>
      <c r="G2329" s="101"/>
      <c r="H2329" s="375"/>
    </row>
    <row r="2330" spans="1:8" ht="12.75" customHeight="1">
      <c r="A2330" s="243"/>
      <c r="B2330" s="255"/>
      <c r="C2330" s="55"/>
      <c r="D2330" s="326"/>
      <c r="E2330" s="82"/>
      <c r="F2330" s="90"/>
      <c r="G2330" s="73"/>
      <c r="H2330" s="278"/>
    </row>
    <row r="2331" spans="1:8" ht="12.75" customHeight="1">
      <c r="A2331" s="244"/>
      <c r="B2331" s="256" t="s">
        <v>1433</v>
      </c>
      <c r="C2331" s="53" t="s">
        <v>2332</v>
      </c>
      <c r="D2331" s="327">
        <v>1</v>
      </c>
      <c r="E2331" s="83" t="s">
        <v>866</v>
      </c>
      <c r="F2331" s="91"/>
      <c r="G2331" s="101"/>
      <c r="H2331" s="277"/>
    </row>
    <row r="2332" spans="1:8" ht="12.75" customHeight="1">
      <c r="A2332" s="243"/>
      <c r="B2332" s="255"/>
      <c r="C2332" s="55"/>
      <c r="D2332" s="326"/>
      <c r="E2332" s="82"/>
      <c r="F2332" s="90"/>
      <c r="G2332" s="73"/>
      <c r="H2332" s="278"/>
    </row>
    <row r="2333" spans="1:8" ht="12.75" customHeight="1">
      <c r="A2333" s="244"/>
      <c r="B2333" s="256" t="s">
        <v>2302</v>
      </c>
      <c r="C2333" s="54" t="s">
        <v>1499</v>
      </c>
      <c r="D2333" s="327">
        <v>2</v>
      </c>
      <c r="E2333" s="83" t="s">
        <v>866</v>
      </c>
      <c r="F2333" s="91"/>
      <c r="G2333" s="101"/>
      <c r="H2333" s="375"/>
    </row>
    <row r="2334" spans="1:8" ht="12.75" customHeight="1">
      <c r="A2334" s="243"/>
      <c r="B2334" s="255"/>
      <c r="C2334" s="55"/>
      <c r="D2334" s="326"/>
      <c r="E2334" s="82"/>
      <c r="F2334" s="90"/>
      <c r="G2334" s="73"/>
      <c r="H2334" s="278"/>
    </row>
    <row r="2335" spans="1:8" ht="12.75" customHeight="1">
      <c r="A2335" s="244"/>
      <c r="B2335" s="256" t="s">
        <v>426</v>
      </c>
      <c r="C2335" s="54" t="s">
        <v>3794</v>
      </c>
      <c r="D2335" s="327">
        <v>6</v>
      </c>
      <c r="E2335" s="83" t="s">
        <v>866</v>
      </c>
      <c r="F2335" s="91"/>
      <c r="G2335" s="101"/>
      <c r="H2335" s="375"/>
    </row>
    <row r="2336" spans="1:8" ht="12.75" customHeight="1">
      <c r="A2336" s="243"/>
      <c r="B2336" s="255"/>
      <c r="C2336" s="55"/>
      <c r="D2336" s="326"/>
      <c r="E2336" s="82"/>
      <c r="F2336" s="90"/>
      <c r="G2336" s="73"/>
      <c r="H2336" s="278"/>
    </row>
    <row r="2337" spans="1:8" ht="12.75" customHeight="1">
      <c r="A2337" s="244"/>
      <c r="B2337" s="256" t="s">
        <v>1250</v>
      </c>
      <c r="C2337" s="54" t="s">
        <v>2375</v>
      </c>
      <c r="D2337" s="327">
        <v>1</v>
      </c>
      <c r="E2337" s="83" t="s">
        <v>866</v>
      </c>
      <c r="F2337" s="91"/>
      <c r="G2337" s="101"/>
      <c r="H2337" s="375"/>
    </row>
    <row r="2338" spans="1:8" ht="12.75" customHeight="1">
      <c r="A2338" s="243"/>
      <c r="B2338" s="255"/>
      <c r="C2338" s="55"/>
      <c r="D2338" s="326"/>
      <c r="E2338" s="82"/>
      <c r="F2338" s="90"/>
      <c r="G2338" s="73"/>
      <c r="H2338" s="278"/>
    </row>
    <row r="2339" spans="1:8" ht="12.75" customHeight="1">
      <c r="A2339" s="244"/>
      <c r="B2339" s="256" t="s">
        <v>339</v>
      </c>
      <c r="C2339" s="53" t="s">
        <v>1876</v>
      </c>
      <c r="D2339" s="327">
        <v>12</v>
      </c>
      <c r="E2339" s="83" t="s">
        <v>866</v>
      </c>
      <c r="F2339" s="91"/>
      <c r="G2339" s="101"/>
      <c r="H2339" s="375"/>
    </row>
    <row r="2340" spans="1:8" ht="12.75" customHeight="1">
      <c r="A2340" s="243"/>
      <c r="B2340" s="255"/>
      <c r="C2340" s="55"/>
      <c r="D2340" s="326"/>
      <c r="E2340" s="82"/>
      <c r="F2340" s="90"/>
      <c r="G2340" s="73"/>
      <c r="H2340" s="278"/>
    </row>
    <row r="2341" spans="1:8" ht="12.75" customHeight="1">
      <c r="A2341" s="244"/>
      <c r="B2341" s="256" t="s">
        <v>2305</v>
      </c>
      <c r="C2341" s="54" t="s">
        <v>2332</v>
      </c>
      <c r="D2341" s="327">
        <v>2</v>
      </c>
      <c r="E2341" s="83" t="s">
        <v>866</v>
      </c>
      <c r="F2341" s="92"/>
      <c r="G2341" s="101"/>
      <c r="H2341" s="375"/>
    </row>
    <row r="2342" spans="1:8" ht="12.75" customHeight="1">
      <c r="A2342" s="243"/>
      <c r="B2342" s="255"/>
      <c r="C2342" s="55"/>
      <c r="D2342" s="326"/>
      <c r="E2342" s="82"/>
      <c r="F2342" s="90"/>
      <c r="G2342" s="73"/>
      <c r="H2342" s="278"/>
    </row>
    <row r="2343" spans="1:8" ht="12.75" customHeight="1">
      <c r="A2343" s="244"/>
      <c r="B2343" s="256" t="s">
        <v>3961</v>
      </c>
      <c r="C2343" s="54" t="s">
        <v>1499</v>
      </c>
      <c r="D2343" s="327">
        <v>2</v>
      </c>
      <c r="E2343" s="83" t="s">
        <v>866</v>
      </c>
      <c r="F2343" s="93"/>
      <c r="G2343" s="101"/>
      <c r="H2343" s="375"/>
    </row>
    <row r="2344" spans="1:8" ht="12.75" customHeight="1">
      <c r="A2344" s="243"/>
      <c r="B2344" s="255"/>
      <c r="C2344" s="55"/>
      <c r="D2344" s="326"/>
      <c r="E2344" s="82"/>
      <c r="F2344" s="90"/>
      <c r="G2344" s="73"/>
      <c r="H2344" s="278"/>
    </row>
    <row r="2345" spans="1:8" ht="12.75" customHeight="1">
      <c r="A2345" s="244"/>
      <c r="B2345" s="256" t="s">
        <v>3962</v>
      </c>
      <c r="C2345" s="54" t="s">
        <v>1499</v>
      </c>
      <c r="D2345" s="327">
        <v>3</v>
      </c>
      <c r="E2345" s="83" t="s">
        <v>866</v>
      </c>
      <c r="F2345" s="92"/>
      <c r="G2345" s="101"/>
      <c r="H2345" s="279"/>
    </row>
    <row r="2346" spans="1:8" ht="12.75" customHeight="1">
      <c r="A2346" s="243"/>
      <c r="B2346" s="255"/>
      <c r="C2346" s="55"/>
      <c r="D2346" s="326"/>
      <c r="E2346" s="82"/>
      <c r="F2346" s="90"/>
      <c r="G2346" s="73"/>
      <c r="H2346" s="278"/>
    </row>
    <row r="2347" spans="1:8" ht="12.75" customHeight="1">
      <c r="A2347" s="244"/>
      <c r="B2347" s="256" t="s">
        <v>3963</v>
      </c>
      <c r="C2347" s="54" t="s">
        <v>2354</v>
      </c>
      <c r="D2347" s="327">
        <v>5</v>
      </c>
      <c r="E2347" s="83" t="s">
        <v>866</v>
      </c>
      <c r="F2347" s="93"/>
      <c r="G2347" s="101"/>
      <c r="H2347" s="279"/>
    </row>
    <row r="2348" spans="1:8" ht="12.75" customHeight="1">
      <c r="A2348" s="243"/>
      <c r="B2348" s="255"/>
      <c r="C2348" s="55"/>
      <c r="D2348" s="326"/>
      <c r="E2348" s="82"/>
      <c r="F2348" s="90"/>
      <c r="G2348" s="73"/>
      <c r="H2348" s="278"/>
    </row>
    <row r="2349" spans="1:8" ht="12.75" customHeight="1">
      <c r="A2349" s="244"/>
      <c r="B2349" s="256" t="s">
        <v>3964</v>
      </c>
      <c r="C2349" s="54" t="s">
        <v>2354</v>
      </c>
      <c r="D2349" s="327">
        <v>1</v>
      </c>
      <c r="E2349" s="83" t="s">
        <v>866</v>
      </c>
      <c r="F2349" s="91"/>
      <c r="G2349" s="101"/>
      <c r="H2349" s="279"/>
    </row>
    <row r="2350" spans="1:8" ht="12.75" customHeight="1">
      <c r="A2350" s="243"/>
      <c r="B2350" s="255"/>
      <c r="C2350" s="55"/>
      <c r="D2350" s="326"/>
      <c r="E2350" s="82"/>
      <c r="F2350" s="90"/>
      <c r="G2350" s="73"/>
      <c r="H2350" s="278"/>
    </row>
    <row r="2351" spans="1:8" ht="12.75" customHeight="1">
      <c r="A2351" s="244"/>
      <c r="B2351" s="256" t="s">
        <v>3964</v>
      </c>
      <c r="C2351" s="54" t="s">
        <v>2354</v>
      </c>
      <c r="D2351" s="327">
        <v>6</v>
      </c>
      <c r="E2351" s="83" t="s">
        <v>866</v>
      </c>
      <c r="F2351" s="91"/>
      <c r="G2351" s="101"/>
      <c r="H2351" s="279"/>
    </row>
    <row r="2352" spans="1:8" ht="12.75" customHeight="1">
      <c r="A2352" s="243"/>
      <c r="B2352" s="255"/>
      <c r="C2352" s="55"/>
      <c r="D2352" s="326"/>
      <c r="E2352" s="82"/>
      <c r="F2352" s="90"/>
      <c r="G2352" s="73"/>
      <c r="H2352" s="278"/>
    </row>
    <row r="2353" spans="1:8" ht="12.75" customHeight="1">
      <c r="A2353" s="244"/>
      <c r="B2353" s="256" t="s">
        <v>2463</v>
      </c>
      <c r="C2353" s="53" t="s">
        <v>2375</v>
      </c>
      <c r="D2353" s="327">
        <v>1</v>
      </c>
      <c r="E2353" s="83" t="s">
        <v>866</v>
      </c>
      <c r="F2353" s="91"/>
      <c r="G2353" s="101"/>
      <c r="H2353" s="279"/>
    </row>
    <row r="2354" spans="1:8" ht="12.75" customHeight="1">
      <c r="A2354" s="243"/>
      <c r="B2354" s="255"/>
      <c r="C2354" s="52"/>
      <c r="D2354" s="326"/>
      <c r="E2354" s="82"/>
      <c r="F2354" s="90"/>
      <c r="G2354" s="73"/>
      <c r="H2354" s="278"/>
    </row>
    <row r="2355" spans="1:8" ht="12.75" customHeight="1">
      <c r="A2355" s="241"/>
      <c r="B2355" s="256" t="s">
        <v>3965</v>
      </c>
      <c r="C2355" s="266" t="s">
        <v>1499</v>
      </c>
      <c r="D2355" s="326">
        <v>2</v>
      </c>
      <c r="E2355" s="83" t="s">
        <v>866</v>
      </c>
      <c r="F2355" s="90"/>
      <c r="G2355" s="101"/>
      <c r="H2355" s="278"/>
    </row>
    <row r="2356" spans="1:8" ht="12.75" customHeight="1">
      <c r="A2356" s="243"/>
      <c r="B2356" s="255"/>
      <c r="C2356" s="55"/>
      <c r="D2356" s="335"/>
      <c r="E2356" s="82"/>
      <c r="F2356" s="273"/>
      <c r="G2356" s="73"/>
      <c r="H2356" s="280"/>
    </row>
    <row r="2357" spans="1:8" ht="12.75" customHeight="1">
      <c r="A2357" s="244"/>
      <c r="B2357" s="256" t="s">
        <v>3966</v>
      </c>
      <c r="C2357" s="54" t="s">
        <v>2332</v>
      </c>
      <c r="D2357" s="327">
        <v>2</v>
      </c>
      <c r="E2357" s="83" t="s">
        <v>866</v>
      </c>
      <c r="F2357" s="91"/>
      <c r="G2357" s="101"/>
      <c r="H2357" s="279"/>
    </row>
    <row r="2358" spans="1:8" ht="12.75" customHeight="1">
      <c r="A2358" s="241"/>
      <c r="B2358" s="255"/>
      <c r="C2358" s="266"/>
      <c r="D2358" s="326"/>
      <c r="E2358" s="82"/>
      <c r="F2358" s="90"/>
      <c r="G2358" s="73"/>
      <c r="H2358" s="278"/>
    </row>
    <row r="2359" spans="1:8" ht="12.75" customHeight="1">
      <c r="A2359" s="244"/>
      <c r="B2359" s="257"/>
      <c r="C2359" s="53"/>
      <c r="D2359" s="327"/>
      <c r="E2359" s="83"/>
      <c r="F2359" s="91"/>
      <c r="G2359" s="101"/>
      <c r="H2359" s="279"/>
    </row>
    <row r="2360" spans="1:8" ht="12.75" customHeight="1">
      <c r="A2360" s="241"/>
      <c r="B2360" s="255"/>
      <c r="C2360" s="266"/>
      <c r="D2360" s="326"/>
      <c r="E2360" s="82"/>
      <c r="F2360" s="90"/>
      <c r="G2360" s="73"/>
      <c r="H2360" s="278"/>
    </row>
    <row r="2361" spans="1:8" ht="12.75" customHeight="1">
      <c r="A2361" s="244"/>
      <c r="B2361" s="257"/>
      <c r="C2361" s="53"/>
      <c r="D2361" s="327"/>
      <c r="E2361" s="83"/>
      <c r="F2361" s="91"/>
      <c r="G2361" s="101"/>
      <c r="H2361" s="279"/>
    </row>
    <row r="2362" spans="1:8" ht="12.75" customHeight="1">
      <c r="A2362" s="243"/>
      <c r="B2362" s="260"/>
      <c r="C2362" s="52" t="s">
        <v>2651</v>
      </c>
      <c r="D2362" s="326"/>
      <c r="E2362" s="82"/>
      <c r="F2362" s="71"/>
      <c r="G2362" s="73"/>
      <c r="H2362" s="278"/>
    </row>
    <row r="2363" spans="1:8" ht="12.75" customHeight="1">
      <c r="A2363" s="244"/>
      <c r="B2363" s="292" t="s">
        <v>4524</v>
      </c>
      <c r="C2363" s="54" t="s">
        <v>2332</v>
      </c>
      <c r="D2363" s="327">
        <v>4</v>
      </c>
      <c r="E2363" s="83" t="s">
        <v>866</v>
      </c>
      <c r="F2363" s="72"/>
      <c r="G2363" s="101"/>
      <c r="H2363" s="279"/>
    </row>
    <row r="2364" spans="1:8" ht="12.75" customHeight="1">
      <c r="A2364" s="247"/>
      <c r="B2364" s="260"/>
      <c r="C2364" s="55" t="s">
        <v>2651</v>
      </c>
      <c r="D2364" s="333"/>
      <c r="E2364" s="82"/>
      <c r="F2364" s="73"/>
      <c r="G2364" s="73"/>
      <c r="H2364" s="278"/>
    </row>
    <row r="2365" spans="1:8" ht="12.75" customHeight="1">
      <c r="A2365" s="240"/>
      <c r="B2365" s="292" t="s">
        <v>3052</v>
      </c>
      <c r="C2365" s="53" t="s">
        <v>2332</v>
      </c>
      <c r="D2365" s="334">
        <v>2</v>
      </c>
      <c r="E2365" s="83" t="s">
        <v>866</v>
      </c>
      <c r="F2365" s="94"/>
      <c r="G2365" s="101"/>
      <c r="H2365" s="281"/>
    </row>
    <row r="2366" spans="1:8" ht="12.75" customHeight="1">
      <c r="A2366" s="247"/>
      <c r="B2366" s="260"/>
      <c r="C2366" s="55" t="s">
        <v>2651</v>
      </c>
      <c r="D2366" s="333"/>
      <c r="E2366" s="82"/>
      <c r="F2366" s="73"/>
      <c r="G2366" s="73"/>
      <c r="H2366" s="278"/>
    </row>
    <row r="2367" spans="1:8" ht="12.75" customHeight="1">
      <c r="A2367" s="240"/>
      <c r="B2367" s="292" t="s">
        <v>3052</v>
      </c>
      <c r="C2367" s="53" t="s">
        <v>2332</v>
      </c>
      <c r="D2367" s="334">
        <v>8</v>
      </c>
      <c r="E2367" s="83" t="s">
        <v>866</v>
      </c>
      <c r="F2367" s="94"/>
      <c r="G2367" s="101"/>
      <c r="H2367" s="281"/>
    </row>
    <row r="2368" spans="1:8" ht="12.75" customHeight="1">
      <c r="A2368" s="384"/>
      <c r="B2368" s="260"/>
      <c r="C2368" s="249" t="s">
        <v>2651</v>
      </c>
      <c r="D2368" s="330"/>
      <c r="E2368" s="82"/>
      <c r="F2368" s="69"/>
      <c r="G2368" s="73"/>
      <c r="H2368" s="275"/>
    </row>
    <row r="2369" spans="1:8" ht="12.75" customHeight="1">
      <c r="A2369" s="385"/>
      <c r="B2369" s="292" t="s">
        <v>2805</v>
      </c>
      <c r="C2369" s="311" t="s">
        <v>2352</v>
      </c>
      <c r="D2369" s="331">
        <v>3</v>
      </c>
      <c r="E2369" s="83" t="s">
        <v>866</v>
      </c>
      <c r="F2369" s="70"/>
      <c r="G2369" s="101"/>
      <c r="H2369" s="374"/>
    </row>
    <row r="2370" spans="1:8" ht="12.75" customHeight="1">
      <c r="A2370" s="243"/>
      <c r="B2370" s="260"/>
      <c r="C2370" s="264" t="s">
        <v>2651</v>
      </c>
      <c r="D2370" s="330"/>
      <c r="E2370" s="82"/>
      <c r="F2370" s="69"/>
      <c r="G2370" s="73"/>
      <c r="H2370" s="275"/>
    </row>
    <row r="2371" spans="1:8" ht="12.75" customHeight="1">
      <c r="A2371" s="242"/>
      <c r="B2371" s="292" t="s">
        <v>804</v>
      </c>
      <c r="C2371" s="265" t="s">
        <v>2</v>
      </c>
      <c r="D2371" s="331">
        <v>2</v>
      </c>
      <c r="E2371" s="83" t="s">
        <v>866</v>
      </c>
      <c r="F2371" s="70"/>
      <c r="G2371" s="101"/>
      <c r="H2371" s="277"/>
    </row>
    <row r="2372" spans="1:8" ht="12.75" customHeight="1">
      <c r="A2372" s="243"/>
      <c r="B2372" s="255"/>
      <c r="C2372" s="52"/>
      <c r="D2372" s="326"/>
      <c r="E2372" s="82"/>
      <c r="F2372" s="90"/>
      <c r="G2372" s="73"/>
      <c r="H2372" s="278"/>
    </row>
    <row r="2373" spans="1:8" ht="12.75" customHeight="1">
      <c r="A2373" s="244"/>
      <c r="B2373" s="256"/>
      <c r="C2373" s="54"/>
      <c r="D2373" s="327"/>
      <c r="E2373" s="83"/>
      <c r="F2373" s="91"/>
      <c r="G2373" s="101"/>
      <c r="H2373" s="277"/>
    </row>
    <row r="2374" spans="1:8" ht="12.75" customHeight="1">
      <c r="A2374" s="243"/>
      <c r="B2374" s="258"/>
      <c r="C2374" s="52"/>
      <c r="D2374" s="326"/>
      <c r="E2374" s="82"/>
      <c r="F2374" s="90"/>
      <c r="G2374" s="73"/>
      <c r="H2374" s="372"/>
    </row>
    <row r="2375" spans="1:8" ht="12.75" customHeight="1">
      <c r="A2375" s="244"/>
      <c r="B2375" s="256"/>
      <c r="C2375" s="53"/>
      <c r="D2375" s="327"/>
      <c r="E2375" s="83"/>
      <c r="F2375" s="72"/>
      <c r="G2375" s="101"/>
      <c r="H2375" s="375"/>
    </row>
    <row r="2376" spans="1:8" ht="12.75" customHeight="1">
      <c r="A2376" s="243"/>
      <c r="B2376" s="258"/>
      <c r="C2376" s="52"/>
      <c r="D2376" s="326"/>
      <c r="E2376" s="82"/>
      <c r="F2376" s="90"/>
      <c r="G2376" s="73"/>
      <c r="H2376" s="372"/>
    </row>
    <row r="2377" spans="1:8" ht="12.75" customHeight="1">
      <c r="A2377" s="244"/>
      <c r="B2377" s="256"/>
      <c r="C2377" s="53"/>
      <c r="D2377" s="327"/>
      <c r="E2377" s="83"/>
      <c r="F2377" s="72"/>
      <c r="G2377" s="101"/>
      <c r="H2377" s="375"/>
    </row>
    <row r="2378" spans="1:8" ht="12.75" customHeight="1">
      <c r="A2378" s="243"/>
      <c r="B2378" s="255"/>
      <c r="C2378" s="55"/>
      <c r="D2378" s="326"/>
      <c r="E2378" s="82"/>
      <c r="F2378" s="90"/>
      <c r="G2378" s="73"/>
      <c r="H2378" s="278"/>
    </row>
    <row r="2379" spans="1:8" ht="12.75" customHeight="1">
      <c r="A2379" s="244"/>
      <c r="B2379" s="256"/>
      <c r="C2379" s="54"/>
      <c r="D2379" s="327"/>
      <c r="E2379" s="83"/>
      <c r="F2379" s="91"/>
      <c r="G2379" s="101"/>
      <c r="H2379" s="375"/>
    </row>
    <row r="2380" spans="1:8" ht="12.75" customHeight="1">
      <c r="A2380" s="243"/>
      <c r="B2380" s="255"/>
      <c r="C2380" s="55"/>
      <c r="D2380" s="326"/>
      <c r="E2380" s="82"/>
      <c r="F2380" s="90"/>
      <c r="G2380" s="73"/>
      <c r="H2380" s="278"/>
    </row>
    <row r="2381" spans="1:8" ht="12.75" customHeight="1">
      <c r="A2381" s="244"/>
      <c r="B2381" s="256"/>
      <c r="C2381" s="54"/>
      <c r="D2381" s="327"/>
      <c r="E2381" s="83"/>
      <c r="F2381" s="91"/>
      <c r="G2381" s="101"/>
      <c r="H2381" s="279"/>
    </row>
    <row r="2382" spans="1:8" ht="12.75" customHeight="1">
      <c r="A2382" s="243"/>
      <c r="B2382" s="255"/>
      <c r="C2382" s="55"/>
      <c r="D2382" s="326"/>
      <c r="E2382" s="82"/>
      <c r="F2382" s="90"/>
      <c r="G2382" s="73"/>
      <c r="H2382" s="278"/>
    </row>
    <row r="2383" spans="1:8" ht="12.75" customHeight="1">
      <c r="A2383" s="244"/>
      <c r="B2383" s="256"/>
      <c r="C2383" s="54"/>
      <c r="D2383" s="327"/>
      <c r="E2383" s="83"/>
      <c r="F2383" s="91"/>
      <c r="G2383" s="101"/>
      <c r="H2383" s="279"/>
    </row>
    <row r="2384" spans="1:8" ht="12.75" customHeight="1">
      <c r="A2384" s="243"/>
      <c r="B2384" s="255"/>
      <c r="C2384" s="55"/>
      <c r="D2384" s="326"/>
      <c r="E2384" s="82"/>
      <c r="F2384" s="90"/>
      <c r="G2384" s="73"/>
      <c r="H2384" s="278"/>
    </row>
    <row r="2385" spans="1:8" ht="12.75" customHeight="1">
      <c r="A2385" s="244"/>
      <c r="B2385" s="256"/>
      <c r="C2385" s="53"/>
      <c r="D2385" s="327"/>
      <c r="E2385" s="83"/>
      <c r="F2385" s="91"/>
      <c r="G2385" s="101"/>
      <c r="H2385" s="279"/>
    </row>
    <row r="2386" spans="1:8" ht="12.75" customHeight="1">
      <c r="A2386" s="243"/>
      <c r="B2386" s="255"/>
      <c r="C2386" s="55"/>
      <c r="D2386" s="326"/>
      <c r="E2386" s="84"/>
      <c r="F2386" s="90"/>
      <c r="G2386" s="73"/>
      <c r="H2386" s="278"/>
    </row>
    <row r="2387" spans="1:8" ht="12.75" customHeight="1">
      <c r="A2387" s="244"/>
      <c r="B2387" s="256"/>
      <c r="C2387" s="54"/>
      <c r="D2387" s="327"/>
      <c r="E2387" s="83"/>
      <c r="F2387" s="92"/>
      <c r="G2387" s="101"/>
      <c r="H2387" s="279"/>
    </row>
    <row r="2388" spans="1:8" ht="12.75" customHeight="1">
      <c r="A2388" s="243"/>
      <c r="B2388" s="255"/>
      <c r="C2388" s="55"/>
      <c r="D2388" s="326"/>
      <c r="E2388" s="82"/>
      <c r="F2388" s="90"/>
      <c r="G2388" s="73"/>
      <c r="H2388" s="278"/>
    </row>
    <row r="2389" spans="1:8" ht="12.75" customHeight="1">
      <c r="A2389" s="244"/>
      <c r="B2389" s="256"/>
      <c r="C2389" s="54"/>
      <c r="D2389" s="327"/>
      <c r="E2389" s="83"/>
      <c r="F2389" s="93"/>
      <c r="G2389" s="101"/>
      <c r="H2389" s="279"/>
    </row>
    <row r="2390" spans="1:8" ht="12.75" customHeight="1">
      <c r="A2390" s="243"/>
      <c r="B2390" s="255"/>
      <c r="C2390" s="55"/>
      <c r="D2390" s="326"/>
      <c r="E2390" s="84"/>
      <c r="F2390" s="90"/>
      <c r="G2390" s="73"/>
      <c r="H2390" s="278"/>
    </row>
    <row r="2391" spans="1:8" ht="12.75" customHeight="1">
      <c r="A2391" s="244"/>
      <c r="B2391" s="256"/>
      <c r="C2391" s="54"/>
      <c r="D2391" s="327"/>
      <c r="E2391" s="83"/>
      <c r="F2391" s="92"/>
      <c r="G2391" s="101"/>
      <c r="H2391" s="279"/>
    </row>
    <row r="2392" spans="1:8" ht="12.75" customHeight="1">
      <c r="A2392" s="243"/>
      <c r="B2392" s="255"/>
      <c r="C2392" s="55"/>
      <c r="D2392" s="326"/>
      <c r="E2392" s="82"/>
      <c r="F2392" s="90"/>
      <c r="G2392" s="73"/>
      <c r="H2392" s="278"/>
    </row>
    <row r="2393" spans="1:8" ht="12.75" customHeight="1">
      <c r="A2393" s="244"/>
      <c r="B2393" s="256"/>
      <c r="C2393" s="54"/>
      <c r="D2393" s="327"/>
      <c r="E2393" s="83"/>
      <c r="F2393" s="93"/>
      <c r="G2393" s="101"/>
      <c r="H2393" s="279"/>
    </row>
    <row r="2394" spans="1:8" ht="12.75" customHeight="1">
      <c r="A2394" s="243"/>
      <c r="B2394" s="255"/>
      <c r="C2394" s="55"/>
      <c r="D2394" s="326"/>
      <c r="E2394" s="82"/>
      <c r="F2394" s="90"/>
      <c r="G2394" s="73"/>
      <c r="H2394" s="278"/>
    </row>
    <row r="2395" spans="1:8" ht="12.75" customHeight="1">
      <c r="A2395" s="244"/>
      <c r="B2395" s="256"/>
      <c r="C2395" s="54"/>
      <c r="D2395" s="327"/>
      <c r="E2395" s="83"/>
      <c r="F2395" s="91"/>
      <c r="G2395" s="101"/>
      <c r="H2395" s="279"/>
    </row>
    <row r="2396" spans="1:8" ht="12.75" customHeight="1">
      <c r="A2396" s="243"/>
      <c r="B2396" s="255"/>
      <c r="C2396" s="55"/>
      <c r="D2396" s="326"/>
      <c r="E2396" s="82"/>
      <c r="F2396" s="90"/>
      <c r="G2396" s="73"/>
      <c r="H2396" s="278"/>
    </row>
    <row r="2397" spans="1:8" ht="12.75" customHeight="1">
      <c r="A2397" s="241"/>
      <c r="B2397" s="255"/>
      <c r="C2397" s="312"/>
      <c r="D2397" s="326"/>
      <c r="E2397" s="82"/>
      <c r="F2397" s="90"/>
      <c r="G2397" s="73"/>
      <c r="H2397" s="278"/>
    </row>
    <row r="2398" spans="1:8" ht="12.75" customHeight="1">
      <c r="A2398" s="239"/>
      <c r="B2398" s="293"/>
      <c r="C2398" s="313"/>
      <c r="D2398" s="328"/>
      <c r="E2398" s="345"/>
      <c r="F2398" s="355"/>
      <c r="G2398" s="371"/>
      <c r="H2398" s="372"/>
    </row>
    <row r="2399" spans="1:8" ht="12.75" customHeight="1">
      <c r="A2399" s="386"/>
      <c r="B2399" s="294"/>
      <c r="C2399" s="53"/>
      <c r="D2399" s="329"/>
      <c r="E2399" s="86"/>
      <c r="F2399" s="356"/>
      <c r="G2399" s="94"/>
      <c r="H2399" s="373"/>
    </row>
    <row r="2400" spans="1:8" ht="12.75" customHeight="1">
      <c r="A2400" s="389"/>
      <c r="B2400" s="260"/>
      <c r="C2400" s="312"/>
      <c r="D2400" s="333"/>
      <c r="E2400" s="85"/>
      <c r="F2400" s="73"/>
      <c r="G2400" s="73"/>
      <c r="H2400" s="278"/>
    </row>
    <row r="2401" spans="1:8" ht="12.75" customHeight="1">
      <c r="A2401" s="240"/>
      <c r="B2401" s="40" t="s">
        <v>165</v>
      </c>
      <c r="C2401" s="53"/>
      <c r="D2401" s="334"/>
      <c r="E2401" s="272"/>
      <c r="F2401" s="94"/>
      <c r="G2401" s="102"/>
      <c r="H2401" s="281"/>
    </row>
    <row r="2402" spans="1:8" ht="12.75" customHeight="1">
      <c r="A2402" s="384"/>
      <c r="B2402" s="249"/>
      <c r="C2402" s="249"/>
      <c r="D2402" s="330"/>
      <c r="E2402" s="80"/>
      <c r="F2402" s="69"/>
      <c r="G2402" s="73"/>
      <c r="H2402" s="275"/>
    </row>
    <row r="2403" spans="1:8" ht="12.75" customHeight="1">
      <c r="A2403" s="244" t="s">
        <v>3931</v>
      </c>
      <c r="B2403" s="256" t="s">
        <v>3932</v>
      </c>
      <c r="C2403" s="311"/>
      <c r="D2403" s="331"/>
      <c r="E2403" s="81"/>
      <c r="F2403" s="70"/>
      <c r="G2403" s="101"/>
      <c r="H2403" s="374"/>
    </row>
    <row r="2404" spans="1:8" ht="12.75" customHeight="1">
      <c r="A2404" s="243"/>
      <c r="B2404" s="253"/>
      <c r="C2404" s="264"/>
      <c r="D2404" s="330"/>
      <c r="E2404" s="80"/>
      <c r="F2404" s="69"/>
      <c r="G2404" s="73"/>
      <c r="H2404" s="275"/>
    </row>
    <row r="2405" spans="1:8" ht="12.75" customHeight="1">
      <c r="A2405" s="242"/>
      <c r="B2405" s="254"/>
      <c r="C2405" s="265"/>
      <c r="D2405" s="331"/>
      <c r="E2405" s="81"/>
      <c r="F2405" s="70"/>
      <c r="G2405" s="101"/>
      <c r="H2405" s="277"/>
    </row>
    <row r="2406" spans="1:8" ht="12.75" customHeight="1">
      <c r="A2406" s="243"/>
      <c r="B2406" s="255"/>
      <c r="C2406" s="52"/>
      <c r="D2406" s="326"/>
      <c r="E2406" s="82"/>
      <c r="F2406" s="90"/>
      <c r="G2406" s="73"/>
      <c r="H2406" s="278"/>
    </row>
    <row r="2407" spans="1:8" ht="12.75" customHeight="1">
      <c r="A2407" s="244"/>
      <c r="B2407" s="256" t="s">
        <v>3694</v>
      </c>
      <c r="C2407" s="54" t="s">
        <v>360</v>
      </c>
      <c r="D2407" s="327">
        <v>1</v>
      </c>
      <c r="E2407" s="83" t="s">
        <v>866</v>
      </c>
      <c r="F2407" s="91"/>
      <c r="G2407" s="101"/>
      <c r="H2407" s="277"/>
    </row>
    <row r="2408" spans="1:8" ht="12.75" customHeight="1">
      <c r="A2408" s="243"/>
      <c r="B2408" s="258"/>
      <c r="C2408" s="52"/>
      <c r="D2408" s="326"/>
      <c r="E2408" s="82"/>
      <c r="F2408" s="90"/>
      <c r="G2408" s="73"/>
      <c r="H2408" s="372"/>
    </row>
    <row r="2409" spans="1:8" ht="12.75" customHeight="1">
      <c r="A2409" s="244"/>
      <c r="B2409" s="256"/>
      <c r="C2409" s="53"/>
      <c r="D2409" s="327"/>
      <c r="E2409" s="83"/>
      <c r="F2409" s="72"/>
      <c r="G2409" s="101"/>
      <c r="H2409" s="375"/>
    </row>
    <row r="2410" spans="1:8" ht="12.75" customHeight="1">
      <c r="A2410" s="243"/>
      <c r="B2410" s="255"/>
      <c r="C2410" s="55"/>
      <c r="D2410" s="326"/>
      <c r="E2410" s="82"/>
      <c r="F2410" s="90"/>
      <c r="G2410" s="73"/>
      <c r="H2410" s="278"/>
    </row>
    <row r="2411" spans="1:8" ht="12.75" customHeight="1">
      <c r="A2411" s="244"/>
      <c r="B2411" s="256"/>
      <c r="C2411" s="53"/>
      <c r="D2411" s="327"/>
      <c r="E2411" s="83"/>
      <c r="F2411" s="91"/>
      <c r="G2411" s="101"/>
      <c r="H2411" s="277"/>
    </row>
    <row r="2412" spans="1:8" ht="12.75" customHeight="1">
      <c r="A2412" s="243"/>
      <c r="B2412" s="255"/>
      <c r="C2412" s="55"/>
      <c r="D2412" s="326"/>
      <c r="E2412" s="82"/>
      <c r="F2412" s="90"/>
      <c r="G2412" s="73"/>
      <c r="H2412" s="278"/>
    </row>
    <row r="2413" spans="1:8" ht="12.75" customHeight="1">
      <c r="A2413" s="244"/>
      <c r="B2413" s="256"/>
      <c r="C2413" s="54"/>
      <c r="D2413" s="327"/>
      <c r="E2413" s="83"/>
      <c r="F2413" s="91"/>
      <c r="G2413" s="101"/>
      <c r="H2413" s="375"/>
    </row>
    <row r="2414" spans="1:8" ht="12.75" customHeight="1">
      <c r="A2414" s="243"/>
      <c r="B2414" s="255"/>
      <c r="C2414" s="55"/>
      <c r="D2414" s="326"/>
      <c r="E2414" s="82"/>
      <c r="F2414" s="90"/>
      <c r="G2414" s="73"/>
      <c r="H2414" s="278"/>
    </row>
    <row r="2415" spans="1:8" ht="12.75" customHeight="1">
      <c r="A2415" s="244"/>
      <c r="B2415" s="256"/>
      <c r="C2415" s="54"/>
      <c r="D2415" s="327"/>
      <c r="E2415" s="83"/>
      <c r="F2415" s="91"/>
      <c r="G2415" s="101"/>
      <c r="H2415" s="375"/>
    </row>
    <row r="2416" spans="1:8" ht="12.75" customHeight="1">
      <c r="A2416" s="243"/>
      <c r="B2416" s="255"/>
      <c r="C2416" s="55"/>
      <c r="D2416" s="326"/>
      <c r="E2416" s="82"/>
      <c r="F2416" s="90"/>
      <c r="G2416" s="73"/>
      <c r="H2416" s="278"/>
    </row>
    <row r="2417" spans="1:8" ht="12.75" customHeight="1">
      <c r="A2417" s="244"/>
      <c r="B2417" s="256"/>
      <c r="C2417" s="54"/>
      <c r="D2417" s="327"/>
      <c r="E2417" s="83"/>
      <c r="F2417" s="91"/>
      <c r="G2417" s="101"/>
      <c r="H2417" s="375"/>
    </row>
    <row r="2418" spans="1:8" ht="12.75" customHeight="1">
      <c r="A2418" s="243"/>
      <c r="B2418" s="255"/>
      <c r="C2418" s="55"/>
      <c r="D2418" s="326"/>
      <c r="E2418" s="82"/>
      <c r="F2418" s="90"/>
      <c r="G2418" s="73"/>
      <c r="H2418" s="278"/>
    </row>
    <row r="2419" spans="1:8" ht="12.75" customHeight="1">
      <c r="A2419" s="244"/>
      <c r="B2419" s="256"/>
      <c r="C2419" s="53"/>
      <c r="D2419" s="327"/>
      <c r="E2419" s="83"/>
      <c r="F2419" s="91"/>
      <c r="G2419" s="101"/>
      <c r="H2419" s="375"/>
    </row>
    <row r="2420" spans="1:8" ht="12.75" customHeight="1">
      <c r="A2420" s="243"/>
      <c r="B2420" s="255"/>
      <c r="C2420" s="55"/>
      <c r="D2420" s="326"/>
      <c r="E2420" s="84"/>
      <c r="F2420" s="90"/>
      <c r="G2420" s="73"/>
      <c r="H2420" s="278"/>
    </row>
    <row r="2421" spans="1:8" ht="12.75" customHeight="1">
      <c r="A2421" s="244"/>
      <c r="B2421" s="256"/>
      <c r="C2421" s="54"/>
      <c r="D2421" s="327"/>
      <c r="E2421" s="83"/>
      <c r="F2421" s="92"/>
      <c r="G2421" s="101"/>
      <c r="H2421" s="375"/>
    </row>
    <row r="2422" spans="1:8" ht="12.75" customHeight="1">
      <c r="A2422" s="243"/>
      <c r="B2422" s="255"/>
      <c r="C2422" s="55"/>
      <c r="D2422" s="326"/>
      <c r="E2422" s="82"/>
      <c r="F2422" s="90"/>
      <c r="G2422" s="73"/>
      <c r="H2422" s="278"/>
    </row>
    <row r="2423" spans="1:8" ht="12.75" customHeight="1">
      <c r="A2423" s="244"/>
      <c r="B2423" s="256"/>
      <c r="C2423" s="54"/>
      <c r="D2423" s="327"/>
      <c r="E2423" s="83"/>
      <c r="F2423" s="93"/>
      <c r="G2423" s="101"/>
      <c r="H2423" s="375"/>
    </row>
    <row r="2424" spans="1:8" ht="12.75" customHeight="1">
      <c r="A2424" s="243"/>
      <c r="B2424" s="255"/>
      <c r="C2424" s="55"/>
      <c r="D2424" s="326"/>
      <c r="E2424" s="84"/>
      <c r="F2424" s="90"/>
      <c r="G2424" s="73"/>
      <c r="H2424" s="278"/>
    </row>
    <row r="2425" spans="1:8" ht="12.75" customHeight="1">
      <c r="A2425" s="244"/>
      <c r="B2425" s="256"/>
      <c r="C2425" s="54"/>
      <c r="D2425" s="327"/>
      <c r="E2425" s="83"/>
      <c r="F2425" s="92"/>
      <c r="G2425" s="101"/>
      <c r="H2425" s="279"/>
    </row>
    <row r="2426" spans="1:8" ht="12.75" customHeight="1">
      <c r="A2426" s="243"/>
      <c r="B2426" s="255"/>
      <c r="C2426" s="55"/>
      <c r="D2426" s="326"/>
      <c r="E2426" s="82"/>
      <c r="F2426" s="90"/>
      <c r="G2426" s="73"/>
      <c r="H2426" s="278"/>
    </row>
    <row r="2427" spans="1:8" ht="12.75" customHeight="1">
      <c r="A2427" s="244"/>
      <c r="B2427" s="256"/>
      <c r="C2427" s="54"/>
      <c r="D2427" s="327"/>
      <c r="E2427" s="83"/>
      <c r="F2427" s="93"/>
      <c r="G2427" s="101"/>
      <c r="H2427" s="279"/>
    </row>
    <row r="2428" spans="1:8" ht="12.75" customHeight="1">
      <c r="A2428" s="243"/>
      <c r="B2428" s="255"/>
      <c r="C2428" s="55"/>
      <c r="D2428" s="326"/>
      <c r="E2428" s="82"/>
      <c r="F2428" s="90"/>
      <c r="G2428" s="73"/>
      <c r="H2428" s="278"/>
    </row>
    <row r="2429" spans="1:8" ht="12.75" customHeight="1">
      <c r="A2429" s="244"/>
      <c r="B2429" s="256"/>
      <c r="C2429" s="54"/>
      <c r="D2429" s="327"/>
      <c r="E2429" s="83"/>
      <c r="F2429" s="91"/>
      <c r="G2429" s="101"/>
      <c r="H2429" s="279"/>
    </row>
    <row r="2430" spans="1:8" ht="12.75" customHeight="1">
      <c r="A2430" s="243"/>
      <c r="B2430" s="255"/>
      <c r="C2430" s="55"/>
      <c r="D2430" s="326"/>
      <c r="E2430" s="82"/>
      <c r="F2430" s="90"/>
      <c r="G2430" s="73"/>
      <c r="H2430" s="278"/>
    </row>
    <row r="2431" spans="1:8" ht="12.75" customHeight="1">
      <c r="A2431" s="244"/>
      <c r="B2431" s="256"/>
      <c r="C2431" s="53"/>
      <c r="D2431" s="327"/>
      <c r="E2431" s="83"/>
      <c r="F2431" s="91"/>
      <c r="G2431" s="101"/>
      <c r="H2431" s="279"/>
    </row>
    <row r="2432" spans="1:8" ht="12.75" customHeight="1">
      <c r="A2432" s="243"/>
      <c r="B2432" s="255"/>
      <c r="C2432" s="52"/>
      <c r="D2432" s="326"/>
      <c r="E2432" s="82"/>
      <c r="F2432" s="90"/>
      <c r="G2432" s="73"/>
      <c r="H2432" s="278"/>
    </row>
    <row r="2433" spans="1:8" ht="12.75" customHeight="1">
      <c r="A2433" s="241"/>
      <c r="B2433" s="255"/>
      <c r="C2433" s="266"/>
      <c r="D2433" s="326"/>
      <c r="E2433" s="82"/>
      <c r="F2433" s="90"/>
      <c r="G2433" s="101"/>
      <c r="H2433" s="278"/>
    </row>
    <row r="2434" spans="1:8" ht="12.75" customHeight="1">
      <c r="A2434" s="243"/>
      <c r="B2434" s="258"/>
      <c r="C2434" s="55"/>
      <c r="D2434" s="335"/>
      <c r="E2434" s="271"/>
      <c r="F2434" s="273"/>
      <c r="G2434" s="73"/>
      <c r="H2434" s="280"/>
    </row>
    <row r="2435" spans="1:8" ht="12.75" customHeight="1">
      <c r="A2435" s="244"/>
      <c r="B2435" s="256"/>
      <c r="C2435" s="54"/>
      <c r="D2435" s="327"/>
      <c r="E2435" s="83"/>
      <c r="F2435" s="91"/>
      <c r="G2435" s="101"/>
      <c r="H2435" s="279"/>
    </row>
    <row r="2436" spans="1:8" ht="12.75" customHeight="1">
      <c r="A2436" s="241"/>
      <c r="B2436" s="255"/>
      <c r="C2436" s="266"/>
      <c r="D2436" s="326"/>
      <c r="E2436" s="82"/>
      <c r="F2436" s="90"/>
      <c r="G2436" s="73"/>
      <c r="H2436" s="278"/>
    </row>
    <row r="2437" spans="1:8" ht="12.75" customHeight="1">
      <c r="A2437" s="244"/>
      <c r="B2437" s="257"/>
      <c r="C2437" s="53"/>
      <c r="D2437" s="327"/>
      <c r="E2437" s="83"/>
      <c r="F2437" s="91"/>
      <c r="G2437" s="101"/>
      <c r="H2437" s="279"/>
    </row>
    <row r="2438" spans="1:8" ht="12.75" customHeight="1">
      <c r="A2438" s="243"/>
      <c r="B2438" s="260"/>
      <c r="C2438" s="52"/>
      <c r="D2438" s="326"/>
      <c r="E2438" s="82"/>
      <c r="F2438" s="71"/>
      <c r="G2438" s="73"/>
      <c r="H2438" s="278"/>
    </row>
    <row r="2439" spans="1:8" ht="12.75" customHeight="1">
      <c r="A2439" s="244"/>
      <c r="B2439" s="292"/>
      <c r="C2439" s="54"/>
      <c r="D2439" s="327"/>
      <c r="E2439" s="83"/>
      <c r="F2439" s="72"/>
      <c r="G2439" s="101"/>
      <c r="H2439" s="279"/>
    </row>
    <row r="2440" spans="1:8" ht="12.75" customHeight="1">
      <c r="A2440" s="247"/>
      <c r="B2440" s="261"/>
      <c r="C2440" s="55"/>
      <c r="D2440" s="333"/>
      <c r="E2440" s="85"/>
      <c r="F2440" s="73"/>
      <c r="G2440" s="73"/>
      <c r="H2440" s="278"/>
    </row>
    <row r="2441" spans="1:8" ht="12.75" customHeight="1">
      <c r="A2441" s="240"/>
      <c r="B2441" s="40" t="s">
        <v>165</v>
      </c>
      <c r="C2441" s="53"/>
      <c r="D2441" s="334"/>
      <c r="E2441" s="272"/>
      <c r="F2441" s="94"/>
      <c r="G2441" s="102"/>
      <c r="H2441" s="281"/>
    </row>
    <row r="2442" spans="1:8" ht="12.75" customHeight="1">
      <c r="A2442" s="384"/>
      <c r="B2442" s="249"/>
      <c r="C2442" s="249"/>
      <c r="D2442" s="330"/>
      <c r="E2442" s="80"/>
      <c r="F2442" s="69"/>
      <c r="G2442" s="73"/>
      <c r="H2442" s="275"/>
    </row>
    <row r="2443" spans="1:8" ht="12.75" customHeight="1">
      <c r="A2443" s="244" t="s">
        <v>3933</v>
      </c>
      <c r="B2443" s="256" t="s">
        <v>4203</v>
      </c>
      <c r="C2443" s="311"/>
      <c r="D2443" s="331"/>
      <c r="E2443" s="81"/>
      <c r="F2443" s="70"/>
      <c r="G2443" s="101"/>
      <c r="H2443" s="374"/>
    </row>
    <row r="2444" spans="1:8" ht="12.75" customHeight="1">
      <c r="A2444" s="243"/>
      <c r="B2444" s="253"/>
      <c r="C2444" s="264"/>
      <c r="D2444" s="330"/>
      <c r="E2444" s="80"/>
      <c r="F2444" s="69"/>
      <c r="G2444" s="73"/>
      <c r="H2444" s="275"/>
    </row>
    <row r="2445" spans="1:8" ht="12.75" customHeight="1">
      <c r="A2445" s="242"/>
      <c r="B2445" s="254"/>
      <c r="C2445" s="265"/>
      <c r="D2445" s="331"/>
      <c r="E2445" s="81"/>
      <c r="F2445" s="70"/>
      <c r="G2445" s="101"/>
      <c r="H2445" s="277"/>
    </row>
    <row r="2446" spans="1:8" ht="12.75" customHeight="1">
      <c r="A2446" s="243"/>
      <c r="B2446" s="255"/>
      <c r="C2446" s="52"/>
      <c r="D2446" s="326"/>
      <c r="E2446" s="82"/>
      <c r="F2446" s="90"/>
      <c r="G2446" s="73"/>
      <c r="H2446" s="278"/>
    </row>
    <row r="2447" spans="1:8" ht="12.75" customHeight="1">
      <c r="A2447" s="244"/>
      <c r="B2447" s="256" t="s">
        <v>2307</v>
      </c>
      <c r="C2447" s="54" t="s">
        <v>2505</v>
      </c>
      <c r="D2447" s="327">
        <v>1</v>
      </c>
      <c r="E2447" s="83" t="s">
        <v>866</v>
      </c>
      <c r="F2447" s="91"/>
      <c r="G2447" s="101"/>
      <c r="H2447" s="277"/>
    </row>
    <row r="2448" spans="1:8" ht="12.75" customHeight="1">
      <c r="A2448" s="243"/>
      <c r="B2448" s="258"/>
      <c r="C2448" s="52"/>
      <c r="D2448" s="326"/>
      <c r="E2448" s="82"/>
      <c r="F2448" s="90"/>
      <c r="G2448" s="73"/>
      <c r="H2448" s="372"/>
    </row>
    <row r="2449" spans="1:8" ht="12.75" customHeight="1">
      <c r="A2449" s="244"/>
      <c r="B2449" s="256"/>
      <c r="C2449" s="53"/>
      <c r="D2449" s="327"/>
      <c r="E2449" s="83"/>
      <c r="F2449" s="72"/>
      <c r="G2449" s="101"/>
      <c r="H2449" s="375"/>
    </row>
    <row r="2450" spans="1:8" ht="12.75" customHeight="1">
      <c r="A2450" s="243"/>
      <c r="B2450" s="255"/>
      <c r="C2450" s="55"/>
      <c r="D2450" s="326"/>
      <c r="E2450" s="82"/>
      <c r="F2450" s="90"/>
      <c r="G2450" s="73"/>
      <c r="H2450" s="278"/>
    </row>
    <row r="2451" spans="1:8" ht="12.75" customHeight="1">
      <c r="A2451" s="244"/>
      <c r="B2451" s="256"/>
      <c r="C2451" s="53"/>
      <c r="D2451" s="327"/>
      <c r="E2451" s="83"/>
      <c r="F2451" s="91"/>
      <c r="G2451" s="101"/>
      <c r="H2451" s="277"/>
    </row>
    <row r="2452" spans="1:8" ht="12.75" customHeight="1">
      <c r="A2452" s="243"/>
      <c r="B2452" s="255"/>
      <c r="C2452" s="55"/>
      <c r="D2452" s="326"/>
      <c r="E2452" s="82"/>
      <c r="F2452" s="90"/>
      <c r="G2452" s="73"/>
      <c r="H2452" s="278"/>
    </row>
    <row r="2453" spans="1:8" ht="12.75" customHeight="1">
      <c r="A2453" s="244"/>
      <c r="B2453" s="256"/>
      <c r="C2453" s="54"/>
      <c r="D2453" s="327"/>
      <c r="E2453" s="83"/>
      <c r="F2453" s="91"/>
      <c r="G2453" s="101"/>
      <c r="H2453" s="375"/>
    </row>
    <row r="2454" spans="1:8" ht="12.75" customHeight="1">
      <c r="A2454" s="243"/>
      <c r="B2454" s="255"/>
      <c r="C2454" s="55"/>
      <c r="D2454" s="326"/>
      <c r="E2454" s="82"/>
      <c r="F2454" s="90"/>
      <c r="G2454" s="73"/>
      <c r="H2454" s="278"/>
    </row>
    <row r="2455" spans="1:8" ht="12.75" customHeight="1">
      <c r="A2455" s="244"/>
      <c r="B2455" s="256"/>
      <c r="C2455" s="54"/>
      <c r="D2455" s="327"/>
      <c r="E2455" s="83"/>
      <c r="F2455" s="91"/>
      <c r="G2455" s="101"/>
      <c r="H2455" s="375"/>
    </row>
    <row r="2456" spans="1:8" ht="12.75" customHeight="1">
      <c r="A2456" s="243"/>
      <c r="B2456" s="255"/>
      <c r="C2456" s="55"/>
      <c r="D2456" s="326"/>
      <c r="E2456" s="82"/>
      <c r="F2456" s="90"/>
      <c r="G2456" s="73"/>
      <c r="H2456" s="278"/>
    </row>
    <row r="2457" spans="1:8" ht="12.75" customHeight="1">
      <c r="A2457" s="244"/>
      <c r="B2457" s="256"/>
      <c r="C2457" s="54"/>
      <c r="D2457" s="327"/>
      <c r="E2457" s="83"/>
      <c r="F2457" s="91"/>
      <c r="G2457" s="101"/>
      <c r="H2457" s="375"/>
    </row>
    <row r="2458" spans="1:8" ht="12.75" customHeight="1">
      <c r="A2458" s="243"/>
      <c r="B2458" s="255"/>
      <c r="C2458" s="55"/>
      <c r="D2458" s="326"/>
      <c r="E2458" s="82"/>
      <c r="F2458" s="90"/>
      <c r="G2458" s="73"/>
      <c r="H2458" s="278"/>
    </row>
    <row r="2459" spans="1:8" ht="12.75" customHeight="1">
      <c r="A2459" s="244"/>
      <c r="B2459" s="256"/>
      <c r="C2459" s="53"/>
      <c r="D2459" s="327"/>
      <c r="E2459" s="83"/>
      <c r="F2459" s="91"/>
      <c r="G2459" s="101"/>
      <c r="H2459" s="375"/>
    </row>
    <row r="2460" spans="1:8" ht="12.75" customHeight="1">
      <c r="A2460" s="243"/>
      <c r="B2460" s="255"/>
      <c r="C2460" s="55"/>
      <c r="D2460" s="326"/>
      <c r="E2460" s="84"/>
      <c r="F2460" s="90"/>
      <c r="G2460" s="73"/>
      <c r="H2460" s="278"/>
    </row>
    <row r="2461" spans="1:8" ht="12.75" customHeight="1">
      <c r="A2461" s="244"/>
      <c r="B2461" s="256"/>
      <c r="C2461" s="54"/>
      <c r="D2461" s="327"/>
      <c r="E2461" s="83"/>
      <c r="F2461" s="92"/>
      <c r="G2461" s="101"/>
      <c r="H2461" s="375"/>
    </row>
    <row r="2462" spans="1:8" ht="12.75" customHeight="1">
      <c r="A2462" s="243"/>
      <c r="B2462" s="255"/>
      <c r="C2462" s="55"/>
      <c r="D2462" s="326"/>
      <c r="E2462" s="82"/>
      <c r="F2462" s="90"/>
      <c r="G2462" s="73"/>
      <c r="H2462" s="278"/>
    </row>
    <row r="2463" spans="1:8" ht="12.75" customHeight="1">
      <c r="A2463" s="244"/>
      <c r="B2463" s="256"/>
      <c r="C2463" s="54"/>
      <c r="D2463" s="327"/>
      <c r="E2463" s="83"/>
      <c r="F2463" s="93"/>
      <c r="G2463" s="101"/>
      <c r="H2463" s="375"/>
    </row>
    <row r="2464" spans="1:8" ht="12.75" customHeight="1">
      <c r="A2464" s="243"/>
      <c r="B2464" s="255"/>
      <c r="C2464" s="55"/>
      <c r="D2464" s="326"/>
      <c r="E2464" s="84"/>
      <c r="F2464" s="90"/>
      <c r="G2464" s="73"/>
      <c r="H2464" s="278"/>
    </row>
    <row r="2465" spans="1:8" ht="12.75" customHeight="1">
      <c r="A2465" s="244"/>
      <c r="B2465" s="256"/>
      <c r="C2465" s="54"/>
      <c r="D2465" s="327"/>
      <c r="E2465" s="83"/>
      <c r="F2465" s="92"/>
      <c r="G2465" s="101"/>
      <c r="H2465" s="279"/>
    </row>
    <row r="2466" spans="1:8" ht="12.75" customHeight="1">
      <c r="A2466" s="243"/>
      <c r="B2466" s="255"/>
      <c r="C2466" s="55"/>
      <c r="D2466" s="326"/>
      <c r="E2466" s="82"/>
      <c r="F2466" s="90"/>
      <c r="G2466" s="73"/>
      <c r="H2466" s="278"/>
    </row>
    <row r="2467" spans="1:8" ht="12.75" customHeight="1">
      <c r="A2467" s="244"/>
      <c r="B2467" s="256"/>
      <c r="C2467" s="54"/>
      <c r="D2467" s="327"/>
      <c r="E2467" s="83"/>
      <c r="F2467" s="93"/>
      <c r="G2467" s="101"/>
      <c r="H2467" s="279"/>
    </row>
    <row r="2468" spans="1:8" ht="12.75" customHeight="1">
      <c r="A2468" s="243"/>
      <c r="B2468" s="255"/>
      <c r="C2468" s="55"/>
      <c r="D2468" s="326"/>
      <c r="E2468" s="82"/>
      <c r="F2468" s="90"/>
      <c r="G2468" s="73"/>
      <c r="H2468" s="278"/>
    </row>
    <row r="2469" spans="1:8" ht="12.75" customHeight="1">
      <c r="A2469" s="244"/>
      <c r="B2469" s="256"/>
      <c r="C2469" s="54"/>
      <c r="D2469" s="327"/>
      <c r="E2469" s="83"/>
      <c r="F2469" s="91"/>
      <c r="G2469" s="101"/>
      <c r="H2469" s="279"/>
    </row>
    <row r="2470" spans="1:8" ht="12.75" customHeight="1">
      <c r="A2470" s="243"/>
      <c r="B2470" s="255"/>
      <c r="C2470" s="55"/>
      <c r="D2470" s="326"/>
      <c r="E2470" s="82"/>
      <c r="F2470" s="90"/>
      <c r="G2470" s="73"/>
      <c r="H2470" s="278"/>
    </row>
    <row r="2471" spans="1:8" ht="12.75" customHeight="1">
      <c r="A2471" s="244"/>
      <c r="B2471" s="256"/>
      <c r="C2471" s="53"/>
      <c r="D2471" s="327"/>
      <c r="E2471" s="83"/>
      <c r="F2471" s="91"/>
      <c r="G2471" s="101"/>
      <c r="H2471" s="279"/>
    </row>
    <row r="2472" spans="1:8" ht="12.75" customHeight="1">
      <c r="A2472" s="243"/>
      <c r="B2472" s="255"/>
      <c r="C2472" s="52"/>
      <c r="D2472" s="326"/>
      <c r="E2472" s="82"/>
      <c r="F2472" s="90"/>
      <c r="G2472" s="73"/>
      <c r="H2472" s="278"/>
    </row>
    <row r="2473" spans="1:8" ht="12.75" customHeight="1">
      <c r="A2473" s="241"/>
      <c r="B2473" s="255"/>
      <c r="C2473" s="266"/>
      <c r="D2473" s="326"/>
      <c r="E2473" s="82"/>
      <c r="F2473" s="90"/>
      <c r="G2473" s="101"/>
      <c r="H2473" s="278"/>
    </row>
    <row r="2474" spans="1:8" ht="12.75" customHeight="1">
      <c r="A2474" s="243"/>
      <c r="B2474" s="258"/>
      <c r="C2474" s="55"/>
      <c r="D2474" s="335"/>
      <c r="E2474" s="271"/>
      <c r="F2474" s="273"/>
      <c r="G2474" s="73"/>
      <c r="H2474" s="280"/>
    </row>
    <row r="2475" spans="1:8" ht="12.75" customHeight="1">
      <c r="A2475" s="244"/>
      <c r="B2475" s="256"/>
      <c r="C2475" s="54"/>
      <c r="D2475" s="327"/>
      <c r="E2475" s="83"/>
      <c r="F2475" s="91"/>
      <c r="G2475" s="101"/>
      <c r="H2475" s="279"/>
    </row>
    <row r="2476" spans="1:8" ht="12.75" customHeight="1">
      <c r="A2476" s="241"/>
      <c r="B2476" s="255"/>
      <c r="C2476" s="266"/>
      <c r="D2476" s="326"/>
      <c r="E2476" s="82"/>
      <c r="F2476" s="90"/>
      <c r="G2476" s="73"/>
      <c r="H2476" s="278"/>
    </row>
    <row r="2477" spans="1:8" ht="12.75" customHeight="1">
      <c r="A2477" s="244"/>
      <c r="B2477" s="257"/>
      <c r="C2477" s="53"/>
      <c r="D2477" s="327"/>
      <c r="E2477" s="83"/>
      <c r="F2477" s="91"/>
      <c r="G2477" s="101"/>
      <c r="H2477" s="279"/>
    </row>
    <row r="2478" spans="1:8" ht="12.75" customHeight="1">
      <c r="A2478" s="243"/>
      <c r="B2478" s="260"/>
      <c r="C2478" s="52"/>
      <c r="D2478" s="326"/>
      <c r="E2478" s="82"/>
      <c r="F2478" s="71"/>
      <c r="G2478" s="73"/>
      <c r="H2478" s="278"/>
    </row>
    <row r="2479" spans="1:8" ht="12.75" customHeight="1">
      <c r="A2479" s="244"/>
      <c r="B2479" s="292"/>
      <c r="C2479" s="54"/>
      <c r="D2479" s="327"/>
      <c r="E2479" s="83"/>
      <c r="F2479" s="72"/>
      <c r="G2479" s="101"/>
      <c r="H2479" s="279"/>
    </row>
    <row r="2480" spans="1:8" ht="12.75" customHeight="1">
      <c r="A2480" s="247"/>
      <c r="B2480" s="261"/>
      <c r="C2480" s="55"/>
      <c r="D2480" s="333"/>
      <c r="E2480" s="85"/>
      <c r="F2480" s="73"/>
      <c r="G2480" s="73"/>
      <c r="H2480" s="278"/>
    </row>
    <row r="2481" spans="1:8" ht="12.75" customHeight="1">
      <c r="A2481" s="240"/>
      <c r="B2481" s="40" t="s">
        <v>165</v>
      </c>
      <c r="C2481" s="53"/>
      <c r="D2481" s="334"/>
      <c r="E2481" s="272"/>
      <c r="F2481" s="94"/>
      <c r="G2481" s="102"/>
      <c r="H2481" s="281"/>
    </row>
    <row r="2482" spans="1:8" ht="12.75" customHeight="1">
      <c r="A2482" s="243"/>
      <c r="B2482" s="255" t="s">
        <v>46</v>
      </c>
      <c r="C2482" s="55" t="s">
        <v>46</v>
      </c>
      <c r="D2482" s="326"/>
      <c r="E2482" s="82"/>
      <c r="F2482" s="90"/>
      <c r="G2482" s="73"/>
      <c r="H2482" s="278"/>
    </row>
    <row r="2483" spans="1:8" ht="12.75" customHeight="1">
      <c r="A2483" s="244" t="s">
        <v>955</v>
      </c>
      <c r="B2483" s="256" t="s">
        <v>2458</v>
      </c>
      <c r="C2483" s="54" t="s">
        <v>46</v>
      </c>
      <c r="D2483" s="327"/>
      <c r="E2483" s="83" t="s">
        <v>46</v>
      </c>
      <c r="F2483" s="93"/>
      <c r="G2483" s="101"/>
      <c r="H2483" s="279"/>
    </row>
    <row r="2484" spans="1:8" ht="12.75" customHeight="1">
      <c r="A2484" s="243"/>
      <c r="B2484" s="255"/>
      <c r="C2484" s="55"/>
      <c r="D2484" s="326"/>
      <c r="E2484" s="82"/>
      <c r="F2484" s="90"/>
      <c r="G2484" s="73"/>
      <c r="H2484" s="278"/>
    </row>
    <row r="2485" spans="1:8" ht="12.75" customHeight="1">
      <c r="A2485" s="244"/>
      <c r="B2485" s="256"/>
      <c r="C2485" s="54"/>
      <c r="D2485" s="327"/>
      <c r="E2485" s="83"/>
      <c r="F2485" s="93"/>
      <c r="G2485" s="101"/>
      <c r="H2485" s="279"/>
    </row>
    <row r="2486" spans="1:8" ht="12.75" customHeight="1">
      <c r="A2486" s="243"/>
      <c r="B2486" s="255"/>
      <c r="C2486" s="55"/>
      <c r="D2486" s="326"/>
      <c r="E2486" s="82"/>
      <c r="F2486" s="90"/>
      <c r="G2486" s="73"/>
      <c r="H2486" s="278"/>
    </row>
    <row r="2487" spans="1:8" ht="12.75" customHeight="1">
      <c r="A2487" s="244"/>
      <c r="B2487" s="256" t="s">
        <v>2065</v>
      </c>
      <c r="C2487" s="54"/>
      <c r="D2487" s="327"/>
      <c r="E2487" s="83"/>
      <c r="F2487" s="93"/>
      <c r="G2487" s="101"/>
      <c r="H2487" s="279"/>
    </row>
    <row r="2488" spans="1:8" ht="12.75" customHeight="1">
      <c r="A2488" s="282"/>
      <c r="B2488" s="255"/>
      <c r="C2488" s="55"/>
      <c r="D2488" s="326"/>
      <c r="E2488" s="82"/>
      <c r="F2488" s="90"/>
      <c r="G2488" s="73"/>
      <c r="H2488" s="278"/>
    </row>
    <row r="2489" spans="1:8" ht="12.75" customHeight="1">
      <c r="A2489" s="245"/>
      <c r="B2489" s="256" t="s">
        <v>2387</v>
      </c>
      <c r="C2489" s="54" t="s">
        <v>3958</v>
      </c>
      <c r="D2489" s="327">
        <v>35</v>
      </c>
      <c r="E2489" s="83" t="s">
        <v>2021</v>
      </c>
      <c r="F2489" s="93"/>
      <c r="G2489" s="101"/>
      <c r="H2489" s="279"/>
    </row>
    <row r="2490" spans="1:8" ht="12.75" customHeight="1">
      <c r="A2490" s="282"/>
      <c r="B2490" s="255"/>
      <c r="C2490" s="55"/>
      <c r="D2490" s="326"/>
      <c r="E2490" s="82"/>
      <c r="F2490" s="90"/>
      <c r="G2490" s="73"/>
      <c r="H2490" s="278"/>
    </row>
    <row r="2491" spans="1:8" ht="12.75" customHeight="1">
      <c r="A2491" s="245"/>
      <c r="B2491" s="256" t="s">
        <v>4435</v>
      </c>
      <c r="C2491" s="54" t="s">
        <v>2853</v>
      </c>
      <c r="D2491" s="327">
        <v>7.1</v>
      </c>
      <c r="E2491" s="83" t="s">
        <v>117</v>
      </c>
      <c r="F2491" s="93"/>
      <c r="G2491" s="101"/>
      <c r="H2491" s="279"/>
    </row>
    <row r="2492" spans="1:8" ht="12.75" customHeight="1">
      <c r="A2492" s="282"/>
      <c r="B2492" s="255"/>
      <c r="C2492" s="55"/>
      <c r="D2492" s="326"/>
      <c r="E2492" s="82"/>
      <c r="F2492" s="90"/>
      <c r="G2492" s="73"/>
      <c r="H2492" s="278"/>
    </row>
    <row r="2493" spans="1:8" ht="12.75" customHeight="1">
      <c r="A2493" s="245"/>
      <c r="B2493" s="256" t="s">
        <v>2383</v>
      </c>
      <c r="C2493" s="54" t="s">
        <v>3967</v>
      </c>
      <c r="D2493" s="327">
        <v>22</v>
      </c>
      <c r="E2493" s="83" t="s">
        <v>117</v>
      </c>
      <c r="F2493" s="93"/>
      <c r="G2493" s="101"/>
      <c r="H2493" s="279"/>
    </row>
    <row r="2494" spans="1:8" ht="12.75" customHeight="1">
      <c r="A2494" s="282"/>
      <c r="B2494" s="255"/>
      <c r="C2494" s="55"/>
      <c r="D2494" s="326"/>
      <c r="E2494" s="82"/>
      <c r="F2494" s="90"/>
      <c r="G2494" s="73"/>
      <c r="H2494" s="278"/>
    </row>
    <row r="2495" spans="1:8" ht="12.75" customHeight="1">
      <c r="A2495" s="245"/>
      <c r="B2495" s="256" t="s">
        <v>2383</v>
      </c>
      <c r="C2495" s="54" t="s">
        <v>3968</v>
      </c>
      <c r="D2495" s="327">
        <v>144</v>
      </c>
      <c r="E2495" s="83" t="s">
        <v>117</v>
      </c>
      <c r="F2495" s="93"/>
      <c r="G2495" s="101"/>
      <c r="H2495" s="279"/>
    </row>
    <row r="2496" spans="1:8" ht="12.75" customHeight="1">
      <c r="A2496" s="282"/>
      <c r="B2496" s="255"/>
      <c r="C2496" s="55"/>
      <c r="D2496" s="326"/>
      <c r="E2496" s="82"/>
      <c r="F2496" s="90"/>
      <c r="G2496" s="73"/>
      <c r="H2496" s="278"/>
    </row>
    <row r="2497" spans="1:8" ht="12.75" customHeight="1">
      <c r="A2497" s="245"/>
      <c r="B2497" s="256" t="s">
        <v>2383</v>
      </c>
      <c r="C2497" s="54" t="s">
        <v>3035</v>
      </c>
      <c r="D2497" s="327">
        <v>104</v>
      </c>
      <c r="E2497" s="83" t="s">
        <v>117</v>
      </c>
      <c r="F2497" s="93"/>
      <c r="G2497" s="101"/>
      <c r="H2497" s="279"/>
    </row>
    <row r="2498" spans="1:8" ht="12.75" customHeight="1">
      <c r="A2498" s="282"/>
      <c r="B2498" s="255"/>
      <c r="C2498" s="55"/>
      <c r="D2498" s="326"/>
      <c r="E2498" s="82"/>
      <c r="F2498" s="90"/>
      <c r="G2498" s="73"/>
      <c r="H2498" s="278"/>
    </row>
    <row r="2499" spans="1:8" ht="12.75" customHeight="1">
      <c r="A2499" s="245"/>
      <c r="B2499" s="256" t="s">
        <v>2383</v>
      </c>
      <c r="C2499" s="54" t="s">
        <v>265</v>
      </c>
      <c r="D2499" s="327">
        <v>3.8</v>
      </c>
      <c r="E2499" s="83" t="s">
        <v>117</v>
      </c>
      <c r="F2499" s="93"/>
      <c r="G2499" s="101"/>
      <c r="H2499" s="279"/>
    </row>
    <row r="2500" spans="1:8" ht="12.75" customHeight="1">
      <c r="A2500" s="282"/>
      <c r="B2500" s="255"/>
      <c r="C2500" s="55"/>
      <c r="D2500" s="326"/>
      <c r="E2500" s="82"/>
      <c r="F2500" s="90"/>
      <c r="G2500" s="73"/>
      <c r="H2500" s="278"/>
    </row>
    <row r="2501" spans="1:8" ht="12.75" customHeight="1">
      <c r="A2501" s="245"/>
      <c r="B2501" s="256" t="s">
        <v>2383</v>
      </c>
      <c r="C2501" s="54" t="s">
        <v>3833</v>
      </c>
      <c r="D2501" s="327">
        <v>8.8000000000000007</v>
      </c>
      <c r="E2501" s="83" t="s">
        <v>117</v>
      </c>
      <c r="F2501" s="93"/>
      <c r="G2501" s="101"/>
      <c r="H2501" s="279"/>
    </row>
    <row r="2502" spans="1:8" ht="12.75" customHeight="1">
      <c r="A2502" s="282"/>
      <c r="B2502" s="255"/>
      <c r="C2502" s="55"/>
      <c r="D2502" s="326"/>
      <c r="E2502" s="82"/>
      <c r="F2502" s="90"/>
      <c r="G2502" s="73"/>
      <c r="H2502" s="278"/>
    </row>
    <row r="2503" spans="1:8" ht="12.75" customHeight="1">
      <c r="A2503" s="245"/>
      <c r="B2503" s="256" t="s">
        <v>2384</v>
      </c>
      <c r="C2503" s="54" t="s">
        <v>2481</v>
      </c>
      <c r="D2503" s="327">
        <v>3</v>
      </c>
      <c r="E2503" s="83" t="s">
        <v>2021</v>
      </c>
      <c r="F2503" s="93"/>
      <c r="G2503" s="101"/>
      <c r="H2503" s="279"/>
    </row>
    <row r="2504" spans="1:8" ht="12.75" customHeight="1">
      <c r="A2504" s="282"/>
      <c r="B2504" s="255"/>
      <c r="C2504" s="55"/>
      <c r="D2504" s="326"/>
      <c r="E2504" s="82"/>
      <c r="F2504" s="90"/>
      <c r="G2504" s="73"/>
      <c r="H2504" s="278"/>
    </row>
    <row r="2505" spans="1:8" ht="12.75" customHeight="1">
      <c r="A2505" s="245"/>
      <c r="B2505" s="256" t="s">
        <v>2384</v>
      </c>
      <c r="C2505" s="54" t="s">
        <v>3967</v>
      </c>
      <c r="D2505" s="327">
        <v>11.9</v>
      </c>
      <c r="E2505" s="83" t="s">
        <v>117</v>
      </c>
      <c r="F2505" s="93"/>
      <c r="G2505" s="101"/>
      <c r="H2505" s="279"/>
    </row>
    <row r="2506" spans="1:8" ht="12.75" customHeight="1">
      <c r="A2506" s="282"/>
      <c r="B2506" s="255"/>
      <c r="C2506" s="55"/>
      <c r="D2506" s="326"/>
      <c r="E2506" s="82"/>
      <c r="F2506" s="90"/>
      <c r="G2506" s="73"/>
      <c r="H2506" s="278"/>
    </row>
    <row r="2507" spans="1:8" ht="12.75" customHeight="1">
      <c r="A2507" s="245"/>
      <c r="B2507" s="256" t="s">
        <v>1888</v>
      </c>
      <c r="C2507" s="54" t="s">
        <v>3439</v>
      </c>
      <c r="D2507" s="327">
        <v>7.6</v>
      </c>
      <c r="E2507" s="83" t="s">
        <v>117</v>
      </c>
      <c r="F2507" s="93"/>
      <c r="G2507" s="101"/>
      <c r="H2507" s="279"/>
    </row>
    <row r="2508" spans="1:8" ht="12.75" customHeight="1">
      <c r="A2508" s="282"/>
      <c r="B2508" s="255"/>
      <c r="C2508" s="55"/>
      <c r="D2508" s="326"/>
      <c r="E2508" s="82"/>
      <c r="F2508" s="90"/>
      <c r="G2508" s="73"/>
      <c r="H2508" s="278"/>
    </row>
    <row r="2509" spans="1:8" ht="12.75" customHeight="1">
      <c r="A2509" s="245"/>
      <c r="B2509" s="256" t="s">
        <v>1308</v>
      </c>
      <c r="C2509" s="54" t="s">
        <v>3969</v>
      </c>
      <c r="D2509" s="327">
        <v>98.9</v>
      </c>
      <c r="E2509" s="83" t="s">
        <v>117</v>
      </c>
      <c r="F2509" s="93"/>
      <c r="G2509" s="101"/>
      <c r="H2509" s="279"/>
    </row>
    <row r="2510" spans="1:8" ht="12.75" customHeight="1">
      <c r="A2510" s="282"/>
      <c r="B2510" s="255"/>
      <c r="C2510" s="55"/>
      <c r="D2510" s="326"/>
      <c r="E2510" s="82"/>
      <c r="F2510" s="90"/>
      <c r="G2510" s="73"/>
      <c r="H2510" s="278"/>
    </row>
    <row r="2511" spans="1:8" ht="12.75" customHeight="1">
      <c r="A2511" s="245"/>
      <c r="B2511" s="256" t="s">
        <v>1308</v>
      </c>
      <c r="C2511" s="54" t="s">
        <v>3651</v>
      </c>
      <c r="D2511" s="327">
        <v>35</v>
      </c>
      <c r="E2511" s="83" t="s">
        <v>117</v>
      </c>
      <c r="F2511" s="93"/>
      <c r="G2511" s="101"/>
      <c r="H2511" s="279"/>
    </row>
    <row r="2512" spans="1:8" ht="12.75" customHeight="1">
      <c r="A2512" s="282"/>
      <c r="B2512" s="255"/>
      <c r="C2512" s="55"/>
      <c r="D2512" s="326"/>
      <c r="E2512" s="82"/>
      <c r="F2512" s="90"/>
      <c r="G2512" s="73"/>
      <c r="H2512" s="278"/>
    </row>
    <row r="2513" spans="1:8" ht="12.75" customHeight="1">
      <c r="A2513" s="245"/>
      <c r="B2513" s="256" t="s">
        <v>1308</v>
      </c>
      <c r="C2513" s="54" t="s">
        <v>4743</v>
      </c>
      <c r="D2513" s="327">
        <v>8.5</v>
      </c>
      <c r="E2513" s="83" t="s">
        <v>117</v>
      </c>
      <c r="F2513" s="93"/>
      <c r="G2513" s="101"/>
      <c r="H2513" s="279"/>
    </row>
    <row r="2514" spans="1:8" ht="12.75" customHeight="1">
      <c r="A2514" s="282"/>
      <c r="B2514" s="255"/>
      <c r="C2514" s="55"/>
      <c r="D2514" s="326"/>
      <c r="E2514" s="82"/>
      <c r="F2514" s="90"/>
      <c r="G2514" s="73"/>
      <c r="H2514" s="278"/>
    </row>
    <row r="2515" spans="1:8" ht="12.75" customHeight="1">
      <c r="A2515" s="245"/>
      <c r="B2515" s="256" t="s">
        <v>2389</v>
      </c>
      <c r="C2515" s="54" t="s">
        <v>2403</v>
      </c>
      <c r="D2515" s="327">
        <v>12.7</v>
      </c>
      <c r="E2515" s="83" t="s">
        <v>117</v>
      </c>
      <c r="F2515" s="93"/>
      <c r="G2515" s="101"/>
      <c r="H2515" s="279"/>
    </row>
    <row r="2516" spans="1:8" ht="12.75" customHeight="1">
      <c r="A2516" s="282"/>
      <c r="B2516" s="255"/>
      <c r="C2516" s="55"/>
      <c r="D2516" s="326"/>
      <c r="E2516" s="82"/>
      <c r="F2516" s="90"/>
      <c r="G2516" s="73"/>
      <c r="H2516" s="278"/>
    </row>
    <row r="2517" spans="1:8" ht="12.75" customHeight="1">
      <c r="A2517" s="245"/>
      <c r="B2517" s="256" t="s">
        <v>2851</v>
      </c>
      <c r="C2517" s="54" t="s">
        <v>216</v>
      </c>
      <c r="D2517" s="327">
        <v>3356</v>
      </c>
      <c r="E2517" s="83" t="s">
        <v>161</v>
      </c>
      <c r="F2517" s="93"/>
      <c r="G2517" s="101"/>
      <c r="H2517" s="279"/>
    </row>
    <row r="2518" spans="1:8" ht="12.75" customHeight="1">
      <c r="A2518" s="282"/>
      <c r="B2518" s="255"/>
      <c r="C2518" s="55"/>
      <c r="D2518" s="326"/>
      <c r="E2518" s="82"/>
      <c r="F2518" s="90"/>
      <c r="G2518" s="73"/>
      <c r="H2518" s="278"/>
    </row>
    <row r="2519" spans="1:8" ht="12.75" customHeight="1">
      <c r="A2519" s="245"/>
      <c r="B2519" s="256" t="s">
        <v>3493</v>
      </c>
      <c r="C2519" s="54"/>
      <c r="D2519" s="327">
        <v>495</v>
      </c>
      <c r="E2519" s="83" t="s">
        <v>117</v>
      </c>
      <c r="F2519" s="93"/>
      <c r="G2519" s="101"/>
      <c r="H2519" s="279"/>
    </row>
    <row r="2520" spans="1:8" ht="12.75" customHeight="1">
      <c r="A2520" s="282"/>
      <c r="B2520" s="255"/>
      <c r="C2520" s="55"/>
      <c r="D2520" s="326"/>
      <c r="E2520" s="82"/>
      <c r="F2520" s="90"/>
      <c r="G2520" s="73"/>
      <c r="H2520" s="278"/>
    </row>
    <row r="2521" spans="1:8" ht="12.75" customHeight="1">
      <c r="A2521" s="245"/>
      <c r="B2521" s="256"/>
      <c r="C2521" s="54"/>
      <c r="D2521" s="327"/>
      <c r="E2521" s="83"/>
      <c r="F2521" s="93"/>
      <c r="G2521" s="101"/>
      <c r="H2521" s="279"/>
    </row>
    <row r="2522" spans="1:8" ht="12.75" customHeight="1">
      <c r="A2522" s="243"/>
      <c r="B2522" s="255"/>
      <c r="C2522" s="55"/>
      <c r="D2522" s="326"/>
      <c r="E2522" s="82"/>
      <c r="F2522" s="90"/>
      <c r="G2522" s="73"/>
      <c r="H2522" s="278"/>
    </row>
    <row r="2523" spans="1:8" ht="12.75" customHeight="1">
      <c r="A2523" s="244"/>
      <c r="B2523" s="256"/>
      <c r="C2523" s="54"/>
      <c r="D2523" s="327"/>
      <c r="E2523" s="83"/>
      <c r="F2523" s="93"/>
      <c r="G2523" s="101"/>
      <c r="H2523" s="279"/>
    </row>
    <row r="2524" spans="1:8" ht="12.75" customHeight="1">
      <c r="A2524" s="243"/>
      <c r="B2524" s="255"/>
      <c r="C2524" s="55"/>
      <c r="D2524" s="326"/>
      <c r="E2524" s="82"/>
      <c r="F2524" s="90"/>
      <c r="G2524" s="73"/>
      <c r="H2524" s="278"/>
    </row>
    <row r="2525" spans="1:8" ht="12.75" customHeight="1">
      <c r="A2525" s="244"/>
      <c r="B2525" s="256"/>
      <c r="C2525" s="54"/>
      <c r="D2525" s="327"/>
      <c r="E2525" s="83"/>
      <c r="F2525" s="93"/>
      <c r="G2525" s="101"/>
      <c r="H2525" s="279"/>
    </row>
    <row r="2526" spans="1:8" ht="12.75" customHeight="1">
      <c r="A2526" s="243"/>
      <c r="B2526" s="255" t="s">
        <v>46</v>
      </c>
      <c r="C2526" s="55" t="s">
        <v>46</v>
      </c>
      <c r="D2526" s="326"/>
      <c r="E2526" s="82"/>
      <c r="F2526" s="90"/>
      <c r="G2526" s="73"/>
      <c r="H2526" s="278"/>
    </row>
    <row r="2527" spans="1:8" ht="12.75" customHeight="1">
      <c r="A2527" s="244" t="s">
        <v>46</v>
      </c>
      <c r="B2527" s="256" t="s">
        <v>0</v>
      </c>
      <c r="C2527" s="54" t="s">
        <v>46</v>
      </c>
      <c r="D2527" s="327"/>
      <c r="E2527" s="83" t="s">
        <v>46</v>
      </c>
      <c r="F2527" s="93"/>
      <c r="G2527" s="101"/>
      <c r="H2527" s="279"/>
    </row>
    <row r="2528" spans="1:8" ht="12.75" customHeight="1">
      <c r="A2528" s="243"/>
      <c r="B2528" s="255" t="s">
        <v>46</v>
      </c>
      <c r="C2528" s="55" t="s">
        <v>3891</v>
      </c>
      <c r="D2528" s="326"/>
      <c r="E2528" s="82"/>
      <c r="F2528" s="90"/>
      <c r="G2528" s="73"/>
      <c r="H2528" s="278"/>
    </row>
    <row r="2529" spans="1:8" ht="12.75" customHeight="1">
      <c r="A2529" s="244" t="s">
        <v>46</v>
      </c>
      <c r="B2529" s="256" t="s">
        <v>3288</v>
      </c>
      <c r="C2529" s="54" t="s">
        <v>3971</v>
      </c>
      <c r="D2529" s="327">
        <v>16</v>
      </c>
      <c r="E2529" s="83" t="s">
        <v>161</v>
      </c>
      <c r="F2529" s="93"/>
      <c r="G2529" s="101"/>
      <c r="H2529" s="279"/>
    </row>
    <row r="2530" spans="1:8" ht="12.75" customHeight="1">
      <c r="A2530" s="243"/>
      <c r="B2530" s="255" t="s">
        <v>46</v>
      </c>
      <c r="C2530" s="55" t="s">
        <v>3891</v>
      </c>
      <c r="D2530" s="326"/>
      <c r="E2530" s="82"/>
      <c r="F2530" s="90"/>
      <c r="G2530" s="73"/>
      <c r="H2530" s="278"/>
    </row>
    <row r="2531" spans="1:8" ht="12.75" customHeight="1">
      <c r="A2531" s="244" t="s">
        <v>46</v>
      </c>
      <c r="B2531" s="256" t="s">
        <v>2506</v>
      </c>
      <c r="C2531" s="54" t="s">
        <v>3971</v>
      </c>
      <c r="D2531" s="327">
        <v>22.8</v>
      </c>
      <c r="E2531" s="83" t="s">
        <v>161</v>
      </c>
      <c r="F2531" s="93"/>
      <c r="G2531" s="101"/>
      <c r="H2531" s="279"/>
    </row>
    <row r="2532" spans="1:8" ht="12.75" customHeight="1">
      <c r="A2532" s="243"/>
      <c r="B2532" s="255"/>
      <c r="C2532" s="55"/>
      <c r="D2532" s="326"/>
      <c r="E2532" s="82"/>
      <c r="F2532" s="90"/>
      <c r="G2532" s="73"/>
      <c r="H2532" s="278"/>
    </row>
    <row r="2533" spans="1:8" ht="12.75" customHeight="1">
      <c r="A2533" s="244"/>
      <c r="B2533" s="256" t="s">
        <v>4278</v>
      </c>
      <c r="C2533" s="54" t="s">
        <v>2405</v>
      </c>
      <c r="D2533" s="327">
        <v>44.6</v>
      </c>
      <c r="E2533" s="83" t="s">
        <v>117</v>
      </c>
      <c r="F2533" s="93"/>
      <c r="G2533" s="101"/>
      <c r="H2533" s="279"/>
    </row>
    <row r="2534" spans="1:8" ht="12.75" customHeight="1">
      <c r="A2534" s="243"/>
      <c r="B2534" s="255"/>
      <c r="C2534" s="55"/>
      <c r="D2534" s="326"/>
      <c r="E2534" s="82"/>
      <c r="F2534" s="90"/>
      <c r="G2534" s="73"/>
      <c r="H2534" s="278"/>
    </row>
    <row r="2535" spans="1:8" ht="12.75" customHeight="1">
      <c r="A2535" s="244"/>
      <c r="B2535" s="256" t="s">
        <v>2851</v>
      </c>
      <c r="C2535" s="54" t="s">
        <v>216</v>
      </c>
      <c r="D2535" s="327">
        <v>164</v>
      </c>
      <c r="E2535" s="83" t="s">
        <v>161</v>
      </c>
      <c r="F2535" s="93"/>
      <c r="G2535" s="101"/>
      <c r="H2535" s="279"/>
    </row>
    <row r="2536" spans="1:8" ht="12.75" customHeight="1">
      <c r="A2536" s="243"/>
      <c r="B2536" s="255" t="s">
        <v>46</v>
      </c>
      <c r="C2536" s="55"/>
      <c r="D2536" s="326"/>
      <c r="E2536" s="82"/>
      <c r="F2536" s="90"/>
      <c r="G2536" s="73"/>
      <c r="H2536" s="278"/>
    </row>
    <row r="2537" spans="1:8" ht="12.75" customHeight="1">
      <c r="A2537" s="244" t="s">
        <v>46</v>
      </c>
      <c r="B2537" s="256" t="s">
        <v>46</v>
      </c>
      <c r="C2537" s="54"/>
      <c r="D2537" s="327"/>
      <c r="E2537" s="83" t="s">
        <v>46</v>
      </c>
      <c r="F2537" s="93"/>
      <c r="G2537" s="101"/>
      <c r="H2537" s="279"/>
    </row>
    <row r="2538" spans="1:8" ht="12.75" customHeight="1">
      <c r="A2538" s="243"/>
      <c r="B2538" s="255" t="s">
        <v>46</v>
      </c>
      <c r="C2538" s="55" t="s">
        <v>46</v>
      </c>
      <c r="D2538" s="326"/>
      <c r="E2538" s="82"/>
      <c r="F2538" s="90"/>
      <c r="G2538" s="73"/>
      <c r="H2538" s="278"/>
    </row>
    <row r="2539" spans="1:8" ht="12.75" customHeight="1">
      <c r="A2539" s="244"/>
      <c r="B2539" s="256" t="s">
        <v>884</v>
      </c>
      <c r="C2539" s="54" t="s">
        <v>46</v>
      </c>
      <c r="D2539" s="327"/>
      <c r="E2539" s="83" t="s">
        <v>46</v>
      </c>
      <c r="F2539" s="93"/>
      <c r="G2539" s="101"/>
      <c r="H2539" s="279"/>
    </row>
    <row r="2540" spans="1:8" ht="12.75" customHeight="1">
      <c r="A2540" s="243"/>
      <c r="B2540" s="255" t="s">
        <v>506</v>
      </c>
      <c r="C2540" s="55" t="s">
        <v>4279</v>
      </c>
      <c r="D2540" s="326"/>
      <c r="E2540" s="82"/>
      <c r="F2540" s="90"/>
      <c r="G2540" s="73"/>
      <c r="H2540" s="278"/>
    </row>
    <row r="2541" spans="1:8" ht="12.75" customHeight="1">
      <c r="A2541" s="244"/>
      <c r="B2541" s="256" t="s">
        <v>3972</v>
      </c>
      <c r="C2541" s="54" t="s">
        <v>3427</v>
      </c>
      <c r="D2541" s="327">
        <v>6.6</v>
      </c>
      <c r="E2541" s="83" t="s">
        <v>161</v>
      </c>
      <c r="F2541" s="93"/>
      <c r="G2541" s="101"/>
      <c r="H2541" s="279"/>
    </row>
    <row r="2542" spans="1:8" ht="12.75" customHeight="1">
      <c r="A2542" s="243"/>
      <c r="B2542" s="255" t="s">
        <v>1650</v>
      </c>
      <c r="C2542" s="55" t="s">
        <v>4281</v>
      </c>
      <c r="D2542" s="326"/>
      <c r="E2542" s="84"/>
      <c r="F2542" s="90"/>
      <c r="G2542" s="73"/>
      <c r="H2542" s="278"/>
    </row>
    <row r="2543" spans="1:8" ht="12.75" customHeight="1">
      <c r="A2543" s="244"/>
      <c r="B2543" s="256" t="s">
        <v>4280</v>
      </c>
      <c r="C2543" s="54" t="s">
        <v>1210</v>
      </c>
      <c r="D2543" s="327">
        <v>2</v>
      </c>
      <c r="E2543" s="83" t="s">
        <v>117</v>
      </c>
      <c r="F2543" s="93"/>
      <c r="G2543" s="101"/>
      <c r="H2543" s="279"/>
    </row>
    <row r="2544" spans="1:8" ht="12.75" customHeight="1">
      <c r="A2544" s="243"/>
      <c r="B2544" s="255" t="s">
        <v>504</v>
      </c>
      <c r="C2544" s="55" t="s">
        <v>96</v>
      </c>
      <c r="D2544" s="326"/>
      <c r="E2544" s="84"/>
      <c r="F2544" s="90"/>
      <c r="G2544" s="73"/>
      <c r="H2544" s="278"/>
    </row>
    <row r="2545" spans="1:8" ht="12.75" customHeight="1">
      <c r="A2545" s="244"/>
      <c r="B2545" s="256" t="s">
        <v>1888</v>
      </c>
      <c r="C2545" s="54" t="s">
        <v>962</v>
      </c>
      <c r="D2545" s="327">
        <v>2</v>
      </c>
      <c r="E2545" s="83" t="s">
        <v>117</v>
      </c>
      <c r="F2545" s="93"/>
      <c r="G2545" s="101"/>
      <c r="H2545" s="279"/>
    </row>
    <row r="2546" spans="1:8" ht="12.75" customHeight="1">
      <c r="A2546" s="243"/>
      <c r="B2546" s="255"/>
      <c r="C2546" s="55"/>
      <c r="D2546" s="326"/>
      <c r="E2546" s="82"/>
      <c r="F2546" s="90"/>
      <c r="G2546" s="73"/>
      <c r="H2546" s="278"/>
    </row>
    <row r="2547" spans="1:8" ht="12.75" customHeight="1">
      <c r="A2547" s="244"/>
      <c r="B2547" s="256"/>
      <c r="C2547" s="54"/>
      <c r="D2547" s="327"/>
      <c r="E2547" s="83"/>
      <c r="F2547" s="93"/>
      <c r="G2547" s="101"/>
      <c r="H2547" s="279"/>
    </row>
    <row r="2548" spans="1:8" ht="12.75" customHeight="1">
      <c r="A2548" s="243"/>
      <c r="B2548" s="255"/>
      <c r="C2548" s="55"/>
      <c r="D2548" s="326"/>
      <c r="E2548" s="82"/>
      <c r="F2548" s="90"/>
      <c r="G2548" s="73"/>
      <c r="H2548" s="278"/>
    </row>
    <row r="2549" spans="1:8" ht="12.75" customHeight="1">
      <c r="A2549" s="244"/>
      <c r="B2549" s="256"/>
      <c r="C2549" s="54"/>
      <c r="D2549" s="327"/>
      <c r="E2549" s="83"/>
      <c r="F2549" s="93"/>
      <c r="G2549" s="101"/>
      <c r="H2549" s="279"/>
    </row>
    <row r="2550" spans="1:8" ht="12.75" customHeight="1">
      <c r="A2550" s="243"/>
      <c r="B2550" s="255"/>
      <c r="C2550" s="55"/>
      <c r="D2550" s="326"/>
      <c r="E2550" s="82"/>
      <c r="F2550" s="90"/>
      <c r="G2550" s="73"/>
      <c r="H2550" s="278"/>
    </row>
    <row r="2551" spans="1:8" ht="12.75" customHeight="1">
      <c r="A2551" s="244"/>
      <c r="B2551" s="256"/>
      <c r="C2551" s="54"/>
      <c r="D2551" s="327"/>
      <c r="E2551" s="83"/>
      <c r="F2551" s="93"/>
      <c r="G2551" s="101"/>
      <c r="H2551" s="279"/>
    </row>
    <row r="2552" spans="1:8" ht="12.75" customHeight="1">
      <c r="A2552" s="243"/>
      <c r="B2552" s="255"/>
      <c r="C2552" s="55"/>
      <c r="D2552" s="326"/>
      <c r="E2552" s="82"/>
      <c r="F2552" s="90"/>
      <c r="G2552" s="73"/>
      <c r="H2552" s="278"/>
    </row>
    <row r="2553" spans="1:8" ht="12.75" customHeight="1">
      <c r="A2553" s="244"/>
      <c r="B2553" s="256"/>
      <c r="C2553" s="54"/>
      <c r="D2553" s="327"/>
      <c r="E2553" s="83"/>
      <c r="F2553" s="93"/>
      <c r="G2553" s="101"/>
      <c r="H2553" s="279"/>
    </row>
    <row r="2554" spans="1:8" ht="12.75" customHeight="1">
      <c r="A2554" s="243"/>
      <c r="B2554" s="255"/>
      <c r="C2554" s="55"/>
      <c r="D2554" s="326"/>
      <c r="E2554" s="82"/>
      <c r="F2554" s="90"/>
      <c r="G2554" s="73"/>
      <c r="H2554" s="278"/>
    </row>
    <row r="2555" spans="1:8" ht="12.75" customHeight="1">
      <c r="A2555" s="244"/>
      <c r="B2555" s="256"/>
      <c r="C2555" s="54"/>
      <c r="D2555" s="327"/>
      <c r="E2555" s="83"/>
      <c r="F2555" s="93"/>
      <c r="G2555" s="101"/>
      <c r="H2555" s="279"/>
    </row>
    <row r="2556" spans="1:8" ht="12.75" customHeight="1">
      <c r="A2556" s="243"/>
      <c r="B2556" s="255"/>
      <c r="C2556" s="55"/>
      <c r="D2556" s="326"/>
      <c r="E2556" s="82"/>
      <c r="F2556" s="90"/>
      <c r="G2556" s="73"/>
      <c r="H2556" s="278"/>
    </row>
    <row r="2557" spans="1:8" ht="12.75" customHeight="1">
      <c r="A2557" s="244"/>
      <c r="B2557" s="256"/>
      <c r="C2557" s="54"/>
      <c r="D2557" s="327"/>
      <c r="E2557" s="83"/>
      <c r="F2557" s="93"/>
      <c r="G2557" s="101"/>
      <c r="H2557" s="279"/>
    </row>
    <row r="2558" spans="1:8" ht="12.75" customHeight="1">
      <c r="A2558" s="243"/>
      <c r="B2558" s="255"/>
      <c r="C2558" s="55"/>
      <c r="D2558" s="326"/>
      <c r="E2558" s="82"/>
      <c r="F2558" s="90"/>
      <c r="G2558" s="73"/>
      <c r="H2558" s="278"/>
    </row>
    <row r="2559" spans="1:8" ht="12.75" customHeight="1">
      <c r="A2559" s="244"/>
      <c r="B2559" s="256"/>
      <c r="C2559" s="54"/>
      <c r="D2559" s="327"/>
      <c r="E2559" s="83"/>
      <c r="F2559" s="93"/>
      <c r="G2559" s="101"/>
      <c r="H2559" s="279"/>
    </row>
    <row r="2560" spans="1:8" ht="12.75" customHeight="1">
      <c r="A2560" s="243"/>
      <c r="B2560" s="255" t="s">
        <v>46</v>
      </c>
      <c r="C2560" s="55" t="s">
        <v>46</v>
      </c>
      <c r="D2560" s="326"/>
      <c r="E2560" s="82"/>
      <c r="F2560" s="90"/>
      <c r="G2560" s="73"/>
      <c r="H2560" s="278"/>
    </row>
    <row r="2561" spans="1:8" ht="12.75" customHeight="1">
      <c r="A2561" s="244" t="s">
        <v>46</v>
      </c>
      <c r="B2561" s="40" t="s">
        <v>165</v>
      </c>
      <c r="C2561" s="54" t="s">
        <v>46</v>
      </c>
      <c r="D2561" s="327"/>
      <c r="E2561" s="83" t="s">
        <v>46</v>
      </c>
      <c r="F2561" s="93"/>
      <c r="G2561" s="101"/>
      <c r="H2561" s="279"/>
    </row>
    <row r="2562" spans="1:8" ht="12.75" customHeight="1">
      <c r="A2562" s="243"/>
      <c r="B2562" s="255" t="s">
        <v>46</v>
      </c>
      <c r="C2562" s="55" t="s">
        <v>46</v>
      </c>
      <c r="D2562" s="326"/>
      <c r="E2562" s="82"/>
      <c r="F2562" s="90"/>
      <c r="G2562" s="73"/>
      <c r="H2562" s="278"/>
    </row>
    <row r="2563" spans="1:8" ht="12.75" customHeight="1">
      <c r="A2563" s="244" t="s">
        <v>2497</v>
      </c>
      <c r="B2563" s="256" t="s">
        <v>84</v>
      </c>
      <c r="C2563" s="54" t="s">
        <v>46</v>
      </c>
      <c r="D2563" s="327"/>
      <c r="E2563" s="83" t="s">
        <v>46</v>
      </c>
      <c r="F2563" s="93"/>
      <c r="G2563" s="101"/>
      <c r="H2563" s="279"/>
    </row>
    <row r="2564" spans="1:8" ht="12.75" customHeight="1">
      <c r="A2564" s="243"/>
      <c r="B2564" s="255"/>
      <c r="C2564" s="55"/>
      <c r="D2564" s="326"/>
      <c r="E2564" s="82"/>
      <c r="F2564" s="90"/>
      <c r="G2564" s="73"/>
      <c r="H2564" s="278"/>
    </row>
    <row r="2565" spans="1:8" ht="12.75" customHeight="1">
      <c r="A2565" s="244"/>
      <c r="B2565" s="256"/>
      <c r="C2565" s="54"/>
      <c r="D2565" s="327"/>
      <c r="E2565" s="83"/>
      <c r="F2565" s="93"/>
      <c r="G2565" s="101"/>
      <c r="H2565" s="279"/>
    </row>
    <row r="2566" spans="1:8" ht="12.75" customHeight="1">
      <c r="A2566" s="243"/>
      <c r="B2566" s="255" t="s">
        <v>46</v>
      </c>
      <c r="C2566" s="55" t="s">
        <v>46</v>
      </c>
      <c r="D2566" s="326"/>
      <c r="E2566" s="82"/>
      <c r="F2566" s="90"/>
      <c r="G2566" s="73"/>
      <c r="H2566" s="278"/>
    </row>
    <row r="2567" spans="1:8" ht="12.75" customHeight="1">
      <c r="A2567" s="244" t="s">
        <v>46</v>
      </c>
      <c r="B2567" s="256" t="s">
        <v>0</v>
      </c>
      <c r="C2567" s="54" t="s">
        <v>46</v>
      </c>
      <c r="D2567" s="327"/>
      <c r="E2567" s="83" t="s">
        <v>46</v>
      </c>
      <c r="F2567" s="93"/>
      <c r="G2567" s="101"/>
      <c r="H2567" s="279"/>
    </row>
    <row r="2568" spans="1:8" ht="12.75" customHeight="1">
      <c r="A2568" s="243"/>
      <c r="B2568" s="255"/>
      <c r="C2568" s="55"/>
      <c r="D2568" s="326"/>
      <c r="E2568" s="82"/>
      <c r="F2568" s="90"/>
      <c r="G2568" s="73"/>
      <c r="H2568" s="278"/>
    </row>
    <row r="2569" spans="1:8" ht="12.75" customHeight="1">
      <c r="A2569" s="244"/>
      <c r="B2569" s="256" t="s">
        <v>3462</v>
      </c>
      <c r="C2569" s="54" t="s">
        <v>4192</v>
      </c>
      <c r="D2569" s="327"/>
      <c r="E2569" s="83"/>
      <c r="F2569" s="93"/>
      <c r="G2569" s="101"/>
      <c r="H2569" s="279"/>
    </row>
    <row r="2570" spans="1:8" ht="12.75" customHeight="1">
      <c r="A2570" s="243"/>
      <c r="B2570" s="255" t="s">
        <v>355</v>
      </c>
      <c r="C2570" s="55" t="s">
        <v>1359</v>
      </c>
      <c r="D2570" s="326"/>
      <c r="E2570" s="82"/>
      <c r="F2570" s="90"/>
      <c r="G2570" s="73"/>
      <c r="H2570" s="278"/>
    </row>
    <row r="2571" spans="1:8" ht="12.75" customHeight="1">
      <c r="A2571" s="244" t="s">
        <v>46</v>
      </c>
      <c r="B2571" s="256" t="s">
        <v>857</v>
      </c>
      <c r="C2571" s="54" t="s">
        <v>4585</v>
      </c>
      <c r="D2571" s="327">
        <v>794</v>
      </c>
      <c r="E2571" s="83" t="s">
        <v>117</v>
      </c>
      <c r="F2571" s="93"/>
      <c r="G2571" s="101"/>
      <c r="H2571" s="279"/>
    </row>
    <row r="2572" spans="1:8" ht="12.75" customHeight="1">
      <c r="A2572" s="243"/>
      <c r="B2572" s="255" t="s">
        <v>253</v>
      </c>
      <c r="C2572" s="55" t="s">
        <v>1359</v>
      </c>
      <c r="D2572" s="326"/>
      <c r="E2572" s="82"/>
      <c r="F2572" s="90"/>
      <c r="G2572" s="73"/>
      <c r="H2572" s="278"/>
    </row>
    <row r="2573" spans="1:8" ht="12.75" customHeight="1">
      <c r="A2573" s="244" t="s">
        <v>46</v>
      </c>
      <c r="B2573" s="256" t="s">
        <v>857</v>
      </c>
      <c r="C2573" s="54" t="s">
        <v>4585</v>
      </c>
      <c r="D2573" s="327">
        <v>582</v>
      </c>
      <c r="E2573" s="83" t="s">
        <v>117</v>
      </c>
      <c r="F2573" s="93"/>
      <c r="G2573" s="101"/>
      <c r="H2573" s="279"/>
    </row>
    <row r="2574" spans="1:8" ht="12.75" customHeight="1">
      <c r="A2574" s="243"/>
      <c r="B2574" s="255" t="s">
        <v>46</v>
      </c>
      <c r="C2574" s="55"/>
      <c r="D2574" s="326"/>
      <c r="E2574" s="82"/>
      <c r="F2574" s="90"/>
      <c r="G2574" s="73"/>
      <c r="H2574" s="278"/>
    </row>
    <row r="2575" spans="1:8" ht="12.75" customHeight="1">
      <c r="A2575" s="244" t="s">
        <v>46</v>
      </c>
      <c r="B2575" s="256" t="s">
        <v>46</v>
      </c>
      <c r="C2575" s="54"/>
      <c r="D2575" s="327"/>
      <c r="E2575" s="83" t="s">
        <v>46</v>
      </c>
      <c r="F2575" s="93"/>
      <c r="G2575" s="101"/>
      <c r="H2575" s="279"/>
    </row>
    <row r="2576" spans="1:8" ht="12.75" customHeight="1">
      <c r="A2576" s="243"/>
      <c r="B2576" s="255" t="s">
        <v>355</v>
      </c>
      <c r="C2576" s="55" t="s">
        <v>1359</v>
      </c>
      <c r="D2576" s="326"/>
      <c r="E2576" s="82"/>
      <c r="F2576" s="90"/>
      <c r="G2576" s="73"/>
      <c r="H2576" s="278"/>
    </row>
    <row r="2577" spans="1:8" ht="12.75" customHeight="1">
      <c r="A2577" s="244" t="s">
        <v>46</v>
      </c>
      <c r="B2577" s="256" t="s">
        <v>651</v>
      </c>
      <c r="C2577" s="54" t="s">
        <v>550</v>
      </c>
      <c r="D2577" s="327">
        <v>265</v>
      </c>
      <c r="E2577" s="83" t="s">
        <v>117</v>
      </c>
      <c r="F2577" s="93"/>
      <c r="G2577" s="101"/>
      <c r="H2577" s="279"/>
    </row>
    <row r="2578" spans="1:8" ht="12.75" customHeight="1">
      <c r="A2578" s="243"/>
      <c r="B2578" s="255" t="s">
        <v>3704</v>
      </c>
      <c r="C2578" s="55" t="s">
        <v>708</v>
      </c>
      <c r="D2578" s="326"/>
      <c r="E2578" s="82"/>
      <c r="F2578" s="90"/>
      <c r="G2578" s="73"/>
      <c r="H2578" s="278"/>
    </row>
    <row r="2579" spans="1:8" ht="12.75" customHeight="1">
      <c r="A2579" s="244" t="s">
        <v>46</v>
      </c>
      <c r="B2579" s="256" t="s">
        <v>1832</v>
      </c>
      <c r="C2579" s="54" t="s">
        <v>2999</v>
      </c>
      <c r="D2579" s="327">
        <v>1598</v>
      </c>
      <c r="E2579" s="83" t="s">
        <v>161</v>
      </c>
      <c r="F2579" s="93"/>
      <c r="G2579" s="101"/>
      <c r="H2579" s="279"/>
    </row>
    <row r="2580" spans="1:8" ht="12.75" customHeight="1">
      <c r="A2580" s="243"/>
      <c r="B2580" s="255" t="s">
        <v>46</v>
      </c>
      <c r="C2580" s="55" t="s">
        <v>4283</v>
      </c>
      <c r="D2580" s="326"/>
      <c r="E2580" s="82"/>
      <c r="F2580" s="90"/>
      <c r="G2580" s="73"/>
      <c r="H2580" s="278"/>
    </row>
    <row r="2581" spans="1:8" ht="12.75" customHeight="1">
      <c r="A2581" s="244" t="s">
        <v>46</v>
      </c>
      <c r="B2581" s="256" t="s">
        <v>1352</v>
      </c>
      <c r="C2581" s="54" t="s">
        <v>1030</v>
      </c>
      <c r="D2581" s="327">
        <v>91.6</v>
      </c>
      <c r="E2581" s="83" t="s">
        <v>117</v>
      </c>
      <c r="F2581" s="93"/>
      <c r="G2581" s="101"/>
      <c r="H2581" s="279"/>
    </row>
    <row r="2582" spans="1:8" ht="12.75" customHeight="1">
      <c r="A2582" s="243"/>
      <c r="B2582" s="255" t="s">
        <v>838</v>
      </c>
      <c r="C2582" s="55" t="s">
        <v>4283</v>
      </c>
      <c r="D2582" s="326"/>
      <c r="E2582" s="82"/>
      <c r="F2582" s="90"/>
      <c r="G2582" s="73"/>
      <c r="H2582" s="278"/>
    </row>
    <row r="2583" spans="1:8" ht="12.75" customHeight="1">
      <c r="A2583" s="244" t="s">
        <v>46</v>
      </c>
      <c r="B2583" s="256" t="s">
        <v>4284</v>
      </c>
      <c r="C2583" s="54" t="s">
        <v>1030</v>
      </c>
      <c r="D2583" s="327">
        <v>97.5</v>
      </c>
      <c r="E2583" s="83" t="s">
        <v>161</v>
      </c>
      <c r="F2583" s="93"/>
      <c r="G2583" s="101"/>
      <c r="H2583" s="279"/>
    </row>
    <row r="2584" spans="1:8" ht="12.75" customHeight="1">
      <c r="A2584" s="243"/>
      <c r="B2584" s="255"/>
      <c r="C2584" s="52" t="s">
        <v>4282</v>
      </c>
      <c r="D2584" s="326"/>
      <c r="E2584" s="346"/>
      <c r="F2584" s="90"/>
      <c r="G2584" s="73"/>
      <c r="H2584" s="278"/>
    </row>
    <row r="2585" spans="1:8" ht="12.75" customHeight="1">
      <c r="A2585" s="244"/>
      <c r="B2585" s="256" t="s">
        <v>1352</v>
      </c>
      <c r="C2585" s="54" t="s">
        <v>1030</v>
      </c>
      <c r="D2585" s="327">
        <v>2.1</v>
      </c>
      <c r="E2585" s="349" t="s">
        <v>117</v>
      </c>
      <c r="F2585" s="93"/>
      <c r="G2585" s="101"/>
      <c r="H2585" s="279"/>
    </row>
    <row r="2586" spans="1:8" ht="12.75" customHeight="1">
      <c r="A2586" s="243"/>
      <c r="B2586" s="255"/>
      <c r="C2586" s="52" t="s">
        <v>2932</v>
      </c>
      <c r="D2586" s="326"/>
      <c r="E2586" s="346"/>
      <c r="F2586" s="90"/>
      <c r="G2586" s="73"/>
      <c r="H2586" s="278"/>
    </row>
    <row r="2587" spans="1:8" ht="12.75" customHeight="1">
      <c r="A2587" s="244"/>
      <c r="B2587" s="256" t="s">
        <v>1901</v>
      </c>
      <c r="C2587" s="54"/>
      <c r="D2587" s="327">
        <v>77.2</v>
      </c>
      <c r="E2587" s="349" t="s">
        <v>117</v>
      </c>
      <c r="F2587" s="93"/>
      <c r="G2587" s="101"/>
      <c r="H2587" s="279"/>
    </row>
    <row r="2588" spans="1:8" ht="12.75" customHeight="1">
      <c r="A2588" s="243"/>
      <c r="B2588" s="255"/>
      <c r="C2588" s="55"/>
      <c r="D2588" s="326"/>
      <c r="E2588" s="82"/>
      <c r="F2588" s="90"/>
      <c r="G2588" s="73"/>
      <c r="H2588" s="278"/>
    </row>
    <row r="2589" spans="1:8" ht="12.75" customHeight="1">
      <c r="A2589" s="244"/>
      <c r="B2589" s="256"/>
      <c r="C2589" s="54"/>
      <c r="D2589" s="327"/>
      <c r="E2589" s="83"/>
      <c r="F2589" s="93"/>
      <c r="G2589" s="101"/>
      <c r="H2589" s="279"/>
    </row>
    <row r="2590" spans="1:8" ht="12.75" customHeight="1">
      <c r="A2590" s="243"/>
      <c r="B2590" s="255" t="s">
        <v>46</v>
      </c>
      <c r="C2590" s="55" t="s">
        <v>46</v>
      </c>
      <c r="D2590" s="326"/>
      <c r="E2590" s="82"/>
      <c r="F2590" s="90"/>
      <c r="G2590" s="73"/>
      <c r="H2590" s="278"/>
    </row>
    <row r="2591" spans="1:8" ht="12.75" customHeight="1">
      <c r="A2591" s="244" t="s">
        <v>46</v>
      </c>
      <c r="B2591" s="256" t="s">
        <v>884</v>
      </c>
      <c r="C2591" s="54" t="s">
        <v>46</v>
      </c>
      <c r="D2591" s="327"/>
      <c r="E2591" s="83" t="s">
        <v>46</v>
      </c>
      <c r="F2591" s="93"/>
      <c r="G2591" s="101"/>
      <c r="H2591" s="279"/>
    </row>
    <row r="2592" spans="1:8" ht="12.75" customHeight="1">
      <c r="A2592" s="282"/>
      <c r="B2592" s="255"/>
      <c r="C2592" s="52" t="s">
        <v>1818</v>
      </c>
      <c r="D2592" s="326"/>
      <c r="E2592" s="346"/>
      <c r="F2592" s="90"/>
      <c r="G2592" s="69"/>
      <c r="H2592" s="278"/>
    </row>
    <row r="2593" spans="1:8" ht="12.75" customHeight="1">
      <c r="A2593" s="245"/>
      <c r="B2593" s="256" t="s">
        <v>2208</v>
      </c>
      <c r="C2593" s="54" t="s">
        <v>2810</v>
      </c>
      <c r="D2593" s="327">
        <v>346</v>
      </c>
      <c r="E2593" s="347" t="s">
        <v>117</v>
      </c>
      <c r="F2593" s="91"/>
      <c r="G2593" s="70"/>
      <c r="H2593" s="277"/>
    </row>
    <row r="2594" spans="1:8" ht="12.75" customHeight="1">
      <c r="A2594" s="282"/>
      <c r="B2594" s="255"/>
      <c r="C2594" s="52" t="s">
        <v>4700</v>
      </c>
      <c r="D2594" s="326"/>
      <c r="E2594" s="346"/>
      <c r="F2594" s="90"/>
      <c r="G2594" s="69"/>
      <c r="H2594" s="278"/>
    </row>
    <row r="2595" spans="1:8" ht="12.75" customHeight="1">
      <c r="A2595" s="245"/>
      <c r="B2595" s="256" t="s">
        <v>2208</v>
      </c>
      <c r="C2595" s="54" t="s">
        <v>698</v>
      </c>
      <c r="D2595" s="327">
        <v>218</v>
      </c>
      <c r="E2595" s="347" t="s">
        <v>117</v>
      </c>
      <c r="F2595" s="91"/>
      <c r="G2595" s="70"/>
      <c r="H2595" s="277"/>
    </row>
    <row r="2596" spans="1:8" ht="12.75" customHeight="1">
      <c r="A2596" s="243"/>
      <c r="B2596" s="255"/>
      <c r="C2596" s="55"/>
      <c r="D2596" s="326"/>
      <c r="E2596" s="82"/>
      <c r="F2596" s="90"/>
      <c r="G2596" s="73"/>
      <c r="H2596" s="278"/>
    </row>
    <row r="2597" spans="1:8" ht="12.75" customHeight="1">
      <c r="A2597" s="244"/>
      <c r="B2597" s="256"/>
      <c r="C2597" s="54"/>
      <c r="D2597" s="327"/>
      <c r="E2597" s="83"/>
      <c r="F2597" s="93"/>
      <c r="G2597" s="101"/>
      <c r="H2597" s="279"/>
    </row>
    <row r="2598" spans="1:8" ht="12.75" customHeight="1">
      <c r="A2598" s="243"/>
      <c r="B2598" s="255" t="s">
        <v>13</v>
      </c>
      <c r="C2598" s="55" t="s">
        <v>2148</v>
      </c>
      <c r="D2598" s="326"/>
      <c r="E2598" s="82"/>
      <c r="F2598" s="90"/>
      <c r="G2598" s="73"/>
      <c r="H2598" s="278"/>
    </row>
    <row r="2599" spans="1:8" ht="12.75" customHeight="1">
      <c r="A2599" s="244" t="s">
        <v>46</v>
      </c>
      <c r="B2599" s="256" t="s">
        <v>3679</v>
      </c>
      <c r="C2599" s="54" t="s">
        <v>2854</v>
      </c>
      <c r="D2599" s="327">
        <v>1047</v>
      </c>
      <c r="E2599" s="83" t="s">
        <v>117</v>
      </c>
      <c r="F2599" s="93"/>
      <c r="G2599" s="101"/>
      <c r="H2599" s="279"/>
    </row>
    <row r="2600" spans="1:8" ht="12.75" customHeight="1">
      <c r="A2600" s="243"/>
      <c r="B2600" s="255" t="s">
        <v>4285</v>
      </c>
      <c r="C2600" s="55" t="s">
        <v>2148</v>
      </c>
      <c r="D2600" s="326"/>
      <c r="E2600" s="82"/>
      <c r="F2600" s="90"/>
      <c r="G2600" s="73"/>
      <c r="H2600" s="278"/>
    </row>
    <row r="2601" spans="1:8" ht="12.75" customHeight="1">
      <c r="A2601" s="244" t="s">
        <v>46</v>
      </c>
      <c r="B2601" s="256" t="s">
        <v>3679</v>
      </c>
      <c r="C2601" s="54" t="s">
        <v>2854</v>
      </c>
      <c r="D2601" s="327">
        <v>16.7</v>
      </c>
      <c r="E2601" s="83" t="s">
        <v>117</v>
      </c>
      <c r="F2601" s="93"/>
      <c r="G2601" s="101"/>
      <c r="H2601" s="279"/>
    </row>
    <row r="2602" spans="1:8" ht="12.75" customHeight="1">
      <c r="A2602" s="243"/>
      <c r="B2602" s="255" t="s">
        <v>13</v>
      </c>
      <c r="C2602" s="55" t="s">
        <v>4287</v>
      </c>
      <c r="D2602" s="326"/>
      <c r="E2602" s="82"/>
      <c r="F2602" s="90"/>
      <c r="G2602" s="73"/>
      <c r="H2602" s="278"/>
    </row>
    <row r="2603" spans="1:8" ht="12.75" customHeight="1">
      <c r="A2603" s="244" t="s">
        <v>46</v>
      </c>
      <c r="B2603" s="256" t="s">
        <v>3679</v>
      </c>
      <c r="C2603" s="54" t="s">
        <v>2854</v>
      </c>
      <c r="D2603" s="327">
        <v>128</v>
      </c>
      <c r="E2603" s="83" t="s">
        <v>117</v>
      </c>
      <c r="F2603" s="93"/>
      <c r="G2603" s="101"/>
      <c r="H2603" s="279"/>
    </row>
    <row r="2604" spans="1:8" ht="12.75" customHeight="1">
      <c r="A2604" s="243"/>
      <c r="B2604" s="255" t="s">
        <v>3682</v>
      </c>
      <c r="C2604" s="55" t="s">
        <v>4287</v>
      </c>
      <c r="D2604" s="326"/>
      <c r="E2604" s="82"/>
      <c r="F2604" s="90"/>
      <c r="G2604" s="73"/>
      <c r="H2604" s="278"/>
    </row>
    <row r="2605" spans="1:8" ht="12.75" customHeight="1">
      <c r="A2605" s="244" t="s">
        <v>46</v>
      </c>
      <c r="B2605" s="256" t="s">
        <v>3679</v>
      </c>
      <c r="C2605" s="54" t="s">
        <v>2854</v>
      </c>
      <c r="D2605" s="327">
        <v>78.400000000000006</v>
      </c>
      <c r="E2605" s="83" t="s">
        <v>117</v>
      </c>
      <c r="F2605" s="93"/>
      <c r="G2605" s="101"/>
      <c r="H2605" s="279"/>
    </row>
    <row r="2606" spans="1:8" ht="12.75" customHeight="1">
      <c r="A2606" s="243"/>
      <c r="B2606" s="255" t="s">
        <v>3683</v>
      </c>
      <c r="C2606" s="55" t="s">
        <v>4287</v>
      </c>
      <c r="D2606" s="326"/>
      <c r="E2606" s="82"/>
      <c r="F2606" s="90"/>
      <c r="G2606" s="73"/>
      <c r="H2606" s="278"/>
    </row>
    <row r="2607" spans="1:8" ht="12.75" customHeight="1">
      <c r="A2607" s="244" t="s">
        <v>46</v>
      </c>
      <c r="B2607" s="256" t="s">
        <v>3679</v>
      </c>
      <c r="C2607" s="54" t="s">
        <v>2854</v>
      </c>
      <c r="D2607" s="327">
        <v>14.7</v>
      </c>
      <c r="E2607" s="83" t="s">
        <v>117</v>
      </c>
      <c r="F2607" s="93"/>
      <c r="G2607" s="101"/>
      <c r="H2607" s="279"/>
    </row>
    <row r="2608" spans="1:8" ht="12.75" customHeight="1">
      <c r="A2608" s="243"/>
      <c r="B2608" s="255" t="s">
        <v>4286</v>
      </c>
      <c r="C2608" s="55" t="s">
        <v>3681</v>
      </c>
      <c r="D2608" s="326"/>
      <c r="E2608" s="82"/>
      <c r="F2608" s="90"/>
      <c r="G2608" s="73"/>
      <c r="H2608" s="278"/>
    </row>
    <row r="2609" spans="1:8" ht="12.75" customHeight="1">
      <c r="A2609" s="244"/>
      <c r="B2609" s="256" t="s">
        <v>3679</v>
      </c>
      <c r="C2609" s="54" t="s">
        <v>2854</v>
      </c>
      <c r="D2609" s="327">
        <v>12.4</v>
      </c>
      <c r="E2609" s="83" t="s">
        <v>117</v>
      </c>
      <c r="F2609" s="93"/>
      <c r="G2609" s="101"/>
      <c r="H2609" s="279"/>
    </row>
    <row r="2610" spans="1:8" ht="12.75" customHeight="1">
      <c r="A2610" s="243"/>
      <c r="B2610" s="255" t="s">
        <v>3680</v>
      </c>
      <c r="C2610" s="55"/>
      <c r="D2610" s="326"/>
      <c r="E2610" s="82"/>
      <c r="F2610" s="90"/>
      <c r="G2610" s="73"/>
      <c r="H2610" s="278"/>
    </row>
    <row r="2611" spans="1:8" ht="12.75" customHeight="1">
      <c r="A2611" s="244"/>
      <c r="B2611" s="256" t="s">
        <v>3685</v>
      </c>
      <c r="C2611" s="54"/>
      <c r="D2611" s="327">
        <f>ROUND(D2599+D2601+D2603+D2605+D2607+D2609,0)</f>
        <v>1297</v>
      </c>
      <c r="E2611" s="83" t="s">
        <v>117</v>
      </c>
      <c r="F2611" s="93"/>
      <c r="G2611" s="101"/>
      <c r="H2611" s="279"/>
    </row>
    <row r="2612" spans="1:8" ht="12.75" customHeight="1">
      <c r="A2612" s="243"/>
      <c r="B2612" s="255"/>
      <c r="C2612" s="55"/>
      <c r="D2612" s="326"/>
      <c r="E2612" s="82"/>
      <c r="F2612" s="90"/>
      <c r="G2612" s="73"/>
      <c r="H2612" s="278"/>
    </row>
    <row r="2613" spans="1:8" ht="12.75" customHeight="1">
      <c r="A2613" s="244"/>
      <c r="B2613" s="256"/>
      <c r="C2613" s="54"/>
      <c r="D2613" s="327"/>
      <c r="E2613" s="83"/>
      <c r="F2613" s="93"/>
      <c r="G2613" s="101"/>
      <c r="H2613" s="279"/>
    </row>
    <row r="2614" spans="1:8" ht="12.75" customHeight="1">
      <c r="A2614" s="243"/>
      <c r="B2614" s="255" t="s">
        <v>355</v>
      </c>
      <c r="C2614" s="55" t="s">
        <v>1866</v>
      </c>
      <c r="D2614" s="326"/>
      <c r="E2614" s="82"/>
      <c r="F2614" s="90"/>
      <c r="G2614" s="73"/>
      <c r="H2614" s="278"/>
    </row>
    <row r="2615" spans="1:8" ht="12.75" customHeight="1">
      <c r="A2615" s="244" t="s">
        <v>46</v>
      </c>
      <c r="B2615" s="256" t="s">
        <v>3686</v>
      </c>
      <c r="C2615" s="54" t="s">
        <v>2854</v>
      </c>
      <c r="D2615" s="327">
        <v>60.5</v>
      </c>
      <c r="E2615" s="83" t="s">
        <v>117</v>
      </c>
      <c r="F2615" s="93"/>
      <c r="G2615" s="101"/>
      <c r="H2615" s="279"/>
    </row>
    <row r="2616" spans="1:8" ht="12.75" customHeight="1">
      <c r="A2616" s="243"/>
      <c r="B2616" s="255" t="s">
        <v>229</v>
      </c>
      <c r="C2616" s="55" t="s">
        <v>2148</v>
      </c>
      <c r="D2616" s="326"/>
      <c r="E2616" s="82"/>
      <c r="F2616" s="90"/>
      <c r="G2616" s="73"/>
      <c r="H2616" s="278"/>
    </row>
    <row r="2617" spans="1:8" ht="12.75" customHeight="1">
      <c r="A2617" s="244" t="s">
        <v>46</v>
      </c>
      <c r="B2617" s="256" t="s">
        <v>3686</v>
      </c>
      <c r="C2617" s="54" t="s">
        <v>2854</v>
      </c>
      <c r="D2617" s="327">
        <v>169</v>
      </c>
      <c r="E2617" s="83" t="s">
        <v>117</v>
      </c>
      <c r="F2617" s="93"/>
      <c r="G2617" s="101"/>
      <c r="H2617" s="279"/>
    </row>
    <row r="2618" spans="1:8" ht="12.75" customHeight="1">
      <c r="A2618" s="243"/>
      <c r="B2618" s="255" t="s">
        <v>355</v>
      </c>
      <c r="C2618" s="55" t="s">
        <v>4288</v>
      </c>
      <c r="D2618" s="326"/>
      <c r="E2618" s="82"/>
      <c r="F2618" s="90"/>
      <c r="G2618" s="73"/>
      <c r="H2618" s="278"/>
    </row>
    <row r="2619" spans="1:8" ht="12.75" customHeight="1">
      <c r="A2619" s="244" t="s">
        <v>46</v>
      </c>
      <c r="B2619" s="256" t="s">
        <v>3686</v>
      </c>
      <c r="C2619" s="54" t="s">
        <v>2854</v>
      </c>
      <c r="D2619" s="327">
        <v>21.5</v>
      </c>
      <c r="E2619" s="83" t="s">
        <v>117</v>
      </c>
      <c r="F2619" s="93"/>
      <c r="G2619" s="101"/>
      <c r="H2619" s="279"/>
    </row>
    <row r="2620" spans="1:8" ht="12.75" customHeight="1">
      <c r="A2620" s="243"/>
      <c r="B2620" s="255"/>
      <c r="C2620" s="55"/>
      <c r="D2620" s="326"/>
      <c r="E2620" s="82"/>
      <c r="F2620" s="90"/>
      <c r="G2620" s="73"/>
      <c r="H2620" s="278"/>
    </row>
    <row r="2621" spans="1:8" ht="12.75" customHeight="1">
      <c r="A2621" s="244"/>
      <c r="B2621" s="256"/>
      <c r="C2621" s="54"/>
      <c r="D2621" s="327"/>
      <c r="E2621" s="83"/>
      <c r="F2621" s="93"/>
      <c r="G2621" s="101"/>
      <c r="H2621" s="279"/>
    </row>
    <row r="2622" spans="1:8" ht="12.75" customHeight="1">
      <c r="A2622" s="243"/>
      <c r="B2622" s="255"/>
      <c r="C2622" s="55"/>
      <c r="D2622" s="326"/>
      <c r="E2622" s="82"/>
      <c r="F2622" s="90"/>
      <c r="G2622" s="73"/>
      <c r="H2622" s="278"/>
    </row>
    <row r="2623" spans="1:8" ht="12.75" customHeight="1">
      <c r="A2623" s="244"/>
      <c r="B2623" s="256"/>
      <c r="C2623" s="54"/>
      <c r="D2623" s="327"/>
      <c r="E2623" s="83"/>
      <c r="F2623" s="93"/>
      <c r="G2623" s="101"/>
      <c r="H2623" s="279"/>
    </row>
    <row r="2624" spans="1:8" ht="12.75" customHeight="1">
      <c r="A2624" s="243"/>
      <c r="B2624" s="255" t="s">
        <v>2832</v>
      </c>
      <c r="C2624" s="55" t="s">
        <v>3698</v>
      </c>
      <c r="D2624" s="326"/>
      <c r="E2624" s="82"/>
      <c r="F2624" s="90"/>
      <c r="G2624" s="73"/>
      <c r="H2624" s="278"/>
    </row>
    <row r="2625" spans="1:8" ht="12.75" customHeight="1">
      <c r="A2625" s="244" t="s">
        <v>46</v>
      </c>
      <c r="B2625" s="256" t="s">
        <v>1355</v>
      </c>
      <c r="C2625" s="54" t="s">
        <v>3387</v>
      </c>
      <c r="D2625" s="327">
        <v>1.1000000000000001</v>
      </c>
      <c r="E2625" s="83" t="s">
        <v>117</v>
      </c>
      <c r="F2625" s="93"/>
      <c r="G2625" s="101"/>
      <c r="H2625" s="279"/>
    </row>
    <row r="2626" spans="1:8" ht="12.75" customHeight="1">
      <c r="A2626" s="243"/>
      <c r="B2626" s="255" t="s">
        <v>140</v>
      </c>
      <c r="C2626" s="55" t="s">
        <v>3698</v>
      </c>
      <c r="D2626" s="326"/>
      <c r="E2626" s="82"/>
      <c r="F2626" s="90"/>
      <c r="G2626" s="73"/>
      <c r="H2626" s="278"/>
    </row>
    <row r="2627" spans="1:8" ht="12.75" customHeight="1">
      <c r="A2627" s="244" t="s">
        <v>46</v>
      </c>
      <c r="B2627" s="256" t="s">
        <v>1355</v>
      </c>
      <c r="C2627" s="54" t="s">
        <v>3387</v>
      </c>
      <c r="D2627" s="327">
        <v>49.1</v>
      </c>
      <c r="E2627" s="83" t="s">
        <v>117</v>
      </c>
      <c r="F2627" s="93"/>
      <c r="G2627" s="101"/>
      <c r="H2627" s="279"/>
    </row>
    <row r="2628" spans="1:8" ht="12.75" customHeight="1">
      <c r="A2628" s="243"/>
      <c r="B2628" s="255" t="s">
        <v>3395</v>
      </c>
      <c r="C2628" s="55" t="s">
        <v>3698</v>
      </c>
      <c r="D2628" s="326"/>
      <c r="E2628" s="82"/>
      <c r="F2628" s="90"/>
      <c r="G2628" s="73"/>
      <c r="H2628" s="278"/>
    </row>
    <row r="2629" spans="1:8" ht="12.75" customHeight="1">
      <c r="A2629" s="244" t="s">
        <v>46</v>
      </c>
      <c r="B2629" s="256" t="s">
        <v>1355</v>
      </c>
      <c r="C2629" s="54" t="s">
        <v>3387</v>
      </c>
      <c r="D2629" s="327">
        <v>26.3</v>
      </c>
      <c r="E2629" s="83" t="s">
        <v>117</v>
      </c>
      <c r="F2629" s="93"/>
      <c r="G2629" s="101"/>
      <c r="H2629" s="279"/>
    </row>
    <row r="2630" spans="1:8" ht="12.75" customHeight="1">
      <c r="A2630" s="243"/>
      <c r="B2630" s="255" t="s">
        <v>3558</v>
      </c>
      <c r="C2630" s="55" t="s">
        <v>3698</v>
      </c>
      <c r="D2630" s="326"/>
      <c r="E2630" s="82"/>
      <c r="F2630" s="90"/>
      <c r="G2630" s="73"/>
      <c r="H2630" s="278"/>
    </row>
    <row r="2631" spans="1:8" ht="12.75" customHeight="1">
      <c r="A2631" s="244" t="s">
        <v>46</v>
      </c>
      <c r="B2631" s="256" t="s">
        <v>1355</v>
      </c>
      <c r="C2631" s="54" t="s">
        <v>3387</v>
      </c>
      <c r="D2631" s="327">
        <v>4.9000000000000004</v>
      </c>
      <c r="E2631" s="83" t="s">
        <v>117</v>
      </c>
      <c r="F2631" s="93"/>
      <c r="G2631" s="101"/>
      <c r="H2631" s="279"/>
    </row>
    <row r="2632" spans="1:8" ht="12.75" customHeight="1">
      <c r="A2632" s="243"/>
      <c r="B2632" s="255" t="s">
        <v>259</v>
      </c>
      <c r="C2632" s="55" t="s">
        <v>3698</v>
      </c>
      <c r="D2632" s="326"/>
      <c r="E2632" s="82"/>
      <c r="F2632" s="90"/>
      <c r="G2632" s="73"/>
      <c r="H2632" s="278"/>
    </row>
    <row r="2633" spans="1:8" ht="12.75" customHeight="1">
      <c r="A2633" s="244" t="s">
        <v>46</v>
      </c>
      <c r="B2633" s="256" t="s">
        <v>1355</v>
      </c>
      <c r="C2633" s="54" t="s">
        <v>3387</v>
      </c>
      <c r="D2633" s="327">
        <v>10.199999999999999</v>
      </c>
      <c r="E2633" s="83" t="s">
        <v>117</v>
      </c>
      <c r="F2633" s="93"/>
      <c r="G2633" s="101"/>
      <c r="H2633" s="279"/>
    </row>
    <row r="2634" spans="1:8" ht="12.75" customHeight="1">
      <c r="A2634" s="243"/>
      <c r="B2634" s="255" t="s">
        <v>1521</v>
      </c>
      <c r="C2634" s="55" t="s">
        <v>3698</v>
      </c>
      <c r="D2634" s="326"/>
      <c r="E2634" s="82"/>
      <c r="F2634" s="90"/>
      <c r="G2634" s="73"/>
      <c r="H2634" s="278"/>
    </row>
    <row r="2635" spans="1:8" ht="12.75" customHeight="1">
      <c r="A2635" s="244" t="s">
        <v>46</v>
      </c>
      <c r="B2635" s="256" t="s">
        <v>1355</v>
      </c>
      <c r="C2635" s="54" t="s">
        <v>3387</v>
      </c>
      <c r="D2635" s="327">
        <v>43.1</v>
      </c>
      <c r="E2635" s="83" t="s">
        <v>117</v>
      </c>
      <c r="F2635" s="93"/>
      <c r="G2635" s="101"/>
      <c r="H2635" s="279"/>
    </row>
    <row r="2636" spans="1:8" ht="12.75" customHeight="1">
      <c r="A2636" s="243"/>
      <c r="B2636" s="255" t="s">
        <v>4291</v>
      </c>
      <c r="C2636" s="55" t="s">
        <v>3687</v>
      </c>
      <c r="D2636" s="326"/>
      <c r="E2636" s="82"/>
      <c r="F2636" s="90"/>
      <c r="G2636" s="73"/>
      <c r="H2636" s="278"/>
    </row>
    <row r="2637" spans="1:8" ht="12.75" customHeight="1">
      <c r="A2637" s="244" t="s">
        <v>46</v>
      </c>
      <c r="B2637" s="256" t="s">
        <v>1528</v>
      </c>
      <c r="C2637" s="53" t="s">
        <v>3387</v>
      </c>
      <c r="D2637" s="327">
        <v>13.2</v>
      </c>
      <c r="E2637" s="83" t="s">
        <v>161</v>
      </c>
      <c r="F2637" s="93"/>
      <c r="G2637" s="101"/>
      <c r="H2637" s="279"/>
    </row>
    <row r="2638" spans="1:8" ht="12.75" customHeight="1">
      <c r="A2638" s="243"/>
      <c r="B2638" s="255" t="s">
        <v>3740</v>
      </c>
      <c r="C2638" s="55" t="s">
        <v>3687</v>
      </c>
      <c r="D2638" s="326"/>
      <c r="E2638" s="82"/>
      <c r="F2638" s="90"/>
      <c r="G2638" s="73"/>
      <c r="H2638" s="278"/>
    </row>
    <row r="2639" spans="1:8" ht="12.75" customHeight="1">
      <c r="A2639" s="244" t="s">
        <v>46</v>
      </c>
      <c r="B2639" s="256" t="s">
        <v>1528</v>
      </c>
      <c r="C2639" s="53" t="s">
        <v>3387</v>
      </c>
      <c r="D2639" s="327">
        <v>37.799999999999997</v>
      </c>
      <c r="E2639" s="83" t="s">
        <v>161</v>
      </c>
      <c r="F2639" s="93"/>
      <c r="G2639" s="101"/>
      <c r="H2639" s="279"/>
    </row>
    <row r="2640" spans="1:8" ht="12.75" customHeight="1">
      <c r="A2640" s="243"/>
      <c r="B2640" s="255" t="s">
        <v>1519</v>
      </c>
      <c r="C2640" s="55" t="s">
        <v>3687</v>
      </c>
      <c r="D2640" s="326"/>
      <c r="E2640" s="82"/>
      <c r="F2640" s="90"/>
      <c r="G2640" s="73"/>
      <c r="H2640" s="278"/>
    </row>
    <row r="2641" spans="1:8" ht="12.75" customHeight="1">
      <c r="A2641" s="244" t="s">
        <v>46</v>
      </c>
      <c r="B2641" s="256" t="s">
        <v>1528</v>
      </c>
      <c r="C2641" s="53" t="s">
        <v>3387</v>
      </c>
      <c r="D2641" s="327">
        <v>221</v>
      </c>
      <c r="E2641" s="83" t="s">
        <v>161</v>
      </c>
      <c r="F2641" s="93"/>
      <c r="G2641" s="101"/>
      <c r="H2641" s="279"/>
    </row>
    <row r="2642" spans="1:8" ht="12.75" customHeight="1">
      <c r="A2642" s="243"/>
      <c r="B2642" s="255" t="s">
        <v>3705</v>
      </c>
      <c r="C2642" s="55" t="s">
        <v>3687</v>
      </c>
      <c r="D2642" s="326"/>
      <c r="E2642" s="82"/>
      <c r="F2642" s="90"/>
      <c r="G2642" s="73"/>
      <c r="H2642" s="278"/>
    </row>
    <row r="2643" spans="1:8" ht="12.75" customHeight="1">
      <c r="A2643" s="244" t="s">
        <v>46</v>
      </c>
      <c r="B2643" s="256" t="s">
        <v>1528</v>
      </c>
      <c r="C2643" s="53" t="s">
        <v>3387</v>
      </c>
      <c r="D2643" s="327">
        <v>0.8</v>
      </c>
      <c r="E2643" s="83" t="s">
        <v>161</v>
      </c>
      <c r="F2643" s="93"/>
      <c r="G2643" s="101"/>
      <c r="H2643" s="279"/>
    </row>
    <row r="2644" spans="1:8" ht="12.75" customHeight="1">
      <c r="A2644" s="243"/>
      <c r="B2644" s="255" t="s">
        <v>2071</v>
      </c>
      <c r="C2644" s="55" t="s">
        <v>3687</v>
      </c>
      <c r="D2644" s="326"/>
      <c r="E2644" s="82"/>
      <c r="F2644" s="90"/>
      <c r="G2644" s="73"/>
      <c r="H2644" s="278"/>
    </row>
    <row r="2645" spans="1:8" ht="12.75" customHeight="1">
      <c r="A2645" s="244" t="s">
        <v>46</v>
      </c>
      <c r="B2645" s="256" t="s">
        <v>1528</v>
      </c>
      <c r="C2645" s="53" t="s">
        <v>3387</v>
      </c>
      <c r="D2645" s="327">
        <v>29.7</v>
      </c>
      <c r="E2645" s="83" t="s">
        <v>161</v>
      </c>
      <c r="F2645" s="93"/>
      <c r="G2645" s="101"/>
      <c r="H2645" s="279"/>
    </row>
    <row r="2646" spans="1:8" ht="12.75" customHeight="1">
      <c r="A2646" s="243"/>
      <c r="B2646" s="255" t="s">
        <v>4293</v>
      </c>
      <c r="C2646" s="55" t="s">
        <v>3687</v>
      </c>
      <c r="D2646" s="326"/>
      <c r="E2646" s="82"/>
      <c r="F2646" s="90"/>
      <c r="G2646" s="73"/>
      <c r="H2646" s="278"/>
    </row>
    <row r="2647" spans="1:8" ht="12.75" customHeight="1">
      <c r="A2647" s="244" t="s">
        <v>46</v>
      </c>
      <c r="B2647" s="256" t="s">
        <v>1528</v>
      </c>
      <c r="C2647" s="53" t="s">
        <v>3387</v>
      </c>
      <c r="D2647" s="327">
        <v>4.5999999999999996</v>
      </c>
      <c r="E2647" s="83" t="s">
        <v>161</v>
      </c>
      <c r="F2647" s="93"/>
      <c r="G2647" s="101"/>
      <c r="H2647" s="279"/>
    </row>
    <row r="2648" spans="1:8" ht="12.75" customHeight="1">
      <c r="A2648" s="243"/>
      <c r="B2648" s="255" t="s">
        <v>1798</v>
      </c>
      <c r="C2648" s="55" t="s">
        <v>3687</v>
      </c>
      <c r="D2648" s="326"/>
      <c r="E2648" s="82"/>
      <c r="F2648" s="90"/>
      <c r="G2648" s="73"/>
      <c r="H2648" s="278"/>
    </row>
    <row r="2649" spans="1:8" ht="12.75" customHeight="1">
      <c r="A2649" s="244" t="s">
        <v>46</v>
      </c>
      <c r="B2649" s="256" t="s">
        <v>1528</v>
      </c>
      <c r="C2649" s="53" t="s">
        <v>3387</v>
      </c>
      <c r="D2649" s="327">
        <v>15.6</v>
      </c>
      <c r="E2649" s="83" t="s">
        <v>161</v>
      </c>
      <c r="F2649" s="93"/>
      <c r="G2649" s="101"/>
      <c r="H2649" s="279"/>
    </row>
    <row r="2650" spans="1:8" ht="12.75" customHeight="1">
      <c r="A2650" s="243"/>
      <c r="B2650" s="255" t="s">
        <v>2258</v>
      </c>
      <c r="C2650" s="55" t="s">
        <v>3687</v>
      </c>
      <c r="D2650" s="326"/>
      <c r="E2650" s="82"/>
      <c r="F2650" s="90"/>
      <c r="G2650" s="73"/>
      <c r="H2650" s="278"/>
    </row>
    <row r="2651" spans="1:8" ht="12.75" customHeight="1">
      <c r="A2651" s="244" t="s">
        <v>46</v>
      </c>
      <c r="B2651" s="256" t="s">
        <v>1528</v>
      </c>
      <c r="C2651" s="53" t="s">
        <v>3387</v>
      </c>
      <c r="D2651" s="327">
        <v>102</v>
      </c>
      <c r="E2651" s="83" t="s">
        <v>161</v>
      </c>
      <c r="F2651" s="93"/>
      <c r="G2651" s="101"/>
      <c r="H2651" s="279"/>
    </row>
    <row r="2652" spans="1:8" ht="12.75" customHeight="1">
      <c r="A2652" s="243"/>
      <c r="B2652" s="255" t="s">
        <v>1322</v>
      </c>
      <c r="C2652" s="55" t="s">
        <v>3687</v>
      </c>
      <c r="D2652" s="326"/>
      <c r="E2652" s="82"/>
      <c r="F2652" s="90"/>
      <c r="G2652" s="73"/>
      <c r="H2652" s="278"/>
    </row>
    <row r="2653" spans="1:8" ht="12.75" customHeight="1">
      <c r="A2653" s="244" t="s">
        <v>46</v>
      </c>
      <c r="B2653" s="256" t="s">
        <v>1528</v>
      </c>
      <c r="C2653" s="53" t="s">
        <v>3387</v>
      </c>
      <c r="D2653" s="327">
        <v>1.2</v>
      </c>
      <c r="E2653" s="83" t="s">
        <v>161</v>
      </c>
      <c r="F2653" s="93"/>
      <c r="G2653" s="101"/>
      <c r="H2653" s="279"/>
    </row>
    <row r="2654" spans="1:8" ht="12.75" customHeight="1">
      <c r="A2654" s="243"/>
      <c r="B2654" s="255" t="s">
        <v>3248</v>
      </c>
      <c r="C2654" s="55" t="s">
        <v>3687</v>
      </c>
      <c r="D2654" s="326"/>
      <c r="E2654" s="82"/>
      <c r="F2654" s="90"/>
      <c r="G2654" s="73"/>
      <c r="H2654" s="278"/>
    </row>
    <row r="2655" spans="1:8" ht="12.75" customHeight="1">
      <c r="A2655" s="244"/>
      <c r="B2655" s="256" t="s">
        <v>1528</v>
      </c>
      <c r="C2655" s="54" t="s">
        <v>3387</v>
      </c>
      <c r="D2655" s="327">
        <v>67.900000000000006</v>
      </c>
      <c r="E2655" s="83" t="s">
        <v>161</v>
      </c>
      <c r="F2655" s="93"/>
      <c r="G2655" s="101"/>
      <c r="H2655" s="279"/>
    </row>
    <row r="2656" spans="1:8" ht="12.75" customHeight="1">
      <c r="A2656" s="243"/>
      <c r="B2656" s="255" t="s">
        <v>4294</v>
      </c>
      <c r="C2656" s="52" t="s">
        <v>1557</v>
      </c>
      <c r="D2656" s="326"/>
      <c r="E2656" s="346"/>
      <c r="F2656" s="90"/>
      <c r="G2656" s="73"/>
      <c r="H2656" s="278"/>
    </row>
    <row r="2657" spans="1:8" ht="12.75" customHeight="1">
      <c r="A2657" s="244"/>
      <c r="B2657" s="256" t="s">
        <v>1528</v>
      </c>
      <c r="C2657" s="54" t="s">
        <v>4295</v>
      </c>
      <c r="D2657" s="327">
        <v>37</v>
      </c>
      <c r="E2657" s="347" t="s">
        <v>161</v>
      </c>
      <c r="F2657" s="93"/>
      <c r="G2657" s="101"/>
      <c r="H2657" s="279"/>
    </row>
    <row r="2658" spans="1:8" ht="12.75" customHeight="1">
      <c r="A2658" s="243"/>
      <c r="B2658" s="255"/>
      <c r="C2658" s="55"/>
      <c r="D2658" s="326"/>
      <c r="E2658" s="82"/>
      <c r="F2658" s="90"/>
      <c r="G2658" s="73"/>
      <c r="H2658" s="278"/>
    </row>
    <row r="2659" spans="1:8" ht="12.75" customHeight="1">
      <c r="A2659" s="244"/>
      <c r="B2659" s="256"/>
      <c r="C2659" s="54"/>
      <c r="D2659" s="327"/>
      <c r="E2659" s="83"/>
      <c r="F2659" s="93"/>
      <c r="G2659" s="101"/>
      <c r="H2659" s="279"/>
    </row>
    <row r="2660" spans="1:8" ht="12.75" customHeight="1">
      <c r="A2660" s="282"/>
      <c r="B2660" s="255" t="s">
        <v>4699</v>
      </c>
      <c r="C2660" s="52" t="s">
        <v>1557</v>
      </c>
      <c r="D2660" s="326"/>
      <c r="E2660" s="346"/>
      <c r="F2660" s="90"/>
      <c r="G2660" s="69"/>
      <c r="H2660" s="372"/>
    </row>
    <row r="2661" spans="1:8" ht="12.75" customHeight="1">
      <c r="A2661" s="245" t="s">
        <v>46</v>
      </c>
      <c r="B2661" s="256" t="s">
        <v>2276</v>
      </c>
      <c r="C2661" s="54" t="s">
        <v>4368</v>
      </c>
      <c r="D2661" s="327">
        <v>1564</v>
      </c>
      <c r="E2661" s="347" t="s">
        <v>117</v>
      </c>
      <c r="F2661" s="72"/>
      <c r="G2661" s="70"/>
      <c r="H2661" s="375"/>
    </row>
    <row r="2662" spans="1:8" ht="12.75" customHeight="1">
      <c r="A2662" s="282"/>
      <c r="B2662" s="255" t="s">
        <v>4699</v>
      </c>
      <c r="C2662" s="52" t="s">
        <v>3289</v>
      </c>
      <c r="D2662" s="326"/>
      <c r="E2662" s="346"/>
      <c r="F2662" s="90"/>
      <c r="G2662" s="69"/>
      <c r="H2662" s="372"/>
    </row>
    <row r="2663" spans="1:8" ht="12.75" customHeight="1">
      <c r="A2663" s="245" t="s">
        <v>46</v>
      </c>
      <c r="B2663" s="256" t="s">
        <v>2276</v>
      </c>
      <c r="C2663" s="54" t="s">
        <v>4368</v>
      </c>
      <c r="D2663" s="327">
        <v>344</v>
      </c>
      <c r="E2663" s="347" t="s">
        <v>117</v>
      </c>
      <c r="F2663" s="72"/>
      <c r="G2663" s="70"/>
      <c r="H2663" s="375"/>
    </row>
    <row r="2664" spans="1:8" ht="12.75" customHeight="1">
      <c r="A2664" s="243"/>
      <c r="B2664" s="255"/>
      <c r="C2664" s="55"/>
      <c r="D2664" s="326"/>
      <c r="E2664" s="82"/>
      <c r="F2664" s="90"/>
      <c r="G2664" s="73"/>
      <c r="H2664" s="278"/>
    </row>
    <row r="2665" spans="1:8" ht="12.75" customHeight="1">
      <c r="A2665" s="244"/>
      <c r="B2665" s="256"/>
      <c r="C2665" s="54"/>
      <c r="D2665" s="327"/>
      <c r="E2665" s="83"/>
      <c r="F2665" s="93"/>
      <c r="G2665" s="101"/>
      <c r="H2665" s="279"/>
    </row>
    <row r="2666" spans="1:8" ht="12.75" customHeight="1">
      <c r="A2666" s="243"/>
      <c r="B2666" s="255" t="s">
        <v>3530</v>
      </c>
      <c r="C2666" s="55" t="s">
        <v>4433</v>
      </c>
      <c r="D2666" s="326"/>
      <c r="E2666" s="82"/>
      <c r="F2666" s="90"/>
      <c r="G2666" s="73"/>
      <c r="H2666" s="278"/>
    </row>
    <row r="2667" spans="1:8" ht="12.75" customHeight="1">
      <c r="A2667" s="244" t="s">
        <v>46</v>
      </c>
      <c r="B2667" s="256" t="s">
        <v>1901</v>
      </c>
      <c r="C2667" s="54" t="s">
        <v>4432</v>
      </c>
      <c r="D2667" s="327">
        <v>1464</v>
      </c>
      <c r="E2667" s="83" t="s">
        <v>117</v>
      </c>
      <c r="F2667" s="93"/>
      <c r="G2667" s="101"/>
      <c r="H2667" s="279"/>
    </row>
    <row r="2668" spans="1:8" ht="12.75" customHeight="1">
      <c r="A2668" s="243"/>
      <c r="B2668" s="255" t="s">
        <v>1448</v>
      </c>
      <c r="C2668" s="55" t="s">
        <v>2515</v>
      </c>
      <c r="D2668" s="326"/>
      <c r="E2668" s="82"/>
      <c r="F2668" s="90"/>
      <c r="G2668" s="73"/>
      <c r="H2668" s="278"/>
    </row>
    <row r="2669" spans="1:8" ht="12.75" customHeight="1">
      <c r="A2669" s="244" t="s">
        <v>46</v>
      </c>
      <c r="B2669" s="256" t="s">
        <v>1901</v>
      </c>
      <c r="C2669" s="54" t="s">
        <v>4432</v>
      </c>
      <c r="D2669" s="327">
        <v>96.5</v>
      </c>
      <c r="E2669" s="83" t="s">
        <v>117</v>
      </c>
      <c r="F2669" s="93"/>
      <c r="G2669" s="101"/>
      <c r="H2669" s="279"/>
    </row>
    <row r="2670" spans="1:8" ht="12.75" customHeight="1">
      <c r="A2670" s="243"/>
      <c r="B2670" s="255" t="s">
        <v>859</v>
      </c>
      <c r="C2670" s="55" t="s">
        <v>2515</v>
      </c>
      <c r="D2670" s="326"/>
      <c r="E2670" s="82"/>
      <c r="F2670" s="90"/>
      <c r="G2670" s="73"/>
      <c r="H2670" s="278"/>
    </row>
    <row r="2671" spans="1:8" ht="12.75" customHeight="1">
      <c r="A2671" s="244" t="s">
        <v>46</v>
      </c>
      <c r="B2671" s="256" t="s">
        <v>1835</v>
      </c>
      <c r="C2671" s="54" t="s">
        <v>4432</v>
      </c>
      <c r="D2671" s="327">
        <v>27.5</v>
      </c>
      <c r="E2671" s="83" t="s">
        <v>161</v>
      </c>
      <c r="F2671" s="93"/>
      <c r="G2671" s="101"/>
      <c r="H2671" s="279"/>
    </row>
    <row r="2672" spans="1:8" ht="12.75" customHeight="1">
      <c r="A2672" s="243"/>
      <c r="B2672" s="255" t="s">
        <v>1200</v>
      </c>
      <c r="C2672" s="55" t="s">
        <v>4433</v>
      </c>
      <c r="D2672" s="326"/>
      <c r="E2672" s="82"/>
      <c r="F2672" s="90"/>
      <c r="G2672" s="73"/>
      <c r="H2672" s="278"/>
    </row>
    <row r="2673" spans="1:8" ht="12.75" customHeight="1">
      <c r="A2673" s="244" t="s">
        <v>46</v>
      </c>
      <c r="B2673" s="256" t="s">
        <v>1835</v>
      </c>
      <c r="C2673" s="54" t="s">
        <v>4432</v>
      </c>
      <c r="D2673" s="327">
        <v>33.1</v>
      </c>
      <c r="E2673" s="83" t="s">
        <v>161</v>
      </c>
      <c r="F2673" s="93"/>
      <c r="G2673" s="101"/>
      <c r="H2673" s="279"/>
    </row>
    <row r="2674" spans="1:8" ht="12.75" customHeight="1">
      <c r="A2674" s="243"/>
      <c r="B2674" s="255" t="s">
        <v>72</v>
      </c>
      <c r="C2674" s="55" t="s">
        <v>4433</v>
      </c>
      <c r="D2674" s="326"/>
      <c r="E2674" s="82"/>
      <c r="F2674" s="90"/>
      <c r="G2674" s="73"/>
      <c r="H2674" s="278"/>
    </row>
    <row r="2675" spans="1:8" ht="12.75" customHeight="1">
      <c r="A2675" s="244"/>
      <c r="B2675" s="256" t="s">
        <v>1835</v>
      </c>
      <c r="C2675" s="54" t="s">
        <v>4432</v>
      </c>
      <c r="D2675" s="327">
        <v>454</v>
      </c>
      <c r="E2675" s="83" t="s">
        <v>161</v>
      </c>
      <c r="F2675" s="93"/>
      <c r="G2675" s="101"/>
      <c r="H2675" s="279"/>
    </row>
    <row r="2676" spans="1:8" ht="12.75" customHeight="1">
      <c r="A2676" s="243"/>
      <c r="B2676" s="255"/>
      <c r="C2676" s="52" t="s">
        <v>2932</v>
      </c>
      <c r="D2676" s="326"/>
      <c r="E2676" s="346"/>
      <c r="F2676" s="90"/>
      <c r="G2676" s="73"/>
      <c r="H2676" s="278"/>
    </row>
    <row r="2677" spans="1:8" ht="12.75" customHeight="1">
      <c r="A2677" s="244"/>
      <c r="B2677" s="256" t="s">
        <v>1901</v>
      </c>
      <c r="C2677" s="54"/>
      <c r="D2677" s="327">
        <v>113</v>
      </c>
      <c r="E2677" s="349" t="s">
        <v>117</v>
      </c>
      <c r="F2677" s="93"/>
      <c r="G2677" s="101"/>
      <c r="H2677" s="279"/>
    </row>
    <row r="2678" spans="1:8" ht="12.75" customHeight="1">
      <c r="A2678" s="243"/>
      <c r="B2678" s="255"/>
      <c r="C2678" s="52" t="s">
        <v>1956</v>
      </c>
      <c r="D2678" s="326"/>
      <c r="E2678" s="346"/>
      <c r="F2678" s="90"/>
      <c r="G2678" s="73"/>
      <c r="H2678" s="278"/>
    </row>
    <row r="2679" spans="1:8" ht="12.75" customHeight="1">
      <c r="A2679" s="244"/>
      <c r="B2679" s="256" t="s">
        <v>1835</v>
      </c>
      <c r="C2679" s="54" t="s">
        <v>2999</v>
      </c>
      <c r="D2679" s="327">
        <v>19.600000000000001</v>
      </c>
      <c r="E2679" s="347" t="s">
        <v>161</v>
      </c>
      <c r="F2679" s="93"/>
      <c r="G2679" s="101"/>
      <c r="H2679" s="279"/>
    </row>
    <row r="2680" spans="1:8" ht="12.75" customHeight="1">
      <c r="A2680" s="243"/>
      <c r="B2680" s="255" t="s">
        <v>46</v>
      </c>
      <c r="C2680" s="55" t="s">
        <v>46</v>
      </c>
      <c r="D2680" s="326"/>
      <c r="E2680" s="82"/>
      <c r="F2680" s="90"/>
      <c r="G2680" s="73"/>
      <c r="H2680" s="278"/>
    </row>
    <row r="2681" spans="1:8" ht="12.75" customHeight="1">
      <c r="A2681" s="244" t="s">
        <v>46</v>
      </c>
      <c r="B2681" s="40" t="s">
        <v>165</v>
      </c>
      <c r="C2681" s="54" t="s">
        <v>46</v>
      </c>
      <c r="D2681" s="327"/>
      <c r="E2681" s="83" t="s">
        <v>46</v>
      </c>
      <c r="F2681" s="93"/>
      <c r="G2681" s="101"/>
      <c r="H2681" s="279"/>
    </row>
    <row r="2682" spans="1:8" ht="12.75" customHeight="1">
      <c r="A2682" s="243"/>
      <c r="B2682" s="255" t="s">
        <v>46</v>
      </c>
      <c r="C2682" s="55" t="s">
        <v>46</v>
      </c>
      <c r="D2682" s="326"/>
      <c r="E2682" s="82"/>
      <c r="F2682" s="90"/>
      <c r="G2682" s="73"/>
      <c r="H2682" s="278"/>
    </row>
    <row r="2683" spans="1:8" ht="12.75" customHeight="1">
      <c r="A2683" s="244" t="s">
        <v>2667</v>
      </c>
      <c r="B2683" s="256" t="s">
        <v>696</v>
      </c>
      <c r="C2683" s="54" t="s">
        <v>46</v>
      </c>
      <c r="D2683" s="327"/>
      <c r="E2683" s="83" t="s">
        <v>46</v>
      </c>
      <c r="F2683" s="93"/>
      <c r="G2683" s="101"/>
      <c r="H2683" s="279"/>
    </row>
    <row r="2684" spans="1:8" ht="12.75" customHeight="1">
      <c r="A2684" s="243"/>
      <c r="B2684" s="255"/>
      <c r="C2684" s="55"/>
      <c r="D2684" s="326"/>
      <c r="E2684" s="82"/>
      <c r="F2684" s="90"/>
      <c r="G2684" s="73"/>
      <c r="H2684" s="278"/>
    </row>
    <row r="2685" spans="1:8" ht="12.75" customHeight="1">
      <c r="A2685" s="244"/>
      <c r="B2685" s="256"/>
      <c r="C2685" s="54"/>
      <c r="D2685" s="327"/>
      <c r="E2685" s="83"/>
      <c r="F2685" s="93"/>
      <c r="G2685" s="101"/>
      <c r="H2685" s="279"/>
    </row>
    <row r="2686" spans="1:8" ht="12.75" customHeight="1">
      <c r="A2686" s="243"/>
      <c r="B2686" s="255" t="s">
        <v>46</v>
      </c>
      <c r="C2686" s="55" t="s">
        <v>46</v>
      </c>
      <c r="D2686" s="326"/>
      <c r="E2686" s="82"/>
      <c r="F2686" s="90"/>
      <c r="G2686" s="73"/>
      <c r="H2686" s="278"/>
    </row>
    <row r="2687" spans="1:8" ht="12.75" customHeight="1">
      <c r="A2687" s="244" t="s">
        <v>46</v>
      </c>
      <c r="B2687" s="256" t="s">
        <v>0</v>
      </c>
      <c r="C2687" s="54" t="s">
        <v>46</v>
      </c>
      <c r="D2687" s="327"/>
      <c r="E2687" s="83" t="s">
        <v>46</v>
      </c>
      <c r="F2687" s="93"/>
      <c r="G2687" s="101"/>
      <c r="H2687" s="279"/>
    </row>
    <row r="2688" spans="1:8" ht="12.75" customHeight="1">
      <c r="A2688" s="243"/>
      <c r="B2688" s="255" t="s">
        <v>4513</v>
      </c>
      <c r="C2688" s="55" t="s">
        <v>263</v>
      </c>
      <c r="D2688" s="326"/>
      <c r="E2688" s="82"/>
      <c r="F2688" s="90"/>
      <c r="G2688" s="73"/>
      <c r="H2688" s="278"/>
    </row>
    <row r="2689" spans="1:8" ht="12.75" customHeight="1">
      <c r="A2689" s="244" t="s">
        <v>46</v>
      </c>
      <c r="B2689" s="256" t="s">
        <v>4514</v>
      </c>
      <c r="C2689" s="54" t="s">
        <v>4420</v>
      </c>
      <c r="D2689" s="327">
        <v>88</v>
      </c>
      <c r="E2689" s="83" t="s">
        <v>117</v>
      </c>
      <c r="F2689" s="93"/>
      <c r="G2689" s="101"/>
      <c r="H2689" s="279"/>
    </row>
    <row r="2690" spans="1:8" ht="12.75" customHeight="1">
      <c r="A2690" s="243"/>
      <c r="B2690" s="255" t="s">
        <v>355</v>
      </c>
      <c r="C2690" s="55" t="s">
        <v>46</v>
      </c>
      <c r="D2690" s="326"/>
      <c r="E2690" s="82"/>
      <c r="F2690" s="90"/>
      <c r="G2690" s="73"/>
      <c r="H2690" s="278"/>
    </row>
    <row r="2691" spans="1:8" ht="12.75" customHeight="1">
      <c r="A2691" s="244" t="s">
        <v>46</v>
      </c>
      <c r="B2691" s="256" t="s">
        <v>848</v>
      </c>
      <c r="C2691" s="54" t="s">
        <v>1226</v>
      </c>
      <c r="D2691" s="327">
        <v>556</v>
      </c>
      <c r="E2691" s="83" t="s">
        <v>117</v>
      </c>
      <c r="F2691" s="93"/>
      <c r="G2691" s="101"/>
      <c r="H2691" s="279"/>
    </row>
    <row r="2692" spans="1:8" ht="12.75" customHeight="1">
      <c r="A2692" s="243"/>
      <c r="B2692" s="255" t="s">
        <v>658</v>
      </c>
      <c r="C2692" s="55" t="s">
        <v>46</v>
      </c>
      <c r="D2692" s="326"/>
      <c r="E2692" s="82"/>
      <c r="F2692" s="90"/>
      <c r="G2692" s="73"/>
      <c r="H2692" s="278"/>
    </row>
    <row r="2693" spans="1:8" ht="12.75" customHeight="1">
      <c r="A2693" s="244" t="s">
        <v>46</v>
      </c>
      <c r="B2693" s="256" t="s">
        <v>2201</v>
      </c>
      <c r="C2693" s="54" t="s">
        <v>3707</v>
      </c>
      <c r="D2693" s="327">
        <v>10.1</v>
      </c>
      <c r="E2693" s="83" t="s">
        <v>117</v>
      </c>
      <c r="F2693" s="93"/>
      <c r="G2693" s="101"/>
      <c r="H2693" s="279"/>
    </row>
    <row r="2694" spans="1:8" ht="12.75" customHeight="1">
      <c r="A2694" s="243"/>
      <c r="B2694" s="255"/>
      <c r="C2694" s="55"/>
      <c r="D2694" s="326"/>
      <c r="E2694" s="82"/>
      <c r="F2694" s="90"/>
      <c r="G2694" s="73"/>
      <c r="H2694" s="278"/>
    </row>
    <row r="2695" spans="1:8" ht="12.75" customHeight="1">
      <c r="A2695" s="244"/>
      <c r="B2695" s="256"/>
      <c r="C2695" s="54"/>
      <c r="D2695" s="327"/>
      <c r="E2695" s="83"/>
      <c r="F2695" s="93"/>
      <c r="G2695" s="101"/>
      <c r="H2695" s="279"/>
    </row>
    <row r="2696" spans="1:8" ht="12.75" customHeight="1">
      <c r="A2696" s="243"/>
      <c r="B2696" s="255"/>
      <c r="C2696" s="55"/>
      <c r="D2696" s="326"/>
      <c r="E2696" s="82"/>
      <c r="F2696" s="90"/>
      <c r="G2696" s="73"/>
      <c r="H2696" s="278"/>
    </row>
    <row r="2697" spans="1:8" ht="12.75" customHeight="1">
      <c r="A2697" s="244"/>
      <c r="B2697" s="256"/>
      <c r="C2697" s="54"/>
      <c r="D2697" s="327"/>
      <c r="E2697" s="83"/>
      <c r="F2697" s="93"/>
      <c r="G2697" s="101"/>
      <c r="H2697" s="279"/>
    </row>
    <row r="2698" spans="1:8" ht="12.75" customHeight="1">
      <c r="A2698" s="243"/>
      <c r="B2698" s="255" t="s">
        <v>46</v>
      </c>
      <c r="C2698" s="55" t="s">
        <v>46</v>
      </c>
      <c r="D2698" s="326"/>
      <c r="E2698" s="82"/>
      <c r="F2698" s="90"/>
      <c r="G2698" s="73"/>
      <c r="H2698" s="278"/>
    </row>
    <row r="2699" spans="1:8" ht="12.75" customHeight="1">
      <c r="A2699" s="244" t="s">
        <v>46</v>
      </c>
      <c r="B2699" s="256" t="s">
        <v>884</v>
      </c>
      <c r="C2699" s="54" t="s">
        <v>46</v>
      </c>
      <c r="D2699" s="327"/>
      <c r="E2699" s="83" t="s">
        <v>46</v>
      </c>
      <c r="F2699" s="93"/>
      <c r="G2699" s="101"/>
      <c r="H2699" s="279"/>
    </row>
    <row r="2700" spans="1:8" ht="12.75" customHeight="1">
      <c r="A2700" s="243"/>
      <c r="B2700" s="255" t="s">
        <v>403</v>
      </c>
      <c r="C2700" s="52" t="s">
        <v>1318</v>
      </c>
      <c r="D2700" s="326"/>
      <c r="E2700" s="82"/>
      <c r="F2700" s="90"/>
      <c r="G2700" s="73"/>
      <c r="H2700" s="278"/>
    </row>
    <row r="2701" spans="1:8" ht="12.75" customHeight="1">
      <c r="A2701" s="244" t="s">
        <v>46</v>
      </c>
      <c r="B2701" s="256" t="s">
        <v>1305</v>
      </c>
      <c r="C2701" s="54" t="s">
        <v>3708</v>
      </c>
      <c r="D2701" s="327">
        <v>610</v>
      </c>
      <c r="E2701" s="83" t="s">
        <v>117</v>
      </c>
      <c r="F2701" s="93"/>
      <c r="G2701" s="101"/>
      <c r="H2701" s="279"/>
    </row>
    <row r="2702" spans="1:8" ht="12.75" customHeight="1">
      <c r="A2702" s="243"/>
      <c r="B2702" s="255" t="s">
        <v>403</v>
      </c>
      <c r="C2702" s="52" t="s">
        <v>1318</v>
      </c>
      <c r="D2702" s="326"/>
      <c r="E2702" s="82"/>
      <c r="F2702" s="90"/>
      <c r="G2702" s="73"/>
      <c r="H2702" s="278"/>
    </row>
    <row r="2703" spans="1:8" ht="12.75" customHeight="1">
      <c r="A2703" s="244" t="s">
        <v>46</v>
      </c>
      <c r="B2703" s="256" t="s">
        <v>3710</v>
      </c>
      <c r="C2703" s="53" t="s">
        <v>3708</v>
      </c>
      <c r="D2703" s="327">
        <v>78.5</v>
      </c>
      <c r="E2703" s="83" t="s">
        <v>117</v>
      </c>
      <c r="F2703" s="93"/>
      <c r="G2703" s="101"/>
      <c r="H2703" s="279"/>
    </row>
    <row r="2704" spans="1:8" ht="12.75" customHeight="1">
      <c r="A2704" s="243"/>
      <c r="B2704" s="255" t="s">
        <v>403</v>
      </c>
      <c r="C2704" s="55" t="s">
        <v>1318</v>
      </c>
      <c r="D2704" s="326"/>
      <c r="E2704" s="82"/>
      <c r="F2704" s="90"/>
      <c r="G2704" s="73"/>
      <c r="H2704" s="278"/>
    </row>
    <row r="2705" spans="1:8" ht="12.75" customHeight="1">
      <c r="A2705" s="244" t="s">
        <v>46</v>
      </c>
      <c r="B2705" s="256" t="s">
        <v>3711</v>
      </c>
      <c r="C2705" s="53" t="s">
        <v>1110</v>
      </c>
      <c r="D2705" s="327">
        <v>159</v>
      </c>
      <c r="E2705" s="83" t="s">
        <v>117</v>
      </c>
      <c r="F2705" s="93"/>
      <c r="G2705" s="101"/>
      <c r="H2705" s="279"/>
    </row>
    <row r="2706" spans="1:8" ht="12.75" customHeight="1">
      <c r="A2706" s="243"/>
      <c r="B2706" s="255" t="s">
        <v>403</v>
      </c>
      <c r="C2706" s="55" t="s">
        <v>1011</v>
      </c>
      <c r="D2706" s="326"/>
      <c r="E2706" s="82"/>
      <c r="F2706" s="90"/>
      <c r="G2706" s="73"/>
      <c r="H2706" s="278"/>
    </row>
    <row r="2707" spans="1:8" ht="12.75" customHeight="1">
      <c r="A2707" s="244" t="s">
        <v>46</v>
      </c>
      <c r="B2707" s="256" t="s">
        <v>63</v>
      </c>
      <c r="C2707" s="54" t="s">
        <v>3717</v>
      </c>
      <c r="D2707" s="327">
        <v>515</v>
      </c>
      <c r="E2707" s="83" t="s">
        <v>117</v>
      </c>
      <c r="F2707" s="93"/>
      <c r="G2707" s="101"/>
      <c r="H2707" s="279"/>
    </row>
    <row r="2708" spans="1:8" ht="12.75" customHeight="1">
      <c r="A2708" s="243"/>
      <c r="B2708" s="255" t="s">
        <v>403</v>
      </c>
      <c r="C2708" s="55" t="s">
        <v>2212</v>
      </c>
      <c r="D2708" s="326"/>
      <c r="E2708" s="82"/>
      <c r="F2708" s="90"/>
      <c r="G2708" s="73"/>
      <c r="H2708" s="278"/>
    </row>
    <row r="2709" spans="1:8" ht="12.75" customHeight="1">
      <c r="A2709" s="244" t="s">
        <v>46</v>
      </c>
      <c r="B2709" s="256" t="s">
        <v>1041</v>
      </c>
      <c r="C2709" s="54" t="s">
        <v>3718</v>
      </c>
      <c r="D2709" s="327">
        <v>51.1</v>
      </c>
      <c r="E2709" s="83" t="s">
        <v>117</v>
      </c>
      <c r="F2709" s="93"/>
      <c r="G2709" s="101"/>
      <c r="H2709" s="279"/>
    </row>
    <row r="2710" spans="1:8" ht="12.75" customHeight="1">
      <c r="A2710" s="243"/>
      <c r="B2710" s="255"/>
      <c r="C2710" s="55"/>
      <c r="D2710" s="326"/>
      <c r="E2710" s="82"/>
      <c r="F2710" s="90"/>
      <c r="G2710" s="73"/>
      <c r="H2710" s="278"/>
    </row>
    <row r="2711" spans="1:8" ht="12.75" customHeight="1">
      <c r="A2711" s="244"/>
      <c r="B2711" s="256"/>
      <c r="C2711" s="54"/>
      <c r="D2711" s="327"/>
      <c r="E2711" s="83"/>
      <c r="F2711" s="93"/>
      <c r="G2711" s="101"/>
      <c r="H2711" s="279"/>
    </row>
    <row r="2712" spans="1:8" ht="12.75" customHeight="1">
      <c r="A2712" s="243"/>
      <c r="B2712" s="255" t="s">
        <v>403</v>
      </c>
      <c r="C2712" s="55" t="s">
        <v>1382</v>
      </c>
      <c r="D2712" s="326"/>
      <c r="E2712" s="82"/>
      <c r="F2712" s="90"/>
      <c r="G2712" s="73"/>
      <c r="H2712" s="278"/>
    </row>
    <row r="2713" spans="1:8" ht="12.75" customHeight="1">
      <c r="A2713" s="244" t="s">
        <v>46</v>
      </c>
      <c r="B2713" s="256" t="s">
        <v>3416</v>
      </c>
      <c r="C2713" s="54" t="s">
        <v>3720</v>
      </c>
      <c r="D2713" s="327">
        <v>9.1</v>
      </c>
      <c r="E2713" s="83" t="s">
        <v>117</v>
      </c>
      <c r="F2713" s="93"/>
      <c r="G2713" s="101"/>
      <c r="H2713" s="279"/>
    </row>
    <row r="2714" spans="1:8" ht="12.75" customHeight="1">
      <c r="A2714" s="243"/>
      <c r="B2714" s="255" t="s">
        <v>403</v>
      </c>
      <c r="C2714" s="55" t="s">
        <v>1382</v>
      </c>
      <c r="D2714" s="326"/>
      <c r="E2714" s="82"/>
      <c r="F2714" s="90"/>
      <c r="G2714" s="73"/>
      <c r="H2714" s="278"/>
    </row>
    <row r="2715" spans="1:8" ht="12.75" customHeight="1">
      <c r="A2715" s="244" t="s">
        <v>46</v>
      </c>
      <c r="B2715" s="256" t="s">
        <v>1174</v>
      </c>
      <c r="C2715" s="54" t="s">
        <v>3720</v>
      </c>
      <c r="D2715" s="327">
        <v>15.7</v>
      </c>
      <c r="E2715" s="83" t="s">
        <v>117</v>
      </c>
      <c r="F2715" s="93"/>
      <c r="G2715" s="101"/>
      <c r="H2715" s="279"/>
    </row>
    <row r="2716" spans="1:8" ht="12.75" customHeight="1">
      <c r="A2716" s="243"/>
      <c r="B2716" s="255" t="s">
        <v>3318</v>
      </c>
      <c r="C2716" s="55" t="s">
        <v>4296</v>
      </c>
      <c r="D2716" s="326"/>
      <c r="E2716" s="82"/>
      <c r="F2716" s="90"/>
      <c r="G2716" s="73"/>
      <c r="H2716" s="278"/>
    </row>
    <row r="2717" spans="1:8" ht="12.75" customHeight="1">
      <c r="A2717" s="244" t="s">
        <v>46</v>
      </c>
      <c r="B2717" s="256" t="s">
        <v>3332</v>
      </c>
      <c r="C2717" s="54" t="s">
        <v>2993</v>
      </c>
      <c r="D2717" s="327">
        <v>194</v>
      </c>
      <c r="E2717" s="83" t="s">
        <v>117</v>
      </c>
      <c r="F2717" s="93"/>
      <c r="G2717" s="101"/>
      <c r="H2717" s="279"/>
    </row>
    <row r="2718" spans="1:8" ht="12.75" customHeight="1">
      <c r="A2718" s="243"/>
      <c r="B2718" s="255" t="s">
        <v>4298</v>
      </c>
      <c r="C2718" s="55" t="s">
        <v>4296</v>
      </c>
      <c r="D2718" s="326"/>
      <c r="E2718" s="82"/>
      <c r="F2718" s="90"/>
      <c r="G2718" s="73"/>
      <c r="H2718" s="278"/>
    </row>
    <row r="2719" spans="1:8" ht="12.75" customHeight="1">
      <c r="A2719" s="244" t="s">
        <v>46</v>
      </c>
      <c r="B2719" s="256" t="s">
        <v>3332</v>
      </c>
      <c r="C2719" s="54" t="s">
        <v>2993</v>
      </c>
      <c r="D2719" s="327">
        <v>1070</v>
      </c>
      <c r="E2719" s="83" t="s">
        <v>117</v>
      </c>
      <c r="F2719" s="93"/>
      <c r="G2719" s="101"/>
      <c r="H2719" s="279"/>
    </row>
    <row r="2720" spans="1:8" ht="12.75" customHeight="1">
      <c r="A2720" s="243"/>
      <c r="B2720" s="255" t="s">
        <v>4298</v>
      </c>
      <c r="C2720" s="55" t="s">
        <v>4296</v>
      </c>
      <c r="D2720" s="326"/>
      <c r="E2720" s="82"/>
      <c r="F2720" s="90"/>
      <c r="G2720" s="73"/>
      <c r="H2720" s="278"/>
    </row>
    <row r="2721" spans="1:8" ht="12.75" customHeight="1">
      <c r="A2721" s="244" t="s">
        <v>46</v>
      </c>
      <c r="B2721" s="256" t="s">
        <v>3332</v>
      </c>
      <c r="C2721" s="54" t="s">
        <v>4299</v>
      </c>
      <c r="D2721" s="327">
        <v>49.6</v>
      </c>
      <c r="E2721" s="83" t="s">
        <v>117</v>
      </c>
      <c r="F2721" s="93"/>
      <c r="G2721" s="101"/>
      <c r="H2721" s="279"/>
    </row>
    <row r="2722" spans="1:8" ht="12.75" customHeight="1">
      <c r="A2722" s="243"/>
      <c r="B2722" s="255"/>
      <c r="C2722" s="55"/>
      <c r="D2722" s="326"/>
      <c r="E2722" s="82"/>
      <c r="F2722" s="90"/>
      <c r="G2722" s="73"/>
      <c r="H2722" s="278"/>
    </row>
    <row r="2723" spans="1:8" ht="12.75" customHeight="1">
      <c r="A2723" s="244" t="s">
        <v>46</v>
      </c>
      <c r="B2723" s="256"/>
      <c r="C2723" s="54"/>
      <c r="D2723" s="327"/>
      <c r="E2723" s="83"/>
      <c r="F2723" s="93"/>
      <c r="G2723" s="101"/>
      <c r="H2723" s="279"/>
    </row>
    <row r="2724" spans="1:8" ht="12.75" customHeight="1">
      <c r="A2724" s="243"/>
      <c r="B2724" s="255" t="s">
        <v>403</v>
      </c>
      <c r="C2724" s="55" t="s">
        <v>1505</v>
      </c>
      <c r="D2724" s="326"/>
      <c r="E2724" s="82"/>
      <c r="F2724" s="90"/>
      <c r="G2724" s="73"/>
      <c r="H2724" s="278"/>
    </row>
    <row r="2725" spans="1:8" ht="12.75" customHeight="1">
      <c r="A2725" s="244" t="s">
        <v>46</v>
      </c>
      <c r="B2725" s="256" t="s">
        <v>3973</v>
      </c>
      <c r="C2725" s="54" t="s">
        <v>243</v>
      </c>
      <c r="D2725" s="327">
        <v>38.4</v>
      </c>
      <c r="E2725" s="83" t="s">
        <v>117</v>
      </c>
      <c r="F2725" s="93"/>
      <c r="G2725" s="101"/>
      <c r="H2725" s="279"/>
    </row>
    <row r="2726" spans="1:8" ht="12.75" customHeight="1">
      <c r="A2726" s="243"/>
      <c r="B2726" s="255" t="s">
        <v>938</v>
      </c>
      <c r="C2726" s="55"/>
      <c r="D2726" s="326"/>
      <c r="E2726" s="82"/>
      <c r="F2726" s="90"/>
      <c r="G2726" s="73"/>
      <c r="H2726" s="278"/>
    </row>
    <row r="2727" spans="1:8" ht="12.75" customHeight="1">
      <c r="A2727" s="244" t="s">
        <v>46</v>
      </c>
      <c r="B2727" s="256" t="s">
        <v>3975</v>
      </c>
      <c r="C2727" s="54" t="s">
        <v>3978</v>
      </c>
      <c r="D2727" s="327">
        <v>24.8</v>
      </c>
      <c r="E2727" s="83" t="s">
        <v>161</v>
      </c>
      <c r="F2727" s="93"/>
      <c r="G2727" s="101"/>
      <c r="H2727" s="279"/>
    </row>
    <row r="2728" spans="1:8" ht="12.75" customHeight="1">
      <c r="A2728" s="243"/>
      <c r="B2728" s="255" t="s">
        <v>403</v>
      </c>
      <c r="C2728" s="55" t="s">
        <v>2004</v>
      </c>
      <c r="D2728" s="326"/>
      <c r="E2728" s="82"/>
      <c r="F2728" s="90"/>
      <c r="G2728" s="73"/>
      <c r="H2728" s="278"/>
    </row>
    <row r="2729" spans="1:8" ht="12.75" customHeight="1">
      <c r="A2729" s="244" t="s">
        <v>46</v>
      </c>
      <c r="B2729" s="256" t="s">
        <v>3973</v>
      </c>
      <c r="C2729" s="54" t="s">
        <v>3979</v>
      </c>
      <c r="D2729" s="327">
        <v>9.1</v>
      </c>
      <c r="E2729" s="83" t="s">
        <v>117</v>
      </c>
      <c r="F2729" s="93"/>
      <c r="G2729" s="101"/>
      <c r="H2729" s="279"/>
    </row>
    <row r="2730" spans="1:8" ht="12.75" customHeight="1">
      <c r="A2730" s="243"/>
      <c r="B2730" s="255" t="s">
        <v>938</v>
      </c>
      <c r="C2730" s="55"/>
      <c r="D2730" s="326"/>
      <c r="E2730" s="82"/>
      <c r="F2730" s="90"/>
      <c r="G2730" s="73"/>
      <c r="H2730" s="278"/>
    </row>
    <row r="2731" spans="1:8" ht="12.75" customHeight="1">
      <c r="A2731" s="244" t="s">
        <v>46</v>
      </c>
      <c r="B2731" s="256" t="s">
        <v>3975</v>
      </c>
      <c r="C2731" s="54" t="s">
        <v>3181</v>
      </c>
      <c r="D2731" s="327">
        <v>17</v>
      </c>
      <c r="E2731" s="83" t="s">
        <v>161</v>
      </c>
      <c r="F2731" s="93"/>
      <c r="G2731" s="101"/>
      <c r="H2731" s="279"/>
    </row>
    <row r="2732" spans="1:8" ht="12.75" customHeight="1">
      <c r="A2732" s="243"/>
      <c r="B2732" s="255" t="s">
        <v>46</v>
      </c>
      <c r="C2732" s="55"/>
      <c r="D2732" s="326"/>
      <c r="E2732" s="82"/>
      <c r="F2732" s="90"/>
      <c r="G2732" s="73"/>
      <c r="H2732" s="278"/>
    </row>
    <row r="2733" spans="1:8" ht="12.75" customHeight="1">
      <c r="A2733" s="244" t="s">
        <v>46</v>
      </c>
      <c r="B2733" s="256" t="s">
        <v>46</v>
      </c>
      <c r="C2733" s="54" t="s">
        <v>46</v>
      </c>
      <c r="D2733" s="327"/>
      <c r="E2733" s="83" t="s">
        <v>46</v>
      </c>
      <c r="F2733" s="93"/>
      <c r="G2733" s="101"/>
      <c r="H2733" s="279"/>
    </row>
    <row r="2734" spans="1:8" ht="12.75" customHeight="1">
      <c r="A2734" s="243"/>
      <c r="B2734" s="255" t="s">
        <v>965</v>
      </c>
      <c r="C2734" s="55"/>
      <c r="D2734" s="326"/>
      <c r="E2734" s="82"/>
      <c r="F2734" s="90"/>
      <c r="G2734" s="73"/>
      <c r="H2734" s="278"/>
    </row>
    <row r="2735" spans="1:8" ht="12.75" customHeight="1">
      <c r="A2735" s="244" t="s">
        <v>46</v>
      </c>
      <c r="B2735" s="256" t="s">
        <v>3980</v>
      </c>
      <c r="C2735" s="54" t="s">
        <v>979</v>
      </c>
      <c r="D2735" s="327">
        <v>194</v>
      </c>
      <c r="E2735" s="83" t="s">
        <v>117</v>
      </c>
      <c r="F2735" s="93"/>
      <c r="G2735" s="101"/>
      <c r="H2735" s="279"/>
    </row>
    <row r="2736" spans="1:8" ht="12.75" customHeight="1">
      <c r="A2736" s="243"/>
      <c r="B2736" s="255" t="s">
        <v>965</v>
      </c>
      <c r="C2736" s="55"/>
      <c r="D2736" s="326"/>
      <c r="E2736" s="82"/>
      <c r="F2736" s="90"/>
      <c r="G2736" s="73"/>
      <c r="H2736" s="278"/>
    </row>
    <row r="2737" spans="1:8" ht="12.75" customHeight="1">
      <c r="A2737" s="244" t="s">
        <v>46</v>
      </c>
      <c r="B2737" s="256" t="s">
        <v>7</v>
      </c>
      <c r="C2737" s="54"/>
      <c r="D2737" s="327">
        <v>60.1</v>
      </c>
      <c r="E2737" s="83" t="s">
        <v>161</v>
      </c>
      <c r="F2737" s="93"/>
      <c r="G2737" s="101"/>
      <c r="H2737" s="279"/>
    </row>
    <row r="2738" spans="1:8" ht="12.75" customHeight="1">
      <c r="A2738" s="243"/>
      <c r="B2738" s="255" t="s">
        <v>3858</v>
      </c>
      <c r="C2738" s="55"/>
      <c r="D2738" s="326"/>
      <c r="E2738" s="82"/>
      <c r="F2738" s="90"/>
      <c r="G2738" s="73"/>
      <c r="H2738" s="278"/>
    </row>
    <row r="2739" spans="1:8" ht="12.75" customHeight="1">
      <c r="A2739" s="244" t="s">
        <v>46</v>
      </c>
      <c r="B2739" s="256" t="s">
        <v>3980</v>
      </c>
      <c r="C2739" s="54" t="s">
        <v>979</v>
      </c>
      <c r="D2739" s="327">
        <v>984</v>
      </c>
      <c r="E2739" s="83" t="s">
        <v>117</v>
      </c>
      <c r="F2739" s="93"/>
      <c r="G2739" s="101"/>
      <c r="H2739" s="279"/>
    </row>
    <row r="2740" spans="1:8" ht="12.75" customHeight="1">
      <c r="A2740" s="243"/>
      <c r="B2740" s="255" t="s">
        <v>3858</v>
      </c>
      <c r="C2740" s="55"/>
      <c r="D2740" s="326"/>
      <c r="E2740" s="82"/>
      <c r="F2740" s="90"/>
      <c r="G2740" s="73"/>
      <c r="H2740" s="278"/>
    </row>
    <row r="2741" spans="1:8" ht="12.75" customHeight="1">
      <c r="A2741" s="244" t="s">
        <v>46</v>
      </c>
      <c r="B2741" s="256" t="s">
        <v>7</v>
      </c>
      <c r="C2741" s="54"/>
      <c r="D2741" s="327">
        <v>134</v>
      </c>
      <c r="E2741" s="83" t="s">
        <v>161</v>
      </c>
      <c r="F2741" s="93"/>
      <c r="G2741" s="101"/>
      <c r="H2741" s="279"/>
    </row>
    <row r="2742" spans="1:8" ht="12.75" customHeight="1">
      <c r="A2742" s="243"/>
      <c r="B2742" s="255" t="s">
        <v>1015</v>
      </c>
      <c r="C2742" s="55"/>
      <c r="D2742" s="326"/>
      <c r="E2742" s="82"/>
      <c r="F2742" s="90"/>
      <c r="G2742" s="73"/>
      <c r="H2742" s="278"/>
    </row>
    <row r="2743" spans="1:8" ht="12.75" customHeight="1">
      <c r="A2743" s="244" t="s">
        <v>46</v>
      </c>
      <c r="B2743" s="256" t="s">
        <v>3980</v>
      </c>
      <c r="C2743" s="54" t="s">
        <v>3981</v>
      </c>
      <c r="D2743" s="327">
        <v>101</v>
      </c>
      <c r="E2743" s="83" t="s">
        <v>117</v>
      </c>
      <c r="F2743" s="93"/>
      <c r="G2743" s="101"/>
      <c r="H2743" s="279"/>
    </row>
    <row r="2744" spans="1:8" ht="12.75" customHeight="1">
      <c r="A2744" s="243"/>
      <c r="B2744" s="255" t="s">
        <v>1015</v>
      </c>
      <c r="C2744" s="55"/>
      <c r="D2744" s="326"/>
      <c r="E2744" s="82"/>
      <c r="F2744" s="90"/>
      <c r="G2744" s="73"/>
      <c r="H2744" s="278"/>
    </row>
    <row r="2745" spans="1:8" ht="12.75" customHeight="1">
      <c r="A2745" s="244" t="s">
        <v>46</v>
      </c>
      <c r="B2745" s="256" t="s">
        <v>7</v>
      </c>
      <c r="C2745" s="54"/>
      <c r="D2745" s="327">
        <v>79.5</v>
      </c>
      <c r="E2745" s="83" t="s">
        <v>161</v>
      </c>
      <c r="F2745" s="93"/>
      <c r="G2745" s="101"/>
      <c r="H2745" s="279"/>
    </row>
    <row r="2746" spans="1:8" ht="12.75" customHeight="1">
      <c r="A2746" s="243"/>
      <c r="B2746" s="255" t="s">
        <v>1468</v>
      </c>
      <c r="C2746" s="55" t="s">
        <v>1400</v>
      </c>
      <c r="D2746" s="326"/>
      <c r="E2746" s="84"/>
      <c r="F2746" s="90"/>
      <c r="G2746" s="73"/>
      <c r="H2746" s="278"/>
    </row>
    <row r="2747" spans="1:8" ht="12.75" customHeight="1">
      <c r="A2747" s="244" t="s">
        <v>46</v>
      </c>
      <c r="B2747" s="256" t="s">
        <v>3983</v>
      </c>
      <c r="C2747" s="54" t="s">
        <v>776</v>
      </c>
      <c r="D2747" s="327">
        <v>2</v>
      </c>
      <c r="E2747" s="83" t="s">
        <v>199</v>
      </c>
      <c r="F2747" s="93"/>
      <c r="G2747" s="101"/>
      <c r="H2747" s="279"/>
    </row>
    <row r="2748" spans="1:8" ht="12.75" customHeight="1">
      <c r="A2748" s="243"/>
      <c r="B2748" s="255" t="s">
        <v>3858</v>
      </c>
      <c r="C2748" s="55" t="s">
        <v>1400</v>
      </c>
      <c r="D2748" s="326"/>
      <c r="E2748" s="84"/>
      <c r="F2748" s="90"/>
      <c r="G2748" s="73"/>
      <c r="H2748" s="278"/>
    </row>
    <row r="2749" spans="1:8" ht="12.75" customHeight="1">
      <c r="A2749" s="244" t="s">
        <v>46</v>
      </c>
      <c r="B2749" s="256" t="s">
        <v>3983</v>
      </c>
      <c r="C2749" s="54" t="s">
        <v>776</v>
      </c>
      <c r="D2749" s="327">
        <v>2</v>
      </c>
      <c r="E2749" s="83" t="s">
        <v>199</v>
      </c>
      <c r="F2749" s="93"/>
      <c r="G2749" s="101"/>
      <c r="H2749" s="279"/>
    </row>
    <row r="2750" spans="1:8" ht="12.75" customHeight="1">
      <c r="A2750" s="243"/>
      <c r="B2750" s="255" t="s">
        <v>1468</v>
      </c>
      <c r="C2750" s="55" t="s">
        <v>4300</v>
      </c>
      <c r="D2750" s="326"/>
      <c r="E2750" s="84"/>
      <c r="F2750" s="90"/>
      <c r="G2750" s="73"/>
      <c r="H2750" s="278"/>
    </row>
    <row r="2751" spans="1:8" ht="12.75" customHeight="1">
      <c r="A2751" s="244" t="s">
        <v>46</v>
      </c>
      <c r="B2751" s="256" t="s">
        <v>3985</v>
      </c>
      <c r="C2751" s="54" t="s">
        <v>3703</v>
      </c>
      <c r="D2751" s="327">
        <v>6</v>
      </c>
      <c r="E2751" s="83" t="s">
        <v>199</v>
      </c>
      <c r="F2751" s="93"/>
      <c r="G2751" s="101"/>
      <c r="H2751" s="279"/>
    </row>
    <row r="2752" spans="1:8" ht="12.75" customHeight="1">
      <c r="A2752" s="243"/>
      <c r="B2752" s="255" t="s">
        <v>3858</v>
      </c>
      <c r="C2752" s="55" t="s">
        <v>4300</v>
      </c>
      <c r="D2752" s="326"/>
      <c r="E2752" s="84"/>
      <c r="F2752" s="90"/>
      <c r="G2752" s="73"/>
      <c r="H2752" s="278"/>
    </row>
    <row r="2753" spans="1:8" ht="12.75" customHeight="1">
      <c r="A2753" s="244" t="s">
        <v>46</v>
      </c>
      <c r="B2753" s="256" t="s">
        <v>3985</v>
      </c>
      <c r="C2753" s="54" t="s">
        <v>3703</v>
      </c>
      <c r="D2753" s="327">
        <v>24</v>
      </c>
      <c r="E2753" s="83" t="s">
        <v>199</v>
      </c>
      <c r="F2753" s="93"/>
      <c r="G2753" s="101"/>
      <c r="H2753" s="279"/>
    </row>
    <row r="2754" spans="1:8" ht="12.75" customHeight="1">
      <c r="A2754" s="243"/>
      <c r="B2754" s="255"/>
      <c r="C2754" s="55"/>
      <c r="D2754" s="326"/>
      <c r="E2754" s="84"/>
      <c r="F2754" s="90"/>
      <c r="G2754" s="73"/>
      <c r="H2754" s="278"/>
    </row>
    <row r="2755" spans="1:8" ht="12.75" customHeight="1">
      <c r="A2755" s="244" t="s">
        <v>46</v>
      </c>
      <c r="B2755" s="256"/>
      <c r="C2755" s="54"/>
      <c r="D2755" s="327"/>
      <c r="E2755" s="83"/>
      <c r="F2755" s="93"/>
      <c r="G2755" s="101"/>
      <c r="H2755" s="279"/>
    </row>
    <row r="2756" spans="1:8" ht="12.75" customHeight="1">
      <c r="A2756" s="243"/>
      <c r="B2756" s="255" t="s">
        <v>46</v>
      </c>
      <c r="C2756" s="55"/>
      <c r="D2756" s="326"/>
      <c r="E2756" s="82"/>
      <c r="F2756" s="90"/>
      <c r="G2756" s="73"/>
      <c r="H2756" s="278"/>
    </row>
    <row r="2757" spans="1:8" ht="12.75" customHeight="1">
      <c r="A2757" s="244" t="s">
        <v>46</v>
      </c>
      <c r="B2757" s="256" t="s">
        <v>46</v>
      </c>
      <c r="C2757" s="54" t="s">
        <v>46</v>
      </c>
      <c r="D2757" s="327"/>
      <c r="E2757" s="83" t="s">
        <v>46</v>
      </c>
      <c r="F2757" s="93"/>
      <c r="G2757" s="101"/>
      <c r="H2757" s="279"/>
    </row>
    <row r="2758" spans="1:8" ht="12.75" customHeight="1">
      <c r="A2758" s="243"/>
      <c r="B2758" s="255"/>
      <c r="C2758" s="55" t="s">
        <v>46</v>
      </c>
      <c r="D2758" s="326"/>
      <c r="E2758" s="82"/>
      <c r="F2758" s="90"/>
      <c r="G2758" s="73"/>
      <c r="H2758" s="278"/>
    </row>
    <row r="2759" spans="1:8" ht="12.75" customHeight="1">
      <c r="A2759" s="244" t="s">
        <v>46</v>
      </c>
      <c r="B2759" s="256" t="s">
        <v>4301</v>
      </c>
      <c r="C2759" s="54" t="s">
        <v>2988</v>
      </c>
      <c r="D2759" s="327">
        <v>24</v>
      </c>
      <c r="E2759" s="83" t="s">
        <v>1758</v>
      </c>
      <c r="F2759" s="93"/>
      <c r="G2759" s="101"/>
      <c r="H2759" s="279"/>
    </row>
    <row r="2760" spans="1:8" ht="12.75" customHeight="1">
      <c r="A2760" s="243"/>
      <c r="B2760" s="255"/>
      <c r="C2760" s="55" t="s">
        <v>46</v>
      </c>
      <c r="D2760" s="326"/>
      <c r="E2760" s="82"/>
      <c r="F2760" s="90"/>
      <c r="G2760" s="73"/>
      <c r="H2760" s="278"/>
    </row>
    <row r="2761" spans="1:8" ht="12.75" customHeight="1">
      <c r="A2761" s="244" t="s">
        <v>46</v>
      </c>
      <c r="B2761" s="256" t="s">
        <v>4302</v>
      </c>
      <c r="C2761" s="54" t="s">
        <v>3280</v>
      </c>
      <c r="D2761" s="327">
        <v>1</v>
      </c>
      <c r="E2761" s="83" t="s">
        <v>1758</v>
      </c>
      <c r="F2761" s="93"/>
      <c r="G2761" s="101"/>
      <c r="H2761" s="279"/>
    </row>
    <row r="2762" spans="1:8" ht="12.75" customHeight="1">
      <c r="A2762" s="243"/>
      <c r="B2762" s="255" t="s">
        <v>403</v>
      </c>
      <c r="C2762" s="55" t="s">
        <v>4041</v>
      </c>
      <c r="D2762" s="326"/>
      <c r="E2762" s="82"/>
      <c r="F2762" s="90"/>
      <c r="G2762" s="73"/>
      <c r="H2762" s="278"/>
    </row>
    <row r="2763" spans="1:8" ht="12.75" customHeight="1">
      <c r="A2763" s="244" t="s">
        <v>46</v>
      </c>
      <c r="B2763" s="256" t="s">
        <v>1091</v>
      </c>
      <c r="C2763" s="54" t="s">
        <v>541</v>
      </c>
      <c r="D2763" s="327">
        <v>126</v>
      </c>
      <c r="E2763" s="83" t="s">
        <v>117</v>
      </c>
      <c r="F2763" s="93"/>
      <c r="G2763" s="101"/>
      <c r="H2763" s="279"/>
    </row>
    <row r="2764" spans="1:8" ht="12.75" customHeight="1">
      <c r="A2764" s="243"/>
      <c r="B2764" s="255" t="s">
        <v>4448</v>
      </c>
      <c r="C2764" s="55" t="s">
        <v>4041</v>
      </c>
      <c r="D2764" s="326"/>
      <c r="E2764" s="82"/>
      <c r="F2764" s="90"/>
      <c r="G2764" s="73"/>
      <c r="H2764" s="278"/>
    </row>
    <row r="2765" spans="1:8" ht="12.75" customHeight="1">
      <c r="A2765" s="244" t="s">
        <v>46</v>
      </c>
      <c r="B2765" s="256" t="s">
        <v>1091</v>
      </c>
      <c r="C2765" s="54" t="s">
        <v>541</v>
      </c>
      <c r="D2765" s="327">
        <v>96.6</v>
      </c>
      <c r="E2765" s="83" t="s">
        <v>117</v>
      </c>
      <c r="F2765" s="93"/>
      <c r="G2765" s="101"/>
      <c r="H2765" s="279"/>
    </row>
    <row r="2766" spans="1:8" ht="12.75" customHeight="1">
      <c r="A2766" s="243"/>
      <c r="B2766" s="255" t="s">
        <v>46</v>
      </c>
      <c r="C2766" s="55"/>
      <c r="D2766" s="326"/>
      <c r="E2766" s="82"/>
      <c r="F2766" s="90"/>
      <c r="G2766" s="73"/>
      <c r="H2766" s="278"/>
    </row>
    <row r="2767" spans="1:8" ht="12.75" customHeight="1">
      <c r="A2767" s="244" t="s">
        <v>46</v>
      </c>
      <c r="B2767" s="256" t="s">
        <v>46</v>
      </c>
      <c r="C2767" s="54" t="s">
        <v>46</v>
      </c>
      <c r="D2767" s="327"/>
      <c r="E2767" s="83" t="s">
        <v>46</v>
      </c>
      <c r="F2767" s="93"/>
      <c r="G2767" s="101"/>
      <c r="H2767" s="279"/>
    </row>
    <row r="2768" spans="1:8" ht="12.75" customHeight="1">
      <c r="A2768" s="243"/>
      <c r="B2768" s="255" t="s">
        <v>435</v>
      </c>
      <c r="C2768" s="55" t="s">
        <v>46</v>
      </c>
      <c r="D2768" s="326"/>
      <c r="E2768" s="82"/>
      <c r="F2768" s="90"/>
      <c r="G2768" s="73"/>
      <c r="H2768" s="278"/>
    </row>
    <row r="2769" spans="1:8" ht="12.75" customHeight="1">
      <c r="A2769" s="244" t="s">
        <v>46</v>
      </c>
      <c r="B2769" s="256" t="s">
        <v>831</v>
      </c>
      <c r="C2769" s="54" t="s">
        <v>122</v>
      </c>
      <c r="D2769" s="327">
        <v>762</v>
      </c>
      <c r="E2769" s="83" t="s">
        <v>161</v>
      </c>
      <c r="F2769" s="93"/>
      <c r="G2769" s="101"/>
      <c r="H2769" s="279"/>
    </row>
    <row r="2770" spans="1:8" ht="12.75" customHeight="1">
      <c r="A2770" s="243"/>
      <c r="B2770" s="255" t="s">
        <v>3334</v>
      </c>
      <c r="C2770" s="55" t="s">
        <v>46</v>
      </c>
      <c r="D2770" s="326"/>
      <c r="E2770" s="82"/>
      <c r="F2770" s="90"/>
      <c r="G2770" s="73"/>
      <c r="H2770" s="278"/>
    </row>
    <row r="2771" spans="1:8" ht="12.75" customHeight="1">
      <c r="A2771" s="244" t="s">
        <v>46</v>
      </c>
      <c r="B2771" s="256" t="s">
        <v>831</v>
      </c>
      <c r="C2771" s="54" t="s">
        <v>122</v>
      </c>
      <c r="D2771" s="327">
        <v>10.7</v>
      </c>
      <c r="E2771" s="83" t="s">
        <v>161</v>
      </c>
      <c r="F2771" s="93"/>
      <c r="G2771" s="101"/>
      <c r="H2771" s="279"/>
    </row>
    <row r="2772" spans="1:8" ht="12.75" customHeight="1">
      <c r="A2772" s="243"/>
      <c r="B2772" s="255" t="s">
        <v>435</v>
      </c>
      <c r="C2772" s="55" t="s">
        <v>46</v>
      </c>
      <c r="D2772" s="326"/>
      <c r="E2772" s="82"/>
      <c r="F2772" s="90"/>
      <c r="G2772" s="73"/>
      <c r="H2772" s="278"/>
    </row>
    <row r="2773" spans="1:8" ht="12.75" customHeight="1">
      <c r="A2773" s="244" t="s">
        <v>46</v>
      </c>
      <c r="B2773" s="256" t="s">
        <v>831</v>
      </c>
      <c r="C2773" s="54" t="s">
        <v>979</v>
      </c>
      <c r="D2773" s="327">
        <v>253</v>
      </c>
      <c r="E2773" s="83" t="s">
        <v>161</v>
      </c>
      <c r="F2773" s="93"/>
      <c r="G2773" s="101"/>
      <c r="H2773" s="279"/>
    </row>
    <row r="2774" spans="1:8" ht="12.75" customHeight="1">
      <c r="A2774" s="243"/>
      <c r="B2774" s="255" t="s">
        <v>435</v>
      </c>
      <c r="C2774" s="55" t="s">
        <v>1229</v>
      </c>
      <c r="D2774" s="326"/>
      <c r="E2774" s="82"/>
      <c r="F2774" s="90"/>
      <c r="G2774" s="73"/>
      <c r="H2774" s="278"/>
    </row>
    <row r="2775" spans="1:8" ht="12.75" customHeight="1">
      <c r="A2775" s="244" t="s">
        <v>46</v>
      </c>
      <c r="B2775" s="256" t="s">
        <v>1344</v>
      </c>
      <c r="C2775" s="53" t="s">
        <v>1321</v>
      </c>
      <c r="D2775" s="327">
        <v>187</v>
      </c>
      <c r="E2775" s="83" t="s">
        <v>161</v>
      </c>
      <c r="F2775" s="93"/>
      <c r="G2775" s="101"/>
      <c r="H2775" s="279"/>
    </row>
    <row r="2776" spans="1:8" ht="12.75" customHeight="1">
      <c r="A2776" s="243"/>
      <c r="B2776" s="255" t="s">
        <v>435</v>
      </c>
      <c r="C2776" s="55" t="s">
        <v>46</v>
      </c>
      <c r="D2776" s="326"/>
      <c r="E2776" s="82"/>
      <c r="F2776" s="90"/>
      <c r="G2776" s="73"/>
      <c r="H2776" s="278"/>
    </row>
    <row r="2777" spans="1:8" ht="12.75" customHeight="1">
      <c r="A2777" s="244" t="s">
        <v>46</v>
      </c>
      <c r="B2777" s="295" t="s">
        <v>1349</v>
      </c>
      <c r="C2777" s="54" t="s">
        <v>46</v>
      </c>
      <c r="D2777" s="327">
        <v>187</v>
      </c>
      <c r="E2777" s="83" t="s">
        <v>161</v>
      </c>
      <c r="F2777" s="93"/>
      <c r="G2777" s="101"/>
      <c r="H2777" s="279"/>
    </row>
    <row r="2778" spans="1:8" ht="12.75" customHeight="1">
      <c r="A2778" s="243"/>
      <c r="B2778" s="302"/>
      <c r="C2778" s="55"/>
      <c r="D2778" s="333"/>
      <c r="E2778" s="397"/>
      <c r="F2778" s="90"/>
      <c r="G2778" s="73"/>
      <c r="H2778" s="278"/>
    </row>
    <row r="2779" spans="1:8" ht="12.75" customHeight="1">
      <c r="A2779" s="244" t="s">
        <v>46</v>
      </c>
      <c r="B2779" s="296"/>
      <c r="C2779" s="53"/>
      <c r="D2779" s="327"/>
      <c r="E2779" s="349"/>
      <c r="F2779" s="93"/>
      <c r="G2779" s="101"/>
      <c r="H2779" s="279"/>
    </row>
    <row r="2780" spans="1:8" ht="12.75" customHeight="1">
      <c r="A2780" s="243"/>
      <c r="B2780" s="255" t="s">
        <v>46</v>
      </c>
      <c r="C2780" s="55"/>
      <c r="D2780" s="326"/>
      <c r="E2780" s="82"/>
      <c r="F2780" s="90"/>
      <c r="G2780" s="73"/>
      <c r="H2780" s="278"/>
    </row>
    <row r="2781" spans="1:8" ht="12.75" customHeight="1">
      <c r="A2781" s="244" t="s">
        <v>46</v>
      </c>
      <c r="B2781" s="256" t="s">
        <v>46</v>
      </c>
      <c r="C2781" s="54" t="s">
        <v>46</v>
      </c>
      <c r="D2781" s="327"/>
      <c r="E2781" s="83" t="s">
        <v>46</v>
      </c>
      <c r="F2781" s="93"/>
      <c r="G2781" s="101"/>
      <c r="H2781" s="279"/>
    </row>
    <row r="2782" spans="1:8" ht="12.75" customHeight="1">
      <c r="A2782" s="243"/>
      <c r="B2782" s="255" t="s">
        <v>355</v>
      </c>
      <c r="C2782" s="52" t="s">
        <v>946</v>
      </c>
      <c r="D2782" s="326"/>
      <c r="E2782" s="82"/>
      <c r="F2782" s="90"/>
      <c r="G2782" s="73"/>
      <c r="H2782" s="278"/>
    </row>
    <row r="2783" spans="1:8" ht="12.75" customHeight="1">
      <c r="A2783" s="244" t="s">
        <v>46</v>
      </c>
      <c r="B2783" s="256" t="s">
        <v>3988</v>
      </c>
      <c r="C2783" s="53" t="s">
        <v>1350</v>
      </c>
      <c r="D2783" s="327">
        <v>1803</v>
      </c>
      <c r="E2783" s="83" t="s">
        <v>117</v>
      </c>
      <c r="F2783" s="93"/>
      <c r="G2783" s="101"/>
      <c r="H2783" s="279"/>
    </row>
    <row r="2784" spans="1:8" ht="12.75" customHeight="1">
      <c r="A2784" s="243"/>
      <c r="B2784" s="255" t="s">
        <v>3888</v>
      </c>
      <c r="C2784" s="52" t="s">
        <v>946</v>
      </c>
      <c r="D2784" s="326"/>
      <c r="E2784" s="82"/>
      <c r="F2784" s="90"/>
      <c r="G2784" s="73"/>
      <c r="H2784" s="278"/>
    </row>
    <row r="2785" spans="1:8" ht="12.75" customHeight="1">
      <c r="A2785" s="244" t="s">
        <v>46</v>
      </c>
      <c r="B2785" s="256" t="s">
        <v>3988</v>
      </c>
      <c r="C2785" s="53" t="s">
        <v>1350</v>
      </c>
      <c r="D2785" s="327">
        <v>12.6</v>
      </c>
      <c r="E2785" s="83" t="s">
        <v>117</v>
      </c>
      <c r="F2785" s="93"/>
      <c r="G2785" s="101"/>
      <c r="H2785" s="279"/>
    </row>
    <row r="2786" spans="1:8" ht="12.75" customHeight="1">
      <c r="A2786" s="243"/>
      <c r="B2786" s="255" t="s">
        <v>355</v>
      </c>
      <c r="C2786" s="55" t="s">
        <v>3549</v>
      </c>
      <c r="D2786" s="326"/>
      <c r="E2786" s="82"/>
      <c r="F2786" s="90"/>
      <c r="G2786" s="73"/>
      <c r="H2786" s="278"/>
    </row>
    <row r="2787" spans="1:8" ht="12.75" customHeight="1">
      <c r="A2787" s="244" t="s">
        <v>46</v>
      </c>
      <c r="B2787" s="256" t="s">
        <v>1194</v>
      </c>
      <c r="C2787" s="54" t="s">
        <v>3400</v>
      </c>
      <c r="D2787" s="327">
        <v>389</v>
      </c>
      <c r="E2787" s="83" t="s">
        <v>117</v>
      </c>
      <c r="F2787" s="93"/>
      <c r="G2787" s="101"/>
      <c r="H2787" s="279"/>
    </row>
    <row r="2788" spans="1:8" s="1" customFormat="1" ht="12.75" customHeight="1">
      <c r="A2788" s="243"/>
      <c r="B2788" s="255" t="s">
        <v>1517</v>
      </c>
      <c r="C2788" s="55" t="s">
        <v>3849</v>
      </c>
      <c r="D2788" s="326"/>
      <c r="E2788" s="84"/>
      <c r="F2788" s="90"/>
      <c r="G2788" s="73"/>
      <c r="H2788" s="278"/>
    </row>
    <row r="2789" spans="1:8" s="1" customFormat="1" ht="12.75" customHeight="1">
      <c r="A2789" s="244"/>
      <c r="B2789" s="256" t="s">
        <v>1194</v>
      </c>
      <c r="C2789" s="54" t="s">
        <v>913</v>
      </c>
      <c r="D2789" s="327">
        <v>11</v>
      </c>
      <c r="E2789" s="83" t="s">
        <v>199</v>
      </c>
      <c r="F2789" s="91"/>
      <c r="G2789" s="101"/>
      <c r="H2789" s="279"/>
    </row>
    <row r="2790" spans="1:8" ht="12.75" customHeight="1">
      <c r="A2790" s="243"/>
      <c r="B2790" s="255" t="s">
        <v>1135</v>
      </c>
      <c r="C2790" s="55" t="s">
        <v>2772</v>
      </c>
      <c r="D2790" s="326"/>
      <c r="E2790" s="82"/>
      <c r="F2790" s="90"/>
      <c r="G2790" s="73"/>
      <c r="H2790" s="278"/>
    </row>
    <row r="2791" spans="1:8" ht="12.75" customHeight="1">
      <c r="A2791" s="244" t="s">
        <v>46</v>
      </c>
      <c r="B2791" s="256" t="s">
        <v>3989</v>
      </c>
      <c r="C2791" s="54" t="s">
        <v>1653</v>
      </c>
      <c r="D2791" s="327">
        <v>209</v>
      </c>
      <c r="E2791" s="83" t="s">
        <v>117</v>
      </c>
      <c r="F2791" s="93"/>
      <c r="G2791" s="101"/>
      <c r="H2791" s="279"/>
    </row>
    <row r="2792" spans="1:8" ht="12.75" customHeight="1">
      <c r="A2792" s="243"/>
      <c r="B2792" s="255" t="s">
        <v>3990</v>
      </c>
      <c r="C2792" s="55" t="s">
        <v>2772</v>
      </c>
      <c r="D2792" s="326"/>
      <c r="E2792" s="82"/>
      <c r="F2792" s="90"/>
      <c r="G2792" s="73"/>
      <c r="H2792" s="278"/>
    </row>
    <row r="2793" spans="1:8" ht="12.75" customHeight="1">
      <c r="A2793" s="244" t="s">
        <v>46</v>
      </c>
      <c r="B2793" s="256" t="s">
        <v>3989</v>
      </c>
      <c r="C2793" s="54" t="s">
        <v>1653</v>
      </c>
      <c r="D2793" s="327">
        <v>191</v>
      </c>
      <c r="E2793" s="83" t="s">
        <v>117</v>
      </c>
      <c r="F2793" s="93"/>
      <c r="G2793" s="101"/>
      <c r="H2793" s="279"/>
    </row>
    <row r="2794" spans="1:8" ht="12.75" customHeight="1">
      <c r="A2794" s="243"/>
      <c r="B2794" s="255"/>
      <c r="C2794" s="55"/>
      <c r="D2794" s="326"/>
      <c r="E2794" s="82"/>
      <c r="F2794" s="90"/>
      <c r="G2794" s="73"/>
      <c r="H2794" s="278"/>
    </row>
    <row r="2795" spans="1:8" ht="12.75" customHeight="1">
      <c r="A2795" s="244" t="s">
        <v>46</v>
      </c>
      <c r="B2795" s="256"/>
      <c r="C2795" s="53"/>
      <c r="D2795" s="327"/>
      <c r="E2795" s="83"/>
      <c r="F2795" s="93"/>
      <c r="G2795" s="101"/>
      <c r="H2795" s="279"/>
    </row>
    <row r="2796" spans="1:8" ht="12.75" customHeight="1">
      <c r="A2796" s="243"/>
      <c r="B2796" s="255" t="s">
        <v>355</v>
      </c>
      <c r="C2796" s="55" t="s">
        <v>46</v>
      </c>
      <c r="D2796" s="326"/>
      <c r="E2796" s="82"/>
      <c r="F2796" s="90"/>
      <c r="G2796" s="73"/>
      <c r="H2796" s="278"/>
    </row>
    <row r="2797" spans="1:8" ht="12.75" customHeight="1">
      <c r="A2797" s="244" t="s">
        <v>46</v>
      </c>
      <c r="B2797" s="256" t="s">
        <v>1371</v>
      </c>
      <c r="C2797" s="54" t="s">
        <v>1407</v>
      </c>
      <c r="D2797" s="327">
        <v>321</v>
      </c>
      <c r="E2797" s="83" t="s">
        <v>117</v>
      </c>
      <c r="F2797" s="93"/>
      <c r="G2797" s="101"/>
      <c r="H2797" s="279"/>
    </row>
    <row r="2798" spans="1:8" ht="12.75" customHeight="1">
      <c r="A2798" s="243"/>
      <c r="B2798" s="255" t="s">
        <v>4305</v>
      </c>
      <c r="C2798" s="55" t="s">
        <v>3325</v>
      </c>
      <c r="D2798" s="326"/>
      <c r="E2798" s="82"/>
      <c r="F2798" s="90"/>
      <c r="G2798" s="73"/>
      <c r="H2798" s="278"/>
    </row>
    <row r="2799" spans="1:8" ht="12.75" customHeight="1">
      <c r="A2799" s="244" t="s">
        <v>46</v>
      </c>
      <c r="B2799" s="256" t="s">
        <v>4306</v>
      </c>
      <c r="C2799" s="54" t="s">
        <v>3991</v>
      </c>
      <c r="D2799" s="327">
        <v>25.8</v>
      </c>
      <c r="E2799" s="83" t="s">
        <v>117</v>
      </c>
      <c r="F2799" s="93"/>
      <c r="G2799" s="101"/>
      <c r="H2799" s="279"/>
    </row>
    <row r="2800" spans="1:8" ht="12.75" customHeight="1">
      <c r="A2800" s="243"/>
      <c r="B2800" s="255" t="s">
        <v>4307</v>
      </c>
      <c r="C2800" s="55" t="s">
        <v>3325</v>
      </c>
      <c r="D2800" s="326"/>
      <c r="E2800" s="82"/>
      <c r="F2800" s="90"/>
      <c r="G2800" s="73"/>
      <c r="H2800" s="278"/>
    </row>
    <row r="2801" spans="1:8" ht="12.75" customHeight="1">
      <c r="A2801" s="244" t="s">
        <v>46</v>
      </c>
      <c r="B2801" s="256" t="s">
        <v>4306</v>
      </c>
      <c r="C2801" s="54" t="s">
        <v>3991</v>
      </c>
      <c r="D2801" s="327">
        <v>295</v>
      </c>
      <c r="E2801" s="83" t="s">
        <v>117</v>
      </c>
      <c r="F2801" s="93"/>
      <c r="G2801" s="101"/>
      <c r="H2801" s="279"/>
    </row>
    <row r="2802" spans="1:8" ht="12.75" customHeight="1">
      <c r="A2802" s="243"/>
      <c r="B2802" s="255" t="s">
        <v>46</v>
      </c>
      <c r="C2802" s="55"/>
      <c r="D2802" s="326"/>
      <c r="E2802" s="82"/>
      <c r="F2802" s="90"/>
      <c r="G2802" s="73"/>
      <c r="H2802" s="278"/>
    </row>
    <row r="2803" spans="1:8" ht="12.75" customHeight="1">
      <c r="A2803" s="244" t="s">
        <v>46</v>
      </c>
      <c r="B2803" s="256" t="s">
        <v>46</v>
      </c>
      <c r="C2803" s="54" t="s">
        <v>46</v>
      </c>
      <c r="D2803" s="327"/>
      <c r="E2803" s="83" t="s">
        <v>46</v>
      </c>
      <c r="F2803" s="93"/>
      <c r="G2803" s="101"/>
      <c r="H2803" s="279"/>
    </row>
    <row r="2804" spans="1:8" ht="12.75" customHeight="1">
      <c r="A2804" s="243"/>
      <c r="B2804" s="255" t="s">
        <v>355</v>
      </c>
      <c r="C2804" s="55" t="s">
        <v>46</v>
      </c>
      <c r="D2804" s="326"/>
      <c r="E2804" s="82"/>
      <c r="F2804" s="90"/>
      <c r="G2804" s="73"/>
      <c r="H2804" s="278"/>
    </row>
    <row r="2805" spans="1:8" ht="12.75" customHeight="1">
      <c r="A2805" s="244" t="s">
        <v>46</v>
      </c>
      <c r="B2805" s="256" t="s">
        <v>81</v>
      </c>
      <c r="C2805" s="54" t="s">
        <v>3992</v>
      </c>
      <c r="D2805" s="327">
        <v>14.6</v>
      </c>
      <c r="E2805" s="83" t="s">
        <v>117</v>
      </c>
      <c r="F2805" s="93"/>
      <c r="G2805" s="101"/>
      <c r="H2805" s="279"/>
    </row>
    <row r="2806" spans="1:8" ht="12.75" customHeight="1">
      <c r="A2806" s="243"/>
      <c r="B2806" s="255" t="s">
        <v>4266</v>
      </c>
      <c r="C2806" s="55" t="s">
        <v>46</v>
      </c>
      <c r="D2806" s="326"/>
      <c r="E2806" s="82"/>
      <c r="F2806" s="90"/>
      <c r="G2806" s="73"/>
      <c r="H2806" s="278"/>
    </row>
    <row r="2807" spans="1:8" ht="12.75" customHeight="1">
      <c r="A2807" s="244" t="s">
        <v>46</v>
      </c>
      <c r="B2807" s="256" t="s">
        <v>81</v>
      </c>
      <c r="C2807" s="54" t="s">
        <v>3992</v>
      </c>
      <c r="D2807" s="327">
        <v>169</v>
      </c>
      <c r="E2807" s="83" t="s">
        <v>117</v>
      </c>
      <c r="F2807" s="93"/>
      <c r="G2807" s="101"/>
      <c r="H2807" s="279"/>
    </row>
    <row r="2808" spans="1:8" ht="12.75" customHeight="1">
      <c r="A2808" s="243"/>
      <c r="B2808" s="255" t="s">
        <v>355</v>
      </c>
      <c r="C2808" s="55" t="s">
        <v>46</v>
      </c>
      <c r="D2808" s="326"/>
      <c r="E2808" s="82"/>
      <c r="F2808" s="90"/>
      <c r="G2808" s="73"/>
      <c r="H2808" s="278"/>
    </row>
    <row r="2809" spans="1:8" ht="12.75" customHeight="1">
      <c r="A2809" s="244" t="s">
        <v>46</v>
      </c>
      <c r="B2809" s="256" t="s">
        <v>81</v>
      </c>
      <c r="C2809" s="54" t="s">
        <v>2768</v>
      </c>
      <c r="D2809" s="327">
        <v>313</v>
      </c>
      <c r="E2809" s="83" t="s">
        <v>117</v>
      </c>
      <c r="F2809" s="93"/>
      <c r="G2809" s="101"/>
      <c r="H2809" s="279"/>
    </row>
    <row r="2810" spans="1:8" ht="12.75" customHeight="1">
      <c r="A2810" s="243"/>
      <c r="B2810" s="255" t="s">
        <v>355</v>
      </c>
      <c r="C2810" s="55" t="s">
        <v>46</v>
      </c>
      <c r="D2810" s="326"/>
      <c r="E2810" s="82"/>
      <c r="F2810" s="90"/>
      <c r="G2810" s="73"/>
      <c r="H2810" s="278"/>
    </row>
    <row r="2811" spans="1:8" ht="12.75" customHeight="1">
      <c r="A2811" s="244" t="s">
        <v>46</v>
      </c>
      <c r="B2811" s="256" t="s">
        <v>81</v>
      </c>
      <c r="C2811" s="54" t="s">
        <v>3993</v>
      </c>
      <c r="D2811" s="327">
        <v>797</v>
      </c>
      <c r="E2811" s="83" t="s">
        <v>117</v>
      </c>
      <c r="F2811" s="93"/>
      <c r="G2811" s="101"/>
      <c r="H2811" s="279"/>
    </row>
    <row r="2812" spans="1:8" ht="12.75" customHeight="1">
      <c r="A2812" s="243"/>
      <c r="B2812" s="255" t="s">
        <v>355</v>
      </c>
      <c r="C2812" s="55" t="s">
        <v>46</v>
      </c>
      <c r="D2812" s="326"/>
      <c r="E2812" s="82"/>
      <c r="F2812" s="90"/>
      <c r="G2812" s="73"/>
      <c r="H2812" s="278"/>
    </row>
    <row r="2813" spans="1:8" ht="12.75" customHeight="1">
      <c r="A2813" s="244" t="s">
        <v>46</v>
      </c>
      <c r="B2813" s="256" t="s">
        <v>81</v>
      </c>
      <c r="C2813" s="54" t="s">
        <v>3994</v>
      </c>
      <c r="D2813" s="327">
        <v>306</v>
      </c>
      <c r="E2813" s="83" t="s">
        <v>117</v>
      </c>
      <c r="F2813" s="93"/>
      <c r="G2813" s="101"/>
      <c r="H2813" s="279"/>
    </row>
    <row r="2814" spans="1:8" ht="12.75" customHeight="1">
      <c r="A2814" s="243"/>
      <c r="B2814" s="255" t="s">
        <v>355</v>
      </c>
      <c r="C2814" s="55" t="s">
        <v>46</v>
      </c>
      <c r="D2814" s="326"/>
      <c r="E2814" s="82"/>
      <c r="F2814" s="90"/>
      <c r="G2814" s="73"/>
      <c r="H2814" s="278"/>
    </row>
    <row r="2815" spans="1:8" ht="12.75" customHeight="1">
      <c r="A2815" s="244" t="s">
        <v>46</v>
      </c>
      <c r="B2815" s="256" t="s">
        <v>1167</v>
      </c>
      <c r="C2815" s="54" t="s">
        <v>4308</v>
      </c>
      <c r="D2815" s="327">
        <v>367</v>
      </c>
      <c r="E2815" s="83" t="s">
        <v>117</v>
      </c>
      <c r="F2815" s="93"/>
      <c r="G2815" s="101"/>
      <c r="H2815" s="279"/>
    </row>
    <row r="2816" spans="1:8" ht="12.75" customHeight="1">
      <c r="A2816" s="243"/>
      <c r="B2816" s="255" t="s">
        <v>3888</v>
      </c>
      <c r="C2816" s="55" t="s">
        <v>46</v>
      </c>
      <c r="D2816" s="326"/>
      <c r="E2816" s="82"/>
      <c r="F2816" s="90"/>
      <c r="G2816" s="73"/>
      <c r="H2816" s="278"/>
    </row>
    <row r="2817" spans="1:8" ht="12.75" customHeight="1">
      <c r="A2817" s="244" t="s">
        <v>46</v>
      </c>
      <c r="B2817" s="256" t="s">
        <v>1167</v>
      </c>
      <c r="C2817" s="54" t="s">
        <v>2309</v>
      </c>
      <c r="D2817" s="327">
        <v>12.6</v>
      </c>
      <c r="E2817" s="83" t="s">
        <v>117</v>
      </c>
      <c r="F2817" s="93"/>
      <c r="G2817" s="101"/>
      <c r="H2817" s="279"/>
    </row>
    <row r="2818" spans="1:8" ht="12.75" customHeight="1">
      <c r="A2818" s="243"/>
      <c r="B2818" s="255" t="s">
        <v>355</v>
      </c>
      <c r="C2818" s="55" t="s">
        <v>46</v>
      </c>
      <c r="D2818" s="326"/>
      <c r="E2818" s="82"/>
      <c r="F2818" s="90"/>
      <c r="G2818" s="73"/>
      <c r="H2818" s="278"/>
    </row>
    <row r="2819" spans="1:8" ht="12.75" customHeight="1">
      <c r="A2819" s="244" t="s">
        <v>46</v>
      </c>
      <c r="B2819" s="256" t="s">
        <v>1167</v>
      </c>
      <c r="C2819" s="54" t="s">
        <v>846</v>
      </c>
      <c r="D2819" s="327">
        <v>474</v>
      </c>
      <c r="E2819" s="83" t="s">
        <v>117</v>
      </c>
      <c r="F2819" s="93"/>
      <c r="G2819" s="101"/>
      <c r="H2819" s="279"/>
    </row>
    <row r="2820" spans="1:8" ht="12.75" customHeight="1">
      <c r="A2820" s="243"/>
      <c r="B2820" s="255" t="s">
        <v>355</v>
      </c>
      <c r="C2820" s="55" t="s">
        <v>46</v>
      </c>
      <c r="D2820" s="326"/>
      <c r="E2820" s="82"/>
      <c r="F2820" s="90"/>
      <c r="G2820" s="73"/>
      <c r="H2820" s="278"/>
    </row>
    <row r="2821" spans="1:8" ht="12.75" customHeight="1">
      <c r="A2821" s="244" t="s">
        <v>46</v>
      </c>
      <c r="B2821" s="256" t="s">
        <v>1167</v>
      </c>
      <c r="C2821" s="54" t="s">
        <v>4309</v>
      </c>
      <c r="D2821" s="327">
        <v>113</v>
      </c>
      <c r="E2821" s="83" t="s">
        <v>117</v>
      </c>
      <c r="F2821" s="93"/>
      <c r="G2821" s="101"/>
      <c r="H2821" s="279"/>
    </row>
    <row r="2822" spans="1:8" ht="12.75" customHeight="1">
      <c r="A2822" s="243"/>
      <c r="B2822" s="255" t="s">
        <v>355</v>
      </c>
      <c r="C2822" s="55" t="s">
        <v>46</v>
      </c>
      <c r="D2822" s="326"/>
      <c r="E2822" s="82"/>
      <c r="F2822" s="90"/>
      <c r="G2822" s="73"/>
      <c r="H2822" s="278"/>
    </row>
    <row r="2823" spans="1:8" ht="12.75" customHeight="1">
      <c r="A2823" s="244" t="s">
        <v>46</v>
      </c>
      <c r="B2823" s="256" t="s">
        <v>848</v>
      </c>
      <c r="C2823" s="54" t="s">
        <v>2768</v>
      </c>
      <c r="D2823" s="327">
        <v>29.2</v>
      </c>
      <c r="E2823" s="83" t="s">
        <v>117</v>
      </c>
      <c r="F2823" s="93"/>
      <c r="G2823" s="101"/>
      <c r="H2823" s="279"/>
    </row>
    <row r="2824" spans="1:8" ht="12.75" customHeight="1">
      <c r="A2824" s="243"/>
      <c r="B2824" s="255" t="s">
        <v>355</v>
      </c>
      <c r="C2824" s="55" t="s">
        <v>46</v>
      </c>
      <c r="D2824" s="326"/>
      <c r="E2824" s="82"/>
      <c r="F2824" s="90"/>
      <c r="G2824" s="73"/>
      <c r="H2824" s="278"/>
    </row>
    <row r="2825" spans="1:8" ht="12.75" customHeight="1">
      <c r="A2825" s="244" t="s">
        <v>46</v>
      </c>
      <c r="B2825" s="256" t="s">
        <v>848</v>
      </c>
      <c r="C2825" s="54" t="s">
        <v>2171</v>
      </c>
      <c r="D2825" s="327">
        <v>4.8</v>
      </c>
      <c r="E2825" s="83" t="s">
        <v>117</v>
      </c>
      <c r="F2825" s="93"/>
      <c r="G2825" s="101"/>
      <c r="H2825" s="279"/>
    </row>
    <row r="2826" spans="1:8" ht="12.75" customHeight="1">
      <c r="A2826" s="243"/>
      <c r="B2826" s="255" t="s">
        <v>355</v>
      </c>
      <c r="C2826" s="55" t="s">
        <v>46</v>
      </c>
      <c r="D2826" s="326"/>
      <c r="E2826" s="82"/>
      <c r="F2826" s="90"/>
      <c r="G2826" s="73"/>
      <c r="H2826" s="278"/>
    </row>
    <row r="2827" spans="1:8" ht="12.75" customHeight="1">
      <c r="A2827" s="244" t="s">
        <v>46</v>
      </c>
      <c r="B2827" s="256" t="s">
        <v>848</v>
      </c>
      <c r="C2827" s="54" t="s">
        <v>3993</v>
      </c>
      <c r="D2827" s="327">
        <v>516</v>
      </c>
      <c r="E2827" s="83" t="s">
        <v>117</v>
      </c>
      <c r="F2827" s="93"/>
      <c r="G2827" s="101"/>
      <c r="H2827" s="279"/>
    </row>
    <row r="2828" spans="1:8" ht="12.75" customHeight="1">
      <c r="A2828" s="243"/>
      <c r="B2828" s="255" t="s">
        <v>355</v>
      </c>
      <c r="C2828" s="55"/>
      <c r="D2828" s="326"/>
      <c r="E2828" s="82"/>
      <c r="F2828" s="90"/>
      <c r="G2828" s="73"/>
      <c r="H2828" s="278"/>
    </row>
    <row r="2829" spans="1:8" ht="12.75" customHeight="1">
      <c r="A2829" s="244" t="s">
        <v>46</v>
      </c>
      <c r="B2829" s="256" t="s">
        <v>848</v>
      </c>
      <c r="C2829" s="54" t="s">
        <v>3994</v>
      </c>
      <c r="D2829" s="327">
        <v>292</v>
      </c>
      <c r="E2829" s="83" t="s">
        <v>117</v>
      </c>
      <c r="F2829" s="93"/>
      <c r="G2829" s="101"/>
      <c r="H2829" s="279"/>
    </row>
    <row r="2830" spans="1:8" ht="12.75" customHeight="1">
      <c r="A2830" s="243"/>
      <c r="B2830" s="255" t="s">
        <v>355</v>
      </c>
      <c r="C2830" s="55" t="s">
        <v>46</v>
      </c>
      <c r="D2830" s="326"/>
      <c r="E2830" s="82"/>
      <c r="F2830" s="90"/>
      <c r="G2830" s="73"/>
      <c r="H2830" s="278"/>
    </row>
    <row r="2831" spans="1:8" ht="12.75" customHeight="1">
      <c r="A2831" s="244" t="s">
        <v>46</v>
      </c>
      <c r="B2831" s="256" t="s">
        <v>203</v>
      </c>
      <c r="C2831" s="54" t="s">
        <v>2309</v>
      </c>
      <c r="D2831" s="327">
        <v>5.9</v>
      </c>
      <c r="E2831" s="83" t="s">
        <v>117</v>
      </c>
      <c r="F2831" s="93"/>
      <c r="G2831" s="101"/>
      <c r="H2831" s="279"/>
    </row>
    <row r="2832" spans="1:8" ht="12.75" customHeight="1">
      <c r="A2832" s="243"/>
      <c r="B2832" s="255" t="s">
        <v>355</v>
      </c>
      <c r="C2832" s="55" t="s">
        <v>46</v>
      </c>
      <c r="D2832" s="326"/>
      <c r="E2832" s="82"/>
      <c r="F2832" s="90"/>
      <c r="G2832" s="73"/>
      <c r="H2832" s="278"/>
    </row>
    <row r="2833" spans="1:8" ht="12.75" customHeight="1">
      <c r="A2833" s="244" t="s">
        <v>46</v>
      </c>
      <c r="B2833" s="256" t="s">
        <v>203</v>
      </c>
      <c r="C2833" s="54" t="s">
        <v>4311</v>
      </c>
      <c r="D2833" s="327">
        <v>117</v>
      </c>
      <c r="E2833" s="83" t="s">
        <v>117</v>
      </c>
      <c r="F2833" s="93"/>
      <c r="G2833" s="101"/>
      <c r="H2833" s="279"/>
    </row>
    <row r="2834" spans="1:8" ht="12.75" customHeight="1">
      <c r="A2834" s="243"/>
      <c r="B2834" s="255" t="s">
        <v>3888</v>
      </c>
      <c r="C2834" s="55" t="s">
        <v>46</v>
      </c>
      <c r="D2834" s="326"/>
      <c r="E2834" s="82"/>
      <c r="F2834" s="90"/>
      <c r="G2834" s="73"/>
      <c r="H2834" s="278"/>
    </row>
    <row r="2835" spans="1:8" ht="12.75" customHeight="1">
      <c r="A2835" s="244" t="s">
        <v>46</v>
      </c>
      <c r="B2835" s="256" t="s">
        <v>203</v>
      </c>
      <c r="C2835" s="54" t="s">
        <v>4311</v>
      </c>
      <c r="D2835" s="327">
        <v>12.3</v>
      </c>
      <c r="E2835" s="83" t="s">
        <v>117</v>
      </c>
      <c r="F2835" s="93"/>
      <c r="G2835" s="101"/>
      <c r="H2835" s="279"/>
    </row>
    <row r="2836" spans="1:8" ht="12.75" customHeight="1">
      <c r="A2836" s="243"/>
      <c r="B2836" s="255" t="s">
        <v>355</v>
      </c>
      <c r="C2836" s="55"/>
      <c r="D2836" s="326"/>
      <c r="E2836" s="82"/>
      <c r="F2836" s="90"/>
      <c r="G2836" s="73"/>
      <c r="H2836" s="278"/>
    </row>
    <row r="2837" spans="1:8" ht="12.75" customHeight="1">
      <c r="A2837" s="244" t="s">
        <v>46</v>
      </c>
      <c r="B2837" s="256" t="s">
        <v>3303</v>
      </c>
      <c r="C2837" s="54" t="s">
        <v>4100</v>
      </c>
      <c r="D2837" s="327">
        <v>283</v>
      </c>
      <c r="E2837" s="83" t="s">
        <v>117</v>
      </c>
      <c r="F2837" s="93"/>
      <c r="G2837" s="101"/>
      <c r="H2837" s="279"/>
    </row>
    <row r="2838" spans="1:8" ht="12.75" customHeight="1">
      <c r="A2838" s="243"/>
      <c r="B2838" s="255" t="s">
        <v>4266</v>
      </c>
      <c r="C2838" s="55"/>
      <c r="D2838" s="326"/>
      <c r="E2838" s="82"/>
      <c r="F2838" s="90"/>
      <c r="G2838" s="73"/>
      <c r="H2838" s="278"/>
    </row>
    <row r="2839" spans="1:8" ht="12.75" customHeight="1">
      <c r="A2839" s="244" t="s">
        <v>46</v>
      </c>
      <c r="B2839" s="256" t="s">
        <v>3303</v>
      </c>
      <c r="C2839" s="54" t="s">
        <v>4100</v>
      </c>
      <c r="D2839" s="327">
        <v>16.7</v>
      </c>
      <c r="E2839" s="83" t="s">
        <v>117</v>
      </c>
      <c r="F2839" s="93"/>
      <c r="G2839" s="101"/>
      <c r="H2839" s="279"/>
    </row>
    <row r="2840" spans="1:8" ht="12.75" customHeight="1">
      <c r="A2840" s="243"/>
      <c r="B2840" s="255" t="s">
        <v>355</v>
      </c>
      <c r="C2840" s="55"/>
      <c r="D2840" s="326"/>
      <c r="E2840" s="82"/>
      <c r="F2840" s="90"/>
      <c r="G2840" s="73"/>
      <c r="H2840" s="278"/>
    </row>
    <row r="2841" spans="1:8" ht="12.75" customHeight="1">
      <c r="A2841" s="244" t="s">
        <v>46</v>
      </c>
      <c r="B2841" s="256" t="s">
        <v>3303</v>
      </c>
      <c r="C2841" s="54" t="s">
        <v>2659</v>
      </c>
      <c r="D2841" s="327">
        <v>650</v>
      </c>
      <c r="E2841" s="83" t="s">
        <v>117</v>
      </c>
      <c r="F2841" s="93"/>
      <c r="G2841" s="101"/>
      <c r="H2841" s="279"/>
    </row>
    <row r="2842" spans="1:8" ht="12.75" customHeight="1">
      <c r="A2842" s="243"/>
      <c r="B2842" s="255" t="s">
        <v>355</v>
      </c>
      <c r="C2842" s="55"/>
      <c r="D2842" s="326"/>
      <c r="E2842" s="82"/>
      <c r="F2842" s="90"/>
      <c r="G2842" s="73"/>
      <c r="H2842" s="278"/>
    </row>
    <row r="2843" spans="1:8" ht="12.75" customHeight="1">
      <c r="A2843" s="244" t="s">
        <v>46</v>
      </c>
      <c r="B2843" s="256" t="s">
        <v>3303</v>
      </c>
      <c r="C2843" s="54" t="s">
        <v>4312</v>
      </c>
      <c r="D2843" s="327">
        <v>85.2</v>
      </c>
      <c r="E2843" s="83" t="s">
        <v>117</v>
      </c>
      <c r="F2843" s="93"/>
      <c r="G2843" s="101"/>
      <c r="H2843" s="279"/>
    </row>
    <row r="2844" spans="1:8" ht="12.75" customHeight="1">
      <c r="A2844" s="243"/>
      <c r="B2844" s="255" t="s">
        <v>355</v>
      </c>
      <c r="C2844" s="55"/>
      <c r="D2844" s="326"/>
      <c r="E2844" s="82"/>
      <c r="F2844" s="90"/>
      <c r="G2844" s="73"/>
      <c r="H2844" s="278"/>
    </row>
    <row r="2845" spans="1:8" ht="12.75" customHeight="1">
      <c r="A2845" s="244" t="s">
        <v>46</v>
      </c>
      <c r="B2845" s="256" t="s">
        <v>3303</v>
      </c>
      <c r="C2845" s="54" t="s">
        <v>757</v>
      </c>
      <c r="D2845" s="327">
        <v>504</v>
      </c>
      <c r="E2845" s="83" t="s">
        <v>117</v>
      </c>
      <c r="F2845" s="93"/>
      <c r="G2845" s="101"/>
      <c r="H2845" s="279"/>
    </row>
    <row r="2846" spans="1:8" ht="12.75" customHeight="1">
      <c r="A2846" s="243"/>
      <c r="B2846" s="255" t="s">
        <v>355</v>
      </c>
      <c r="C2846" s="55" t="s">
        <v>1363</v>
      </c>
      <c r="D2846" s="326"/>
      <c r="E2846" s="82"/>
      <c r="F2846" s="90"/>
      <c r="G2846" s="73"/>
      <c r="H2846" s="278"/>
    </row>
    <row r="2847" spans="1:8" ht="12.75" customHeight="1">
      <c r="A2847" s="244" t="s">
        <v>46</v>
      </c>
      <c r="B2847" s="256" t="s">
        <v>3726</v>
      </c>
      <c r="C2847" s="54" t="s">
        <v>2112</v>
      </c>
      <c r="D2847" s="327">
        <v>773</v>
      </c>
      <c r="E2847" s="83" t="s">
        <v>117</v>
      </c>
      <c r="F2847" s="93"/>
      <c r="G2847" s="101"/>
      <c r="H2847" s="279"/>
    </row>
    <row r="2848" spans="1:8" ht="12.75" customHeight="1">
      <c r="A2848" s="243"/>
      <c r="B2848" s="255" t="s">
        <v>3888</v>
      </c>
      <c r="C2848" s="55" t="s">
        <v>1363</v>
      </c>
      <c r="D2848" s="326"/>
      <c r="E2848" s="82"/>
      <c r="F2848" s="90"/>
      <c r="G2848" s="73"/>
      <c r="H2848" s="278"/>
    </row>
    <row r="2849" spans="1:8" ht="12.75" customHeight="1">
      <c r="A2849" s="244" t="s">
        <v>46</v>
      </c>
      <c r="B2849" s="256" t="s">
        <v>3726</v>
      </c>
      <c r="C2849" s="54" t="s">
        <v>2112</v>
      </c>
      <c r="D2849" s="327">
        <v>12.3</v>
      </c>
      <c r="E2849" s="83" t="s">
        <v>117</v>
      </c>
      <c r="F2849" s="93"/>
      <c r="G2849" s="101"/>
      <c r="H2849" s="279"/>
    </row>
    <row r="2850" spans="1:8" ht="12.75" customHeight="1">
      <c r="A2850" s="243"/>
      <c r="B2850" s="255" t="s">
        <v>46</v>
      </c>
      <c r="C2850" s="55"/>
      <c r="D2850" s="326"/>
      <c r="E2850" s="82"/>
      <c r="F2850" s="90"/>
      <c r="G2850" s="73"/>
      <c r="H2850" s="278"/>
    </row>
    <row r="2851" spans="1:8" ht="12.75" customHeight="1">
      <c r="A2851" s="244" t="s">
        <v>46</v>
      </c>
      <c r="B2851" s="256" t="s">
        <v>46</v>
      </c>
      <c r="C2851" s="54"/>
      <c r="D2851" s="327"/>
      <c r="E2851" s="83" t="s">
        <v>46</v>
      </c>
      <c r="F2851" s="93"/>
      <c r="G2851" s="101"/>
      <c r="H2851" s="279"/>
    </row>
    <row r="2852" spans="1:8" ht="12.75" customHeight="1">
      <c r="A2852" s="243"/>
      <c r="B2852" s="255"/>
      <c r="C2852" s="55"/>
      <c r="D2852" s="326"/>
      <c r="E2852" s="82"/>
      <c r="F2852" s="90"/>
      <c r="G2852" s="73"/>
      <c r="H2852" s="278"/>
    </row>
    <row r="2853" spans="1:8" ht="12.75" customHeight="1">
      <c r="A2853" s="244" t="s">
        <v>46</v>
      </c>
      <c r="B2853" s="256"/>
      <c r="C2853" s="54"/>
      <c r="D2853" s="327"/>
      <c r="E2853" s="83"/>
      <c r="F2853" s="93"/>
      <c r="G2853" s="101"/>
      <c r="H2853" s="279"/>
    </row>
    <row r="2854" spans="1:8" ht="12.75" customHeight="1">
      <c r="A2854" s="243"/>
      <c r="B2854" s="255" t="s">
        <v>3996</v>
      </c>
      <c r="C2854" s="55" t="s">
        <v>46</v>
      </c>
      <c r="D2854" s="326"/>
      <c r="E2854" s="82"/>
      <c r="F2854" s="90"/>
      <c r="G2854" s="73"/>
      <c r="H2854" s="278"/>
    </row>
    <row r="2855" spans="1:8" ht="12.75" customHeight="1">
      <c r="A2855" s="244" t="s">
        <v>46</v>
      </c>
      <c r="B2855" s="256" t="s">
        <v>1372</v>
      </c>
      <c r="C2855" s="54" t="s">
        <v>1363</v>
      </c>
      <c r="D2855" s="327">
        <v>19.8</v>
      </c>
      <c r="E2855" s="83" t="s">
        <v>117</v>
      </c>
      <c r="F2855" s="93"/>
      <c r="G2855" s="101"/>
      <c r="H2855" s="279"/>
    </row>
    <row r="2856" spans="1:8" ht="12.75" customHeight="1">
      <c r="A2856" s="243"/>
      <c r="B2856" s="255" t="s">
        <v>3996</v>
      </c>
      <c r="C2856" s="55"/>
      <c r="D2856" s="326"/>
      <c r="E2856" s="82"/>
      <c r="F2856" s="90"/>
      <c r="G2856" s="73"/>
      <c r="H2856" s="278"/>
    </row>
    <row r="2857" spans="1:8" ht="12.75" customHeight="1">
      <c r="A2857" s="244" t="s">
        <v>46</v>
      </c>
      <c r="B2857" s="256" t="s">
        <v>848</v>
      </c>
      <c r="C2857" s="54" t="s">
        <v>1215</v>
      </c>
      <c r="D2857" s="327">
        <v>19.8</v>
      </c>
      <c r="E2857" s="83" t="s">
        <v>117</v>
      </c>
      <c r="F2857" s="93"/>
      <c r="G2857" s="101"/>
      <c r="H2857" s="279"/>
    </row>
    <row r="2858" spans="1:8" ht="12.75" customHeight="1">
      <c r="A2858" s="243"/>
      <c r="B2858" s="255" t="s">
        <v>3996</v>
      </c>
      <c r="C2858" s="55" t="s">
        <v>46</v>
      </c>
      <c r="D2858" s="326"/>
      <c r="E2858" s="82"/>
      <c r="F2858" s="90"/>
      <c r="G2858" s="73"/>
      <c r="H2858" s="278"/>
    </row>
    <row r="2859" spans="1:8" ht="12.75" customHeight="1">
      <c r="A2859" s="244" t="s">
        <v>46</v>
      </c>
      <c r="B2859" s="256" t="s">
        <v>1372</v>
      </c>
      <c r="C2859" s="54" t="s">
        <v>3450</v>
      </c>
      <c r="D2859" s="327">
        <v>12.4</v>
      </c>
      <c r="E2859" s="83" t="s">
        <v>117</v>
      </c>
      <c r="F2859" s="93"/>
      <c r="G2859" s="101"/>
      <c r="H2859" s="279"/>
    </row>
    <row r="2860" spans="1:8" ht="12.75" customHeight="1">
      <c r="A2860" s="243"/>
      <c r="B2860" s="255" t="s">
        <v>3996</v>
      </c>
      <c r="C2860" s="55" t="s">
        <v>46</v>
      </c>
      <c r="D2860" s="326"/>
      <c r="E2860" s="82"/>
      <c r="F2860" s="90"/>
      <c r="G2860" s="73"/>
      <c r="H2860" s="278"/>
    </row>
    <row r="2861" spans="1:8" ht="12.75" customHeight="1">
      <c r="A2861" s="244" t="s">
        <v>46</v>
      </c>
      <c r="B2861" s="256" t="s">
        <v>2106</v>
      </c>
      <c r="C2861" s="54" t="s">
        <v>962</v>
      </c>
      <c r="D2861" s="327">
        <v>12.4</v>
      </c>
      <c r="E2861" s="83" t="s">
        <v>117</v>
      </c>
      <c r="F2861" s="93"/>
      <c r="G2861" s="101"/>
      <c r="H2861" s="279"/>
    </row>
    <row r="2862" spans="1:8" ht="12.75" customHeight="1">
      <c r="A2862" s="243"/>
      <c r="B2862" s="255" t="s">
        <v>4182</v>
      </c>
      <c r="C2862" s="55" t="s">
        <v>946</v>
      </c>
      <c r="D2862" s="326"/>
      <c r="E2862" s="82"/>
      <c r="F2862" s="90"/>
      <c r="G2862" s="73"/>
      <c r="H2862" s="278"/>
    </row>
    <row r="2863" spans="1:8" ht="12.75" customHeight="1">
      <c r="A2863" s="244" t="s">
        <v>46</v>
      </c>
      <c r="B2863" s="256" t="s">
        <v>3988</v>
      </c>
      <c r="C2863" s="54" t="s">
        <v>1350</v>
      </c>
      <c r="D2863" s="327">
        <v>5.5</v>
      </c>
      <c r="E2863" s="83" t="s">
        <v>117</v>
      </c>
      <c r="F2863" s="93"/>
      <c r="G2863" s="101"/>
      <c r="H2863" s="279"/>
    </row>
    <row r="2864" spans="1:8" ht="12.75" customHeight="1">
      <c r="A2864" s="243"/>
      <c r="B2864" s="255" t="s">
        <v>4182</v>
      </c>
      <c r="C2864" s="55" t="s">
        <v>46</v>
      </c>
      <c r="D2864" s="326"/>
      <c r="E2864" s="82"/>
      <c r="F2864" s="90"/>
      <c r="G2864" s="73"/>
      <c r="H2864" s="278"/>
    </row>
    <row r="2865" spans="1:8" ht="12.75" customHeight="1">
      <c r="A2865" s="244" t="s">
        <v>46</v>
      </c>
      <c r="B2865" s="256" t="s">
        <v>81</v>
      </c>
      <c r="C2865" s="54" t="s">
        <v>2768</v>
      </c>
      <c r="D2865" s="327">
        <v>2.8</v>
      </c>
      <c r="E2865" s="83" t="s">
        <v>117</v>
      </c>
      <c r="F2865" s="93"/>
      <c r="G2865" s="101"/>
      <c r="H2865" s="279"/>
    </row>
    <row r="2866" spans="1:8" ht="12.75" customHeight="1">
      <c r="A2866" s="243"/>
      <c r="B2866" s="255" t="s">
        <v>4182</v>
      </c>
      <c r="C2866" s="55" t="s">
        <v>46</v>
      </c>
      <c r="D2866" s="326"/>
      <c r="E2866" s="82"/>
      <c r="F2866" s="90"/>
      <c r="G2866" s="73"/>
      <c r="H2866" s="278"/>
    </row>
    <row r="2867" spans="1:8" ht="12.75" customHeight="1">
      <c r="A2867" s="244" t="s">
        <v>46</v>
      </c>
      <c r="B2867" s="256" t="s">
        <v>848</v>
      </c>
      <c r="C2867" s="54" t="s">
        <v>2768</v>
      </c>
      <c r="D2867" s="327">
        <v>2.7</v>
      </c>
      <c r="E2867" s="83" t="s">
        <v>117</v>
      </c>
      <c r="F2867" s="93"/>
      <c r="G2867" s="101"/>
      <c r="H2867" s="279"/>
    </row>
    <row r="2868" spans="1:8" ht="12.75" customHeight="1">
      <c r="A2868" s="243"/>
      <c r="B2868" s="255" t="s">
        <v>46</v>
      </c>
      <c r="C2868" s="55"/>
      <c r="D2868" s="326"/>
      <c r="E2868" s="82"/>
      <c r="F2868" s="90"/>
      <c r="G2868" s="73"/>
      <c r="H2868" s="278"/>
    </row>
    <row r="2869" spans="1:8" ht="12.75" customHeight="1">
      <c r="A2869" s="244" t="s">
        <v>46</v>
      </c>
      <c r="B2869" s="256" t="s">
        <v>46</v>
      </c>
      <c r="C2869" s="54" t="s">
        <v>46</v>
      </c>
      <c r="D2869" s="327"/>
      <c r="E2869" s="83" t="s">
        <v>46</v>
      </c>
      <c r="F2869" s="93"/>
      <c r="G2869" s="101"/>
      <c r="H2869" s="279"/>
    </row>
    <row r="2870" spans="1:8" ht="12.75" customHeight="1">
      <c r="A2870" s="243"/>
      <c r="B2870" s="255" t="s">
        <v>639</v>
      </c>
      <c r="C2870" s="55" t="s">
        <v>946</v>
      </c>
      <c r="D2870" s="326"/>
      <c r="E2870" s="82"/>
      <c r="F2870" s="90"/>
      <c r="G2870" s="73"/>
      <c r="H2870" s="278"/>
    </row>
    <row r="2871" spans="1:8" ht="12.75" customHeight="1">
      <c r="A2871" s="244" t="s">
        <v>46</v>
      </c>
      <c r="B2871" s="256" t="s">
        <v>3988</v>
      </c>
      <c r="C2871" s="54" t="s">
        <v>1350</v>
      </c>
      <c r="D2871" s="327">
        <v>10.3</v>
      </c>
      <c r="E2871" s="83" t="s">
        <v>117</v>
      </c>
      <c r="F2871" s="93"/>
      <c r="G2871" s="101"/>
      <c r="H2871" s="279"/>
    </row>
    <row r="2872" spans="1:8" ht="12.75" customHeight="1">
      <c r="A2872" s="243"/>
      <c r="B2872" s="255" t="s">
        <v>1269</v>
      </c>
      <c r="C2872" s="55" t="s">
        <v>946</v>
      </c>
      <c r="D2872" s="326"/>
      <c r="E2872" s="82"/>
      <c r="F2872" s="90"/>
      <c r="G2872" s="73"/>
      <c r="H2872" s="278"/>
    </row>
    <row r="2873" spans="1:8" ht="12.75" customHeight="1">
      <c r="A2873" s="244" t="s">
        <v>46</v>
      </c>
      <c r="B2873" s="256" t="s">
        <v>3988</v>
      </c>
      <c r="C2873" s="54" t="s">
        <v>1350</v>
      </c>
      <c r="D2873" s="327">
        <v>2.1</v>
      </c>
      <c r="E2873" s="83" t="s">
        <v>117</v>
      </c>
      <c r="F2873" s="93"/>
      <c r="G2873" s="101"/>
      <c r="H2873" s="279"/>
    </row>
    <row r="2874" spans="1:8" ht="12.75" customHeight="1">
      <c r="A2874" s="243"/>
      <c r="B2874" s="255" t="s">
        <v>3893</v>
      </c>
      <c r="C2874" s="55" t="s">
        <v>946</v>
      </c>
      <c r="D2874" s="326"/>
      <c r="E2874" s="82"/>
      <c r="F2874" s="90"/>
      <c r="G2874" s="73"/>
      <c r="H2874" s="278"/>
    </row>
    <row r="2875" spans="1:8" ht="12.75" customHeight="1">
      <c r="A2875" s="244" t="s">
        <v>46</v>
      </c>
      <c r="B2875" s="256" t="s">
        <v>3519</v>
      </c>
      <c r="C2875" s="54"/>
      <c r="D2875" s="327">
        <v>52.1</v>
      </c>
      <c r="E2875" s="83" t="s">
        <v>117</v>
      </c>
      <c r="F2875" s="93"/>
      <c r="G2875" s="101"/>
      <c r="H2875" s="279"/>
    </row>
    <row r="2876" spans="1:8" ht="12.75" customHeight="1">
      <c r="A2876" s="243"/>
      <c r="B2876" s="255" t="s">
        <v>639</v>
      </c>
      <c r="C2876" s="55" t="s">
        <v>46</v>
      </c>
      <c r="D2876" s="326"/>
      <c r="E2876" s="82"/>
      <c r="F2876" s="90"/>
      <c r="G2876" s="73"/>
      <c r="H2876" s="278"/>
    </row>
    <row r="2877" spans="1:8" ht="12.75" customHeight="1">
      <c r="A2877" s="244" t="s">
        <v>46</v>
      </c>
      <c r="B2877" s="256" t="s">
        <v>3731</v>
      </c>
      <c r="C2877" s="54" t="s">
        <v>1877</v>
      </c>
      <c r="D2877" s="327">
        <v>1166</v>
      </c>
      <c r="E2877" s="83" t="s">
        <v>117</v>
      </c>
      <c r="F2877" s="93"/>
      <c r="G2877" s="101"/>
      <c r="H2877" s="279"/>
    </row>
    <row r="2878" spans="1:8" ht="12.75" customHeight="1">
      <c r="A2878" s="243"/>
      <c r="B2878" s="255" t="s">
        <v>2260</v>
      </c>
      <c r="C2878" s="55" t="s">
        <v>46</v>
      </c>
      <c r="D2878" s="326"/>
      <c r="E2878" s="82"/>
      <c r="F2878" s="90"/>
      <c r="G2878" s="73"/>
      <c r="H2878" s="278"/>
    </row>
    <row r="2879" spans="1:8" ht="12.75" customHeight="1">
      <c r="A2879" s="244" t="s">
        <v>46</v>
      </c>
      <c r="B2879" s="256" t="s">
        <v>3731</v>
      </c>
      <c r="C2879" s="54" t="s">
        <v>1877</v>
      </c>
      <c r="D2879" s="327">
        <v>2.1</v>
      </c>
      <c r="E2879" s="83" t="s">
        <v>117</v>
      </c>
      <c r="F2879" s="93"/>
      <c r="G2879" s="101"/>
      <c r="H2879" s="279"/>
    </row>
    <row r="2880" spans="1:8" ht="12.75" customHeight="1">
      <c r="A2880" s="243"/>
      <c r="B2880" s="255" t="s">
        <v>639</v>
      </c>
      <c r="C2880" s="55" t="s">
        <v>46</v>
      </c>
      <c r="D2880" s="326"/>
      <c r="E2880" s="82"/>
      <c r="F2880" s="90"/>
      <c r="G2880" s="73"/>
      <c r="H2880" s="278"/>
    </row>
    <row r="2881" spans="1:8" ht="12.75" customHeight="1">
      <c r="A2881" s="244" t="s">
        <v>46</v>
      </c>
      <c r="B2881" s="256" t="s">
        <v>3731</v>
      </c>
      <c r="C2881" s="54" t="s">
        <v>4711</v>
      </c>
      <c r="D2881" s="327">
        <v>347</v>
      </c>
      <c r="E2881" s="83" t="s">
        <v>117</v>
      </c>
      <c r="F2881" s="93"/>
      <c r="G2881" s="101"/>
      <c r="H2881" s="279"/>
    </row>
    <row r="2882" spans="1:8" ht="12.75" customHeight="1">
      <c r="A2882" s="243"/>
      <c r="B2882" s="255" t="s">
        <v>639</v>
      </c>
      <c r="C2882" s="55" t="s">
        <v>46</v>
      </c>
      <c r="D2882" s="326"/>
      <c r="E2882" s="82"/>
      <c r="F2882" s="90"/>
      <c r="G2882" s="73"/>
      <c r="H2882" s="278"/>
    </row>
    <row r="2883" spans="1:8" ht="12.75" customHeight="1">
      <c r="A2883" s="244" t="s">
        <v>46</v>
      </c>
      <c r="B2883" s="256" t="s">
        <v>646</v>
      </c>
      <c r="C2883" s="54" t="s">
        <v>3505</v>
      </c>
      <c r="D2883" s="327">
        <v>140</v>
      </c>
      <c r="E2883" s="83" t="s">
        <v>117</v>
      </c>
      <c r="F2883" s="93"/>
      <c r="G2883" s="101"/>
      <c r="H2883" s="279"/>
    </row>
    <row r="2884" spans="1:8" ht="12.75" customHeight="1">
      <c r="A2884" s="243"/>
      <c r="B2884" s="255" t="s">
        <v>639</v>
      </c>
      <c r="C2884" s="55" t="s">
        <v>3997</v>
      </c>
      <c r="D2884" s="326"/>
      <c r="E2884" s="82"/>
      <c r="F2884" s="90"/>
      <c r="G2884" s="73"/>
      <c r="H2884" s="278"/>
    </row>
    <row r="2885" spans="1:8" ht="12.75" customHeight="1">
      <c r="A2885" s="244" t="s">
        <v>46</v>
      </c>
      <c r="B2885" s="256" t="s">
        <v>531</v>
      </c>
      <c r="C2885" s="54" t="s">
        <v>3505</v>
      </c>
      <c r="D2885" s="327">
        <v>218</v>
      </c>
      <c r="E2885" s="83" t="s">
        <v>117</v>
      </c>
      <c r="F2885" s="93"/>
      <c r="G2885" s="101"/>
      <c r="H2885" s="279"/>
    </row>
    <row r="2886" spans="1:8" ht="12.75" customHeight="1">
      <c r="A2886" s="243"/>
      <c r="B2886" s="255" t="s">
        <v>639</v>
      </c>
      <c r="C2886" s="55" t="s">
        <v>46</v>
      </c>
      <c r="D2886" s="326"/>
      <c r="E2886" s="82"/>
      <c r="F2886" s="90"/>
      <c r="G2886" s="73"/>
      <c r="H2886" s="278"/>
    </row>
    <row r="2887" spans="1:8" ht="12.75" customHeight="1">
      <c r="A2887" s="244" t="s">
        <v>46</v>
      </c>
      <c r="B2887" s="256" t="s">
        <v>81</v>
      </c>
      <c r="C2887" s="54" t="s">
        <v>3999</v>
      </c>
      <c r="D2887" s="327">
        <v>62.5</v>
      </c>
      <c r="E2887" s="83" t="s">
        <v>117</v>
      </c>
      <c r="F2887" s="93"/>
      <c r="G2887" s="101"/>
      <c r="H2887" s="279"/>
    </row>
    <row r="2888" spans="1:8" ht="12.75" customHeight="1">
      <c r="A2888" s="243"/>
      <c r="B2888" s="255" t="s">
        <v>1269</v>
      </c>
      <c r="C2888" s="55" t="s">
        <v>46</v>
      </c>
      <c r="D2888" s="326"/>
      <c r="E2888" s="82"/>
      <c r="F2888" s="90"/>
      <c r="G2888" s="73"/>
      <c r="H2888" s="278"/>
    </row>
    <row r="2889" spans="1:8" ht="12.75" customHeight="1">
      <c r="A2889" s="244" t="s">
        <v>46</v>
      </c>
      <c r="B2889" s="256" t="s">
        <v>81</v>
      </c>
      <c r="C2889" s="54" t="s">
        <v>2768</v>
      </c>
      <c r="D2889" s="327">
        <v>2.1</v>
      </c>
      <c r="E2889" s="83" t="s">
        <v>117</v>
      </c>
      <c r="F2889" s="93"/>
      <c r="G2889" s="101"/>
      <c r="H2889" s="279"/>
    </row>
    <row r="2890" spans="1:8" ht="12.75" customHeight="1">
      <c r="A2890" s="243"/>
      <c r="B2890" s="255" t="s">
        <v>46</v>
      </c>
      <c r="C2890" s="55"/>
      <c r="D2890" s="326"/>
      <c r="E2890" s="82"/>
      <c r="F2890" s="90"/>
      <c r="G2890" s="73"/>
      <c r="H2890" s="278"/>
    </row>
    <row r="2891" spans="1:8" ht="12.75" customHeight="1">
      <c r="A2891" s="244" t="s">
        <v>46</v>
      </c>
      <c r="B2891" s="256" t="s">
        <v>46</v>
      </c>
      <c r="C2891" s="54" t="s">
        <v>46</v>
      </c>
      <c r="D2891" s="327"/>
      <c r="E2891" s="83" t="s">
        <v>46</v>
      </c>
      <c r="F2891" s="93"/>
      <c r="G2891" s="101"/>
      <c r="H2891" s="279"/>
    </row>
    <row r="2892" spans="1:8" ht="12.75" customHeight="1">
      <c r="A2892" s="243"/>
      <c r="B2892" s="255" t="s">
        <v>639</v>
      </c>
      <c r="C2892" s="55" t="s">
        <v>46</v>
      </c>
      <c r="D2892" s="326"/>
      <c r="E2892" s="82"/>
      <c r="F2892" s="90"/>
      <c r="G2892" s="73"/>
      <c r="H2892" s="278"/>
    </row>
    <row r="2893" spans="1:8" ht="12.75" customHeight="1">
      <c r="A2893" s="244" t="s">
        <v>46</v>
      </c>
      <c r="B2893" s="256" t="s">
        <v>983</v>
      </c>
      <c r="C2893" s="54" t="s">
        <v>1053</v>
      </c>
      <c r="D2893" s="327">
        <v>1469</v>
      </c>
      <c r="E2893" s="83" t="s">
        <v>161</v>
      </c>
      <c r="F2893" s="93"/>
      <c r="G2893" s="101"/>
      <c r="H2893" s="279"/>
    </row>
    <row r="2894" spans="1:8" ht="12.75" customHeight="1">
      <c r="A2894" s="243"/>
      <c r="B2894" s="255" t="s">
        <v>4003</v>
      </c>
      <c r="C2894" s="55" t="s">
        <v>46</v>
      </c>
      <c r="D2894" s="326"/>
      <c r="E2894" s="82"/>
      <c r="F2894" s="90"/>
      <c r="G2894" s="73"/>
      <c r="H2894" s="278"/>
    </row>
    <row r="2895" spans="1:8" ht="12.75" customHeight="1">
      <c r="A2895" s="244" t="s">
        <v>46</v>
      </c>
      <c r="B2895" s="256" t="s">
        <v>983</v>
      </c>
      <c r="C2895" s="54" t="s">
        <v>1053</v>
      </c>
      <c r="D2895" s="327">
        <v>10.7</v>
      </c>
      <c r="E2895" s="83" t="s">
        <v>161</v>
      </c>
      <c r="F2895" s="93"/>
      <c r="G2895" s="101"/>
      <c r="H2895" s="279"/>
    </row>
    <row r="2896" spans="1:8" ht="12.75" customHeight="1">
      <c r="A2896" s="243"/>
      <c r="B2896" s="255"/>
      <c r="C2896" s="55" t="s">
        <v>2869</v>
      </c>
      <c r="D2896" s="326"/>
      <c r="E2896" s="82"/>
      <c r="F2896" s="90"/>
      <c r="G2896" s="73"/>
      <c r="H2896" s="278"/>
    </row>
    <row r="2897" spans="1:8" ht="12.75" customHeight="1">
      <c r="A2897" s="244" t="s">
        <v>46</v>
      </c>
      <c r="B2897" s="256" t="s">
        <v>4313</v>
      </c>
      <c r="C2897" s="54" t="s">
        <v>1053</v>
      </c>
      <c r="D2897" s="327">
        <v>13.8</v>
      </c>
      <c r="E2897" s="83" t="s">
        <v>161</v>
      </c>
      <c r="F2897" s="93"/>
      <c r="G2897" s="101"/>
      <c r="H2897" s="279"/>
    </row>
    <row r="2898" spans="1:8" ht="12.75" customHeight="1">
      <c r="A2898" s="243"/>
      <c r="B2898" s="255" t="s">
        <v>1390</v>
      </c>
      <c r="C2898" s="52" t="s">
        <v>46</v>
      </c>
      <c r="D2898" s="326"/>
      <c r="E2898" s="82"/>
      <c r="F2898" s="90"/>
      <c r="G2898" s="73"/>
      <c r="H2898" s="278"/>
    </row>
    <row r="2899" spans="1:8" ht="12.75" customHeight="1">
      <c r="A2899" s="244" t="s">
        <v>46</v>
      </c>
      <c r="B2899" s="256" t="s">
        <v>55</v>
      </c>
      <c r="C2899" s="54" t="s">
        <v>46</v>
      </c>
      <c r="D2899" s="327">
        <v>225</v>
      </c>
      <c r="E2899" s="83" t="s">
        <v>161</v>
      </c>
      <c r="F2899" s="93"/>
      <c r="G2899" s="101"/>
      <c r="H2899" s="279"/>
    </row>
    <row r="2900" spans="1:8" ht="12.75" customHeight="1">
      <c r="A2900" s="243"/>
      <c r="B2900" s="255" t="s">
        <v>355</v>
      </c>
      <c r="C2900" s="55" t="s">
        <v>46</v>
      </c>
      <c r="D2900" s="326"/>
      <c r="E2900" s="82"/>
      <c r="F2900" s="90"/>
      <c r="G2900" s="73"/>
      <c r="H2900" s="278"/>
    </row>
    <row r="2901" spans="1:8" ht="12.75" customHeight="1">
      <c r="A2901" s="244" t="s">
        <v>46</v>
      </c>
      <c r="B2901" s="256" t="s">
        <v>1530</v>
      </c>
      <c r="C2901" s="54" t="s">
        <v>4005</v>
      </c>
      <c r="D2901" s="327">
        <v>256</v>
      </c>
      <c r="E2901" s="83" t="s">
        <v>161</v>
      </c>
      <c r="F2901" s="93"/>
      <c r="G2901" s="101"/>
      <c r="H2901" s="279"/>
    </row>
    <row r="2902" spans="1:8" ht="12.75" customHeight="1">
      <c r="A2902" s="243"/>
      <c r="B2902" s="258" t="s">
        <v>1328</v>
      </c>
      <c r="C2902" s="55" t="s">
        <v>892</v>
      </c>
      <c r="D2902" s="326"/>
      <c r="E2902" s="82"/>
      <c r="F2902" s="90"/>
      <c r="G2902" s="73"/>
      <c r="H2902" s="278"/>
    </row>
    <row r="2903" spans="1:8" ht="12.75" customHeight="1">
      <c r="A2903" s="244" t="s">
        <v>46</v>
      </c>
      <c r="B2903" s="256" t="s">
        <v>1006</v>
      </c>
      <c r="C2903" s="54" t="s">
        <v>1949</v>
      </c>
      <c r="D2903" s="327">
        <v>205</v>
      </c>
      <c r="E2903" s="83" t="s">
        <v>161</v>
      </c>
      <c r="F2903" s="93"/>
      <c r="G2903" s="101"/>
      <c r="H2903" s="279"/>
    </row>
    <row r="2904" spans="1:8" ht="12.75" customHeight="1">
      <c r="A2904" s="243"/>
      <c r="B2904" s="255"/>
      <c r="C2904" s="55"/>
      <c r="D2904" s="326"/>
      <c r="E2904" s="82"/>
      <c r="F2904" s="90"/>
      <c r="G2904" s="73"/>
      <c r="H2904" s="278"/>
    </row>
    <row r="2905" spans="1:8" ht="12.75" customHeight="1">
      <c r="A2905" s="244" t="s">
        <v>46</v>
      </c>
      <c r="B2905" s="256"/>
      <c r="C2905" s="54"/>
      <c r="D2905" s="327"/>
      <c r="E2905" s="83"/>
      <c r="F2905" s="93"/>
      <c r="G2905" s="101"/>
      <c r="H2905" s="279"/>
    </row>
    <row r="2906" spans="1:8" ht="12.75" customHeight="1">
      <c r="A2906" s="282"/>
      <c r="B2906" s="255"/>
      <c r="C2906" s="55"/>
      <c r="D2906" s="326"/>
      <c r="E2906" s="346"/>
      <c r="F2906" s="90"/>
      <c r="G2906" s="73"/>
      <c r="H2906" s="278"/>
    </row>
    <row r="2907" spans="1:8" ht="12.75" customHeight="1">
      <c r="A2907" s="245"/>
      <c r="B2907" s="256" t="s">
        <v>1870</v>
      </c>
      <c r="C2907" s="54"/>
      <c r="D2907" s="327"/>
      <c r="E2907" s="347"/>
      <c r="F2907" s="91"/>
      <c r="G2907" s="101"/>
      <c r="H2907" s="375"/>
    </row>
    <row r="2908" spans="1:8" ht="12.75" customHeight="1">
      <c r="A2908" s="243"/>
      <c r="B2908" s="255" t="s">
        <v>355</v>
      </c>
      <c r="C2908" s="55" t="s">
        <v>46</v>
      </c>
      <c r="D2908" s="326"/>
      <c r="E2908" s="82"/>
      <c r="F2908" s="90"/>
      <c r="G2908" s="73"/>
      <c r="H2908" s="278"/>
    </row>
    <row r="2909" spans="1:8" ht="12.75" customHeight="1">
      <c r="A2909" s="244" t="s">
        <v>46</v>
      </c>
      <c r="B2909" s="256" t="s">
        <v>3736</v>
      </c>
      <c r="C2909" s="54" t="s">
        <v>2374</v>
      </c>
      <c r="D2909" s="327">
        <v>500</v>
      </c>
      <c r="E2909" s="83" t="s">
        <v>117</v>
      </c>
      <c r="F2909" s="93"/>
      <c r="G2909" s="101"/>
      <c r="H2909" s="279"/>
    </row>
    <row r="2910" spans="1:8" ht="12.75" customHeight="1">
      <c r="A2910" s="243"/>
      <c r="B2910" s="255" t="s">
        <v>1253</v>
      </c>
      <c r="C2910" s="55" t="s">
        <v>46</v>
      </c>
      <c r="D2910" s="326"/>
      <c r="E2910" s="82"/>
      <c r="F2910" s="90"/>
      <c r="G2910" s="73"/>
      <c r="H2910" s="278"/>
    </row>
    <row r="2911" spans="1:8" ht="12.75" customHeight="1">
      <c r="A2911" s="244" t="s">
        <v>46</v>
      </c>
      <c r="B2911" s="256" t="s">
        <v>3738</v>
      </c>
      <c r="C2911" s="54" t="s">
        <v>3739</v>
      </c>
      <c r="D2911" s="327">
        <v>777</v>
      </c>
      <c r="E2911" s="83" t="s">
        <v>117</v>
      </c>
      <c r="F2911" s="93"/>
      <c r="G2911" s="101"/>
      <c r="H2911" s="279"/>
    </row>
    <row r="2912" spans="1:8" ht="12.75" customHeight="1">
      <c r="A2912" s="243"/>
      <c r="B2912" s="255" t="s">
        <v>1296</v>
      </c>
      <c r="C2912" s="55" t="s">
        <v>46</v>
      </c>
      <c r="D2912" s="326"/>
      <c r="E2912" s="82"/>
      <c r="F2912" s="90"/>
      <c r="G2912" s="73"/>
      <c r="H2912" s="278"/>
    </row>
    <row r="2913" spans="1:8" ht="12.75" customHeight="1">
      <c r="A2913" s="244" t="s">
        <v>46</v>
      </c>
      <c r="B2913" s="256" t="s">
        <v>3738</v>
      </c>
      <c r="C2913" s="54" t="s">
        <v>3739</v>
      </c>
      <c r="D2913" s="327">
        <v>85.1</v>
      </c>
      <c r="E2913" s="83" t="s">
        <v>117</v>
      </c>
      <c r="F2913" s="93"/>
      <c r="G2913" s="101"/>
      <c r="H2913" s="279"/>
    </row>
    <row r="2914" spans="1:8" ht="12.75" customHeight="1">
      <c r="A2914" s="243"/>
      <c r="B2914" s="255" t="s">
        <v>1149</v>
      </c>
      <c r="C2914" s="55" t="s">
        <v>46</v>
      </c>
      <c r="D2914" s="326"/>
      <c r="E2914" s="82"/>
      <c r="F2914" s="90"/>
      <c r="G2914" s="73"/>
      <c r="H2914" s="278"/>
    </row>
    <row r="2915" spans="1:8" ht="12.75" customHeight="1">
      <c r="A2915" s="244" t="s">
        <v>46</v>
      </c>
      <c r="B2915" s="256" t="s">
        <v>2201</v>
      </c>
      <c r="C2915" s="54" t="s">
        <v>3707</v>
      </c>
      <c r="D2915" s="327">
        <v>1424</v>
      </c>
      <c r="E2915" s="83" t="s">
        <v>117</v>
      </c>
      <c r="F2915" s="93"/>
      <c r="G2915" s="101"/>
      <c r="H2915" s="279"/>
    </row>
    <row r="2916" spans="1:8" ht="12.75" customHeight="1">
      <c r="A2916" s="243"/>
      <c r="B2916" s="255" t="s">
        <v>639</v>
      </c>
      <c r="C2916" s="55" t="s">
        <v>46</v>
      </c>
      <c r="D2916" s="326"/>
      <c r="E2916" s="82"/>
      <c r="F2916" s="90"/>
      <c r="G2916" s="73"/>
      <c r="H2916" s="278"/>
    </row>
    <row r="2917" spans="1:8" ht="12.75" customHeight="1">
      <c r="A2917" s="244" t="s">
        <v>46</v>
      </c>
      <c r="B2917" s="256" t="s">
        <v>2201</v>
      </c>
      <c r="C2917" s="54" t="s">
        <v>3707</v>
      </c>
      <c r="D2917" s="327">
        <v>122</v>
      </c>
      <c r="E2917" s="83" t="s">
        <v>117</v>
      </c>
      <c r="F2917" s="93"/>
      <c r="G2917" s="101"/>
      <c r="H2917" s="279"/>
    </row>
    <row r="2918" spans="1:8" ht="12.75" customHeight="1">
      <c r="A2918" s="243"/>
      <c r="B2918" s="255"/>
      <c r="C2918" s="55"/>
      <c r="D2918" s="326"/>
      <c r="E2918" s="82"/>
      <c r="F2918" s="90"/>
      <c r="G2918" s="73"/>
      <c r="H2918" s="278"/>
    </row>
    <row r="2919" spans="1:8" ht="12.75" customHeight="1">
      <c r="A2919" s="244"/>
      <c r="B2919" s="256"/>
      <c r="C2919" s="54"/>
      <c r="D2919" s="327"/>
      <c r="E2919" s="83"/>
      <c r="F2919" s="93"/>
      <c r="G2919" s="101"/>
      <c r="H2919" s="279"/>
    </row>
    <row r="2920" spans="1:8" ht="12.75" customHeight="1">
      <c r="A2920" s="243"/>
      <c r="B2920" s="255" t="s">
        <v>45</v>
      </c>
      <c r="C2920" s="55"/>
      <c r="D2920" s="326"/>
      <c r="E2920" s="82"/>
      <c r="F2920" s="90"/>
      <c r="G2920" s="73"/>
      <c r="H2920" s="278"/>
    </row>
    <row r="2921" spans="1:8" ht="12.75" customHeight="1">
      <c r="A2921" s="244" t="s">
        <v>46</v>
      </c>
      <c r="B2921" s="256" t="s">
        <v>1397</v>
      </c>
      <c r="C2921" s="54" t="s">
        <v>4130</v>
      </c>
      <c r="D2921" s="327">
        <v>1003</v>
      </c>
      <c r="E2921" s="83" t="s">
        <v>117</v>
      </c>
      <c r="F2921" s="93"/>
      <c r="G2921" s="101"/>
      <c r="H2921" s="279"/>
    </row>
    <row r="2922" spans="1:8" ht="12.75" customHeight="1">
      <c r="A2922" s="243"/>
      <c r="B2922" s="255"/>
      <c r="C2922" s="55"/>
      <c r="D2922" s="326"/>
      <c r="E2922" s="82"/>
      <c r="F2922" s="90"/>
      <c r="G2922" s="73"/>
      <c r="H2922" s="278"/>
    </row>
    <row r="2923" spans="1:8" ht="12.75" customHeight="1">
      <c r="A2923" s="244"/>
      <c r="B2923" s="256"/>
      <c r="C2923" s="54"/>
      <c r="D2923" s="327"/>
      <c r="E2923" s="83"/>
      <c r="F2923" s="93"/>
      <c r="G2923" s="101"/>
      <c r="H2923" s="279"/>
    </row>
    <row r="2924" spans="1:8" ht="12.75" customHeight="1">
      <c r="A2924" s="243"/>
      <c r="B2924" s="255"/>
      <c r="C2924" s="55"/>
      <c r="D2924" s="326"/>
      <c r="E2924" s="82"/>
      <c r="F2924" s="90"/>
      <c r="G2924" s="73"/>
      <c r="H2924" s="278"/>
    </row>
    <row r="2925" spans="1:8" ht="12.75" customHeight="1">
      <c r="A2925" s="244"/>
      <c r="B2925" s="256" t="s">
        <v>68</v>
      </c>
      <c r="C2925" s="54"/>
      <c r="D2925" s="327"/>
      <c r="E2925" s="83"/>
      <c r="F2925" s="93"/>
      <c r="G2925" s="101"/>
      <c r="H2925" s="279"/>
    </row>
    <row r="2926" spans="1:8" ht="12.75" customHeight="1">
      <c r="A2926" s="243"/>
      <c r="B2926" s="255" t="s">
        <v>355</v>
      </c>
      <c r="C2926" s="52" t="s">
        <v>1431</v>
      </c>
      <c r="D2926" s="326"/>
      <c r="E2926" s="82"/>
      <c r="F2926" s="90"/>
      <c r="G2926" s="73"/>
      <c r="H2926" s="278"/>
    </row>
    <row r="2927" spans="1:8" ht="12.75" customHeight="1">
      <c r="A2927" s="244" t="s">
        <v>46</v>
      </c>
      <c r="B2927" s="256" t="s">
        <v>1405</v>
      </c>
      <c r="C2927" s="53" t="s">
        <v>4315</v>
      </c>
      <c r="D2927" s="327">
        <v>432</v>
      </c>
      <c r="E2927" s="83" t="s">
        <v>117</v>
      </c>
      <c r="F2927" s="93"/>
      <c r="G2927" s="101"/>
      <c r="H2927" s="279"/>
    </row>
    <row r="2928" spans="1:8" ht="12.75" customHeight="1">
      <c r="A2928" s="243"/>
      <c r="B2928" s="258" t="s">
        <v>355</v>
      </c>
      <c r="C2928" s="55" t="s">
        <v>46</v>
      </c>
      <c r="D2928" s="326"/>
      <c r="E2928" s="82"/>
      <c r="F2928" s="90"/>
      <c r="G2928" s="73"/>
      <c r="H2928" s="278"/>
    </row>
    <row r="2929" spans="1:8" ht="12.75" customHeight="1">
      <c r="A2929" s="244" t="s">
        <v>46</v>
      </c>
      <c r="B2929" s="256" t="s">
        <v>1406</v>
      </c>
      <c r="C2929" s="54" t="s">
        <v>46</v>
      </c>
      <c r="D2929" s="327">
        <v>779</v>
      </c>
      <c r="E2929" s="83" t="s">
        <v>161</v>
      </c>
      <c r="F2929" s="93"/>
      <c r="G2929" s="101"/>
      <c r="H2929" s="279"/>
    </row>
    <row r="2930" spans="1:8" ht="12.75" customHeight="1">
      <c r="A2930" s="243"/>
      <c r="B2930" s="255" t="s">
        <v>355</v>
      </c>
      <c r="C2930" s="52" t="s">
        <v>753</v>
      </c>
      <c r="D2930" s="326"/>
      <c r="E2930" s="82"/>
      <c r="F2930" s="90"/>
      <c r="G2930" s="73"/>
      <c r="H2930" s="278"/>
    </row>
    <row r="2931" spans="1:8" ht="12.75" customHeight="1">
      <c r="A2931" s="244" t="s">
        <v>46</v>
      </c>
      <c r="B2931" s="256" t="s">
        <v>4006</v>
      </c>
      <c r="C2931" s="53" t="s">
        <v>1442</v>
      </c>
      <c r="D2931" s="327">
        <v>8.8000000000000007</v>
      </c>
      <c r="E2931" s="83" t="s">
        <v>117</v>
      </c>
      <c r="F2931" s="93"/>
      <c r="G2931" s="101"/>
      <c r="H2931" s="279"/>
    </row>
    <row r="2932" spans="1:8" ht="12.75" customHeight="1">
      <c r="A2932" s="243"/>
      <c r="B2932" s="258" t="s">
        <v>355</v>
      </c>
      <c r="C2932" s="55" t="s">
        <v>46</v>
      </c>
      <c r="D2932" s="326"/>
      <c r="E2932" s="82"/>
      <c r="F2932" s="90"/>
      <c r="G2932" s="73"/>
      <c r="H2932" s="278"/>
    </row>
    <row r="2933" spans="1:8" ht="12.75" customHeight="1">
      <c r="A2933" s="244" t="s">
        <v>46</v>
      </c>
      <c r="B2933" s="256" t="s">
        <v>1406</v>
      </c>
      <c r="C2933" s="54" t="s">
        <v>46</v>
      </c>
      <c r="D2933" s="327">
        <v>37.700000000000003</v>
      </c>
      <c r="E2933" s="83" t="s">
        <v>161</v>
      </c>
      <c r="F2933" s="93"/>
      <c r="G2933" s="101"/>
      <c r="H2933" s="279"/>
    </row>
    <row r="2934" spans="1:8" ht="12.75" customHeight="1">
      <c r="A2934" s="243"/>
      <c r="B2934" s="255"/>
      <c r="C2934" s="266" t="s">
        <v>2412</v>
      </c>
      <c r="D2934" s="326"/>
      <c r="E2934" s="82"/>
      <c r="F2934" s="90"/>
      <c r="G2934" s="73"/>
      <c r="H2934" s="278"/>
    </row>
    <row r="2935" spans="1:8" ht="12.75" customHeight="1">
      <c r="A2935" s="244" t="s">
        <v>46</v>
      </c>
      <c r="B2935" s="256" t="s">
        <v>4474</v>
      </c>
      <c r="C2935" s="53" t="s">
        <v>3021</v>
      </c>
      <c r="D2935" s="327">
        <v>6</v>
      </c>
      <c r="E2935" s="83" t="s">
        <v>866</v>
      </c>
      <c r="F2935" s="93"/>
      <c r="G2935" s="101"/>
      <c r="H2935" s="279"/>
    </row>
    <row r="2936" spans="1:8" ht="12.75" customHeight="1">
      <c r="A2936" s="243"/>
      <c r="B2936" s="255"/>
      <c r="C2936" s="55" t="s">
        <v>2412</v>
      </c>
      <c r="D2936" s="326"/>
      <c r="E2936" s="82"/>
      <c r="F2936" s="90"/>
      <c r="G2936" s="73"/>
      <c r="H2936" s="278"/>
    </row>
    <row r="2937" spans="1:8" ht="12.75" customHeight="1">
      <c r="A2937" s="244" t="s">
        <v>46</v>
      </c>
      <c r="B2937" s="256" t="s">
        <v>4474</v>
      </c>
      <c r="C2937" s="54" t="s">
        <v>4511</v>
      </c>
      <c r="D2937" s="327">
        <v>2</v>
      </c>
      <c r="E2937" s="83" t="s">
        <v>866</v>
      </c>
      <c r="F2937" s="93"/>
      <c r="G2937" s="101"/>
      <c r="H2937" s="279"/>
    </row>
    <row r="2938" spans="1:8" ht="12.75" customHeight="1">
      <c r="A2938" s="243"/>
      <c r="B2938" s="255"/>
      <c r="C2938" s="55"/>
      <c r="D2938" s="326"/>
      <c r="E2938" s="82"/>
      <c r="F2938" s="90"/>
      <c r="G2938" s="73"/>
      <c r="H2938" s="278"/>
    </row>
    <row r="2939" spans="1:8" ht="12.75" customHeight="1">
      <c r="A2939" s="244" t="s">
        <v>46</v>
      </c>
      <c r="B2939" s="256"/>
      <c r="C2939" s="54"/>
      <c r="D2939" s="327"/>
      <c r="E2939" s="83"/>
      <c r="F2939" s="93"/>
      <c r="G2939" s="101"/>
      <c r="H2939" s="279"/>
    </row>
    <row r="2940" spans="1:8" ht="12.75" customHeight="1">
      <c r="A2940" s="243"/>
      <c r="B2940" s="255"/>
      <c r="C2940" s="55"/>
      <c r="D2940" s="326"/>
      <c r="E2940" s="82"/>
      <c r="F2940" s="90"/>
      <c r="G2940" s="73"/>
      <c r="H2940" s="278"/>
    </row>
    <row r="2941" spans="1:8" ht="12.75" customHeight="1">
      <c r="A2941" s="244"/>
      <c r="B2941" s="256"/>
      <c r="C2941" s="54"/>
      <c r="D2941" s="327"/>
      <c r="E2941" s="83"/>
      <c r="F2941" s="93"/>
      <c r="G2941" s="101"/>
      <c r="H2941" s="279"/>
    </row>
    <row r="2942" spans="1:8" ht="12.75" customHeight="1">
      <c r="A2942" s="243"/>
      <c r="B2942" s="255"/>
      <c r="C2942" s="55"/>
      <c r="D2942" s="326"/>
      <c r="E2942" s="82"/>
      <c r="F2942" s="90"/>
      <c r="G2942" s="73"/>
      <c r="H2942" s="278"/>
    </row>
    <row r="2943" spans="1:8" ht="12.75" customHeight="1">
      <c r="A2943" s="244"/>
      <c r="B2943" s="256"/>
      <c r="C2943" s="54"/>
      <c r="D2943" s="327"/>
      <c r="E2943" s="83"/>
      <c r="F2943" s="93"/>
      <c r="G2943" s="101"/>
      <c r="H2943" s="279"/>
    </row>
    <row r="2944" spans="1:8" ht="12.75" customHeight="1">
      <c r="A2944" s="243"/>
      <c r="B2944" s="255"/>
      <c r="C2944" s="55"/>
      <c r="D2944" s="326"/>
      <c r="E2944" s="82"/>
      <c r="F2944" s="90"/>
      <c r="G2944" s="73"/>
      <c r="H2944" s="278"/>
    </row>
    <row r="2945" spans="1:8" ht="12.75" customHeight="1">
      <c r="A2945" s="244"/>
      <c r="B2945" s="256"/>
      <c r="C2945" s="54"/>
      <c r="D2945" s="327"/>
      <c r="E2945" s="83"/>
      <c r="F2945" s="93"/>
      <c r="G2945" s="101"/>
      <c r="H2945" s="279"/>
    </row>
    <row r="2946" spans="1:8" ht="12.75" customHeight="1">
      <c r="A2946" s="243"/>
      <c r="B2946" s="255"/>
      <c r="C2946" s="55"/>
      <c r="D2946" s="326"/>
      <c r="E2946" s="82"/>
      <c r="F2946" s="90"/>
      <c r="G2946" s="73"/>
      <c r="H2946" s="278"/>
    </row>
    <row r="2947" spans="1:8" ht="12.75" customHeight="1">
      <c r="A2947" s="244"/>
      <c r="B2947" s="256"/>
      <c r="C2947" s="54"/>
      <c r="D2947" s="327"/>
      <c r="E2947" s="83"/>
      <c r="F2947" s="93"/>
      <c r="G2947" s="101"/>
      <c r="H2947" s="279"/>
    </row>
    <row r="2948" spans="1:8" ht="12.75" customHeight="1">
      <c r="A2948" s="243"/>
      <c r="B2948" s="255"/>
      <c r="C2948" s="55"/>
      <c r="D2948" s="326"/>
      <c r="E2948" s="82"/>
      <c r="F2948" s="90"/>
      <c r="G2948" s="73"/>
      <c r="H2948" s="278"/>
    </row>
    <row r="2949" spans="1:8" ht="12.75" customHeight="1">
      <c r="A2949" s="244"/>
      <c r="B2949" s="256"/>
      <c r="C2949" s="54"/>
      <c r="D2949" s="327"/>
      <c r="E2949" s="83"/>
      <c r="F2949" s="93"/>
      <c r="G2949" s="101"/>
      <c r="H2949" s="279"/>
    </row>
    <row r="2950" spans="1:8" ht="12.75" customHeight="1">
      <c r="A2950" s="243"/>
      <c r="B2950" s="255"/>
      <c r="C2950" s="55"/>
      <c r="D2950" s="326"/>
      <c r="E2950" s="82"/>
      <c r="F2950" s="90"/>
      <c r="G2950" s="73"/>
      <c r="H2950" s="278"/>
    </row>
    <row r="2951" spans="1:8" ht="12.75" customHeight="1">
      <c r="A2951" s="244"/>
      <c r="B2951" s="256"/>
      <c r="C2951" s="54"/>
      <c r="D2951" s="327"/>
      <c r="E2951" s="83"/>
      <c r="F2951" s="93"/>
      <c r="G2951" s="101"/>
      <c r="H2951" s="279"/>
    </row>
    <row r="2952" spans="1:8" ht="12.75" customHeight="1">
      <c r="A2952" s="243"/>
      <c r="B2952" s="255"/>
      <c r="C2952" s="55"/>
      <c r="D2952" s="326"/>
      <c r="E2952" s="82"/>
      <c r="F2952" s="90"/>
      <c r="G2952" s="73"/>
      <c r="H2952" s="278"/>
    </row>
    <row r="2953" spans="1:8" ht="12.75" customHeight="1">
      <c r="A2953" s="244"/>
      <c r="B2953" s="256"/>
      <c r="C2953" s="54"/>
      <c r="D2953" s="327"/>
      <c r="E2953" s="83"/>
      <c r="F2953" s="93"/>
      <c r="G2953" s="101"/>
      <c r="H2953" s="279"/>
    </row>
    <row r="2954" spans="1:8" ht="12.75" customHeight="1">
      <c r="A2954" s="243"/>
      <c r="B2954" s="255"/>
      <c r="C2954" s="55"/>
      <c r="D2954" s="326"/>
      <c r="E2954" s="82"/>
      <c r="F2954" s="90"/>
      <c r="G2954" s="73"/>
      <c r="H2954" s="278"/>
    </row>
    <row r="2955" spans="1:8" ht="12.75" customHeight="1">
      <c r="A2955" s="244"/>
      <c r="B2955" s="256"/>
      <c r="C2955" s="54"/>
      <c r="D2955" s="327"/>
      <c r="E2955" s="83"/>
      <c r="F2955" s="93"/>
      <c r="G2955" s="101"/>
      <c r="H2955" s="279"/>
    </row>
    <row r="2956" spans="1:8" ht="12.75" customHeight="1">
      <c r="A2956" s="243"/>
      <c r="B2956" s="255"/>
      <c r="C2956" s="55"/>
      <c r="D2956" s="326"/>
      <c r="E2956" s="82"/>
      <c r="F2956" s="90"/>
      <c r="G2956" s="73"/>
      <c r="H2956" s="278"/>
    </row>
    <row r="2957" spans="1:8" ht="12.75" customHeight="1">
      <c r="A2957" s="244"/>
      <c r="B2957" s="256"/>
      <c r="C2957" s="54"/>
      <c r="D2957" s="327"/>
      <c r="E2957" s="83"/>
      <c r="F2957" s="93"/>
      <c r="G2957" s="101"/>
      <c r="H2957" s="279"/>
    </row>
    <row r="2958" spans="1:8" ht="12.75" customHeight="1">
      <c r="A2958" s="243"/>
      <c r="B2958" s="255"/>
      <c r="C2958" s="55"/>
      <c r="D2958" s="326"/>
      <c r="E2958" s="82"/>
      <c r="F2958" s="90"/>
      <c r="G2958" s="73"/>
      <c r="H2958" s="278"/>
    </row>
    <row r="2959" spans="1:8" ht="12.75" customHeight="1">
      <c r="A2959" s="244"/>
      <c r="B2959" s="256"/>
      <c r="C2959" s="54"/>
      <c r="D2959" s="327"/>
      <c r="E2959" s="83"/>
      <c r="F2959" s="93"/>
      <c r="G2959" s="101"/>
      <c r="H2959" s="279"/>
    </row>
    <row r="2960" spans="1:8" ht="12.75" customHeight="1">
      <c r="A2960" s="243"/>
      <c r="B2960" s="255" t="s">
        <v>46</v>
      </c>
      <c r="C2960" s="55" t="s">
        <v>46</v>
      </c>
      <c r="D2960" s="326"/>
      <c r="E2960" s="82"/>
      <c r="F2960" s="90"/>
      <c r="G2960" s="73"/>
      <c r="H2960" s="278"/>
    </row>
    <row r="2961" spans="1:8" ht="12.75" customHeight="1">
      <c r="A2961" s="244" t="s">
        <v>46</v>
      </c>
      <c r="B2961" s="40" t="s">
        <v>165</v>
      </c>
      <c r="C2961" s="54" t="s">
        <v>46</v>
      </c>
      <c r="D2961" s="327"/>
      <c r="E2961" s="83" t="s">
        <v>46</v>
      </c>
      <c r="F2961" s="93"/>
      <c r="G2961" s="101"/>
      <c r="H2961" s="279"/>
    </row>
    <row r="2962" spans="1:8" ht="12.75" customHeight="1">
      <c r="A2962" s="243"/>
      <c r="B2962" s="255" t="s">
        <v>46</v>
      </c>
      <c r="C2962" s="55" t="s">
        <v>46</v>
      </c>
      <c r="D2962" s="326"/>
      <c r="E2962" s="82"/>
      <c r="F2962" s="90"/>
      <c r="G2962" s="73"/>
      <c r="H2962" s="278"/>
    </row>
    <row r="2963" spans="1:8" ht="12.75" customHeight="1">
      <c r="A2963" s="244" t="s">
        <v>1801</v>
      </c>
      <c r="B2963" s="256" t="s">
        <v>314</v>
      </c>
      <c r="C2963" s="54" t="s">
        <v>46</v>
      </c>
      <c r="D2963" s="327"/>
      <c r="E2963" s="83" t="s">
        <v>46</v>
      </c>
      <c r="F2963" s="93"/>
      <c r="G2963" s="101"/>
      <c r="H2963" s="279"/>
    </row>
    <row r="2964" spans="1:8" ht="12.75" customHeight="1">
      <c r="A2964" s="243"/>
      <c r="B2964" s="255"/>
      <c r="C2964" s="55"/>
      <c r="D2964" s="326"/>
      <c r="E2964" s="82"/>
      <c r="F2964" s="90"/>
      <c r="G2964" s="73"/>
      <c r="H2964" s="278"/>
    </row>
    <row r="2965" spans="1:8" ht="12.75" customHeight="1">
      <c r="A2965" s="244"/>
      <c r="B2965" s="256"/>
      <c r="C2965" s="54"/>
      <c r="D2965" s="327"/>
      <c r="E2965" s="83"/>
      <c r="F2965" s="93"/>
      <c r="G2965" s="101"/>
      <c r="H2965" s="279"/>
    </row>
    <row r="2966" spans="1:8" ht="12.75" customHeight="1">
      <c r="A2966" s="243"/>
      <c r="B2966" s="255" t="s">
        <v>46</v>
      </c>
      <c r="C2966" s="55" t="s">
        <v>46</v>
      </c>
      <c r="D2966" s="326"/>
      <c r="E2966" s="82"/>
      <c r="F2966" s="90"/>
      <c r="G2966" s="73"/>
      <c r="H2966" s="278"/>
    </row>
    <row r="2967" spans="1:8" ht="12.75" customHeight="1">
      <c r="A2967" s="244" t="s">
        <v>46</v>
      </c>
      <c r="B2967" s="256" t="s">
        <v>0</v>
      </c>
      <c r="C2967" s="54" t="s">
        <v>46</v>
      </c>
      <c r="D2967" s="327"/>
      <c r="E2967" s="83" t="s">
        <v>46</v>
      </c>
      <c r="F2967" s="93"/>
      <c r="G2967" s="101"/>
      <c r="H2967" s="279"/>
    </row>
    <row r="2968" spans="1:8" ht="12.75" customHeight="1">
      <c r="A2968" s="243"/>
      <c r="B2968" s="255"/>
      <c r="C2968" s="55"/>
      <c r="D2968" s="326"/>
      <c r="E2968" s="82"/>
      <c r="F2968" s="90"/>
      <c r="G2968" s="73"/>
      <c r="H2968" s="278"/>
    </row>
    <row r="2969" spans="1:8" ht="12.75" customHeight="1">
      <c r="A2969" s="244"/>
      <c r="B2969" s="256"/>
      <c r="C2969" s="54"/>
      <c r="D2969" s="327"/>
      <c r="E2969" s="83"/>
      <c r="F2969" s="93"/>
      <c r="G2969" s="101"/>
      <c r="H2969" s="279"/>
    </row>
    <row r="2970" spans="1:8" ht="12.75" customHeight="1">
      <c r="A2970" s="243"/>
      <c r="B2970" s="255" t="s">
        <v>46</v>
      </c>
      <c r="C2970" s="55" t="s">
        <v>4247</v>
      </c>
      <c r="D2970" s="326"/>
      <c r="E2970" s="82"/>
      <c r="F2970" s="90"/>
      <c r="G2970" s="73"/>
      <c r="H2970" s="278"/>
    </row>
    <row r="2971" spans="1:8" ht="12.75" customHeight="1">
      <c r="A2971" s="244" t="s">
        <v>46</v>
      </c>
      <c r="B2971" s="256" t="s">
        <v>3586</v>
      </c>
      <c r="C2971" s="54" t="s">
        <v>3887</v>
      </c>
      <c r="D2971" s="327"/>
      <c r="E2971" s="83" t="s">
        <v>46</v>
      </c>
      <c r="F2971" s="93"/>
      <c r="G2971" s="101"/>
      <c r="H2971" s="279"/>
    </row>
    <row r="2972" spans="1:8" ht="12.75" customHeight="1">
      <c r="A2972" s="243"/>
      <c r="B2972" s="255" t="s">
        <v>1572</v>
      </c>
      <c r="C2972" s="55" t="s">
        <v>3856</v>
      </c>
      <c r="D2972" s="326"/>
      <c r="E2972" s="82"/>
      <c r="F2972" s="90"/>
      <c r="G2972" s="73"/>
      <c r="H2972" s="278"/>
    </row>
    <row r="2973" spans="1:8" ht="12.75" customHeight="1">
      <c r="A2973" s="244" t="s">
        <v>46</v>
      </c>
      <c r="B2973" s="256" t="s">
        <v>2032</v>
      </c>
      <c r="C2973" s="54"/>
      <c r="D2973" s="327">
        <v>12.3</v>
      </c>
      <c r="E2973" s="83" t="s">
        <v>161</v>
      </c>
      <c r="F2973" s="93"/>
      <c r="G2973" s="101"/>
      <c r="H2973" s="279"/>
    </row>
    <row r="2974" spans="1:8" ht="12.75" customHeight="1">
      <c r="A2974" s="243"/>
      <c r="B2974" s="255" t="s">
        <v>1572</v>
      </c>
      <c r="C2974" s="55" t="s">
        <v>3209</v>
      </c>
      <c r="D2974" s="326"/>
      <c r="E2974" s="82"/>
      <c r="F2974" s="90"/>
      <c r="G2974" s="73"/>
      <c r="H2974" s="278"/>
    </row>
    <row r="2975" spans="1:8" ht="12.75" customHeight="1">
      <c r="A2975" s="244" t="s">
        <v>46</v>
      </c>
      <c r="B2975" s="256" t="s">
        <v>4248</v>
      </c>
      <c r="C2975" s="54" t="s">
        <v>2998</v>
      </c>
      <c r="D2975" s="327">
        <v>1</v>
      </c>
      <c r="E2975" s="83" t="s">
        <v>199</v>
      </c>
      <c r="F2975" s="93"/>
      <c r="G2975" s="101"/>
      <c r="H2975" s="279"/>
    </row>
    <row r="2976" spans="1:8" ht="12.75" customHeight="1">
      <c r="A2976" s="243"/>
      <c r="B2976" s="255" t="s">
        <v>3825</v>
      </c>
      <c r="C2976" s="55" t="s">
        <v>2121</v>
      </c>
      <c r="D2976" s="326"/>
      <c r="E2976" s="82"/>
      <c r="F2976" s="90"/>
      <c r="G2976" s="73"/>
      <c r="H2976" s="278"/>
    </row>
    <row r="2977" spans="1:8" ht="12.75" customHeight="1">
      <c r="A2977" s="244" t="s">
        <v>46</v>
      </c>
      <c r="B2977" s="256" t="s">
        <v>4249</v>
      </c>
      <c r="C2977" s="54" t="s">
        <v>2998</v>
      </c>
      <c r="D2977" s="327">
        <v>8</v>
      </c>
      <c r="E2977" s="83" t="s">
        <v>199</v>
      </c>
      <c r="F2977" s="93"/>
      <c r="G2977" s="101"/>
      <c r="H2977" s="279"/>
    </row>
    <row r="2978" spans="1:8" ht="12.75" customHeight="1">
      <c r="A2978" s="243"/>
      <c r="B2978" s="255" t="s">
        <v>46</v>
      </c>
      <c r="C2978" s="55"/>
      <c r="D2978" s="326"/>
      <c r="E2978" s="82"/>
      <c r="F2978" s="90"/>
      <c r="G2978" s="73"/>
      <c r="H2978" s="278"/>
    </row>
    <row r="2979" spans="1:8" ht="12.75" customHeight="1">
      <c r="A2979" s="244" t="s">
        <v>46</v>
      </c>
      <c r="B2979" s="256" t="s">
        <v>46</v>
      </c>
      <c r="C2979" s="54"/>
      <c r="D2979" s="327"/>
      <c r="E2979" s="83" t="s">
        <v>46</v>
      </c>
      <c r="F2979" s="93"/>
      <c r="G2979" s="101"/>
      <c r="H2979" s="279"/>
    </row>
    <row r="2980" spans="1:8" ht="12.75" customHeight="1">
      <c r="A2980" s="243"/>
      <c r="B2980" s="255" t="s">
        <v>46</v>
      </c>
      <c r="C2980" s="55" t="s">
        <v>46</v>
      </c>
      <c r="D2980" s="326"/>
      <c r="E2980" s="82"/>
      <c r="F2980" s="90"/>
      <c r="G2980" s="73"/>
      <c r="H2980" s="278"/>
    </row>
    <row r="2981" spans="1:8" ht="12.75" customHeight="1">
      <c r="A2981" s="244" t="s">
        <v>46</v>
      </c>
      <c r="B2981" s="256" t="s">
        <v>316</v>
      </c>
      <c r="C2981" s="54" t="s">
        <v>1552</v>
      </c>
      <c r="D2981" s="327">
        <v>2</v>
      </c>
      <c r="E2981" s="83" t="s">
        <v>199</v>
      </c>
      <c r="F2981" s="93"/>
      <c r="G2981" s="101"/>
      <c r="H2981" s="279"/>
    </row>
    <row r="2982" spans="1:8" ht="12.75" customHeight="1">
      <c r="A2982" s="243"/>
      <c r="B2982" s="255" t="s">
        <v>46</v>
      </c>
      <c r="C2982" s="55" t="s">
        <v>2678</v>
      </c>
      <c r="D2982" s="326"/>
      <c r="E2982" s="82"/>
      <c r="F2982" s="90"/>
      <c r="G2982" s="73"/>
      <c r="H2982" s="278"/>
    </row>
    <row r="2983" spans="1:8" ht="12.75" customHeight="1">
      <c r="A2983" s="244" t="s">
        <v>46</v>
      </c>
      <c r="B2983" s="256" t="s">
        <v>2546</v>
      </c>
      <c r="C2983" s="54" t="s">
        <v>4836</v>
      </c>
      <c r="D2983" s="327">
        <v>1</v>
      </c>
      <c r="E2983" s="83" t="s">
        <v>199</v>
      </c>
      <c r="F2983" s="93"/>
      <c r="G2983" s="101"/>
      <c r="H2983" s="279"/>
    </row>
    <row r="2984" spans="1:8" ht="12.75" customHeight="1">
      <c r="A2984" s="243"/>
      <c r="B2984" s="255" t="s">
        <v>46</v>
      </c>
      <c r="C2984" s="55"/>
      <c r="D2984" s="326"/>
      <c r="E2984" s="82"/>
      <c r="F2984" s="90"/>
      <c r="G2984" s="73"/>
      <c r="H2984" s="278"/>
    </row>
    <row r="2985" spans="1:8" ht="12.75" customHeight="1">
      <c r="A2985" s="244" t="s">
        <v>46</v>
      </c>
      <c r="B2985" s="256" t="s">
        <v>46</v>
      </c>
      <c r="C2985" s="54"/>
      <c r="D2985" s="327"/>
      <c r="E2985" s="83" t="s">
        <v>46</v>
      </c>
      <c r="F2985" s="93"/>
      <c r="G2985" s="101"/>
      <c r="H2985" s="279"/>
    </row>
    <row r="2986" spans="1:8" ht="12.75" customHeight="1">
      <c r="A2986" s="243"/>
      <c r="B2986" s="255"/>
      <c r="C2986" s="55"/>
      <c r="D2986" s="326"/>
      <c r="E2986" s="82"/>
      <c r="F2986" s="90"/>
      <c r="G2986" s="73"/>
      <c r="H2986" s="278"/>
    </row>
    <row r="2987" spans="1:8" ht="12.75" customHeight="1">
      <c r="A2987" s="244" t="s">
        <v>46</v>
      </c>
      <c r="B2987" s="256" t="s">
        <v>4134</v>
      </c>
      <c r="C2987" s="54"/>
      <c r="D2987" s="327"/>
      <c r="E2987" s="83"/>
      <c r="F2987" s="93"/>
      <c r="G2987" s="101"/>
      <c r="H2987" s="279"/>
    </row>
    <row r="2988" spans="1:8" ht="12.75" customHeight="1">
      <c r="A2988" s="243"/>
      <c r="B2988" s="255" t="s">
        <v>129</v>
      </c>
      <c r="C2988" s="55"/>
      <c r="D2988" s="326"/>
      <c r="E2988" s="82"/>
      <c r="F2988" s="90"/>
      <c r="G2988" s="73"/>
      <c r="H2988" s="278"/>
    </row>
    <row r="2989" spans="1:8" ht="12.75" customHeight="1">
      <c r="A2989" s="244" t="s">
        <v>46</v>
      </c>
      <c r="B2989" s="256" t="s">
        <v>4436</v>
      </c>
      <c r="C2989" s="54" t="s">
        <v>2345</v>
      </c>
      <c r="D2989" s="327">
        <v>13</v>
      </c>
      <c r="E2989" s="83" t="s">
        <v>199</v>
      </c>
      <c r="F2989" s="93"/>
      <c r="G2989" s="101"/>
      <c r="H2989" s="279"/>
    </row>
    <row r="2990" spans="1:8" ht="12.75" customHeight="1">
      <c r="A2990" s="243"/>
      <c r="B2990" s="255" t="s">
        <v>46</v>
      </c>
      <c r="C2990" s="55"/>
      <c r="D2990" s="326"/>
      <c r="E2990" s="82"/>
      <c r="F2990" s="90"/>
      <c r="G2990" s="73"/>
      <c r="H2990" s="278"/>
    </row>
    <row r="2991" spans="1:8" ht="12.75" customHeight="1">
      <c r="A2991" s="244" t="s">
        <v>46</v>
      </c>
      <c r="B2991" s="256" t="s">
        <v>46</v>
      </c>
      <c r="C2991" s="54"/>
      <c r="D2991" s="327"/>
      <c r="E2991" s="83" t="s">
        <v>46</v>
      </c>
      <c r="F2991" s="93"/>
      <c r="G2991" s="101"/>
      <c r="H2991" s="279"/>
    </row>
    <row r="2992" spans="1:8" ht="12.75" customHeight="1">
      <c r="A2992" s="243"/>
      <c r="B2992" s="255"/>
      <c r="C2992" s="55"/>
      <c r="D2992" s="326"/>
      <c r="E2992" s="82"/>
      <c r="F2992" s="90"/>
      <c r="G2992" s="73"/>
      <c r="H2992" s="278"/>
    </row>
    <row r="2993" spans="1:8" ht="12.75" customHeight="1">
      <c r="A2993" s="244"/>
      <c r="B2993" s="256"/>
      <c r="C2993" s="54"/>
      <c r="D2993" s="327"/>
      <c r="E2993" s="83"/>
      <c r="F2993" s="93"/>
      <c r="G2993" s="101"/>
      <c r="H2993" s="279"/>
    </row>
    <row r="2994" spans="1:8" ht="12.75" customHeight="1">
      <c r="A2994" s="243"/>
      <c r="B2994" s="255"/>
      <c r="C2994" s="55"/>
      <c r="D2994" s="326"/>
      <c r="E2994" s="82"/>
      <c r="F2994" s="90"/>
      <c r="G2994" s="73"/>
      <c r="H2994" s="278"/>
    </row>
    <row r="2995" spans="1:8" ht="12.75" customHeight="1">
      <c r="A2995" s="244"/>
      <c r="B2995" s="256"/>
      <c r="C2995" s="54"/>
      <c r="D2995" s="327"/>
      <c r="E2995" s="83"/>
      <c r="F2995" s="93"/>
      <c r="G2995" s="101"/>
      <c r="H2995" s="279"/>
    </row>
    <row r="2996" spans="1:8" ht="12.75" customHeight="1">
      <c r="A2996" s="243"/>
      <c r="B2996" s="255"/>
      <c r="C2996" s="55"/>
      <c r="D2996" s="326"/>
      <c r="E2996" s="82"/>
      <c r="F2996" s="90"/>
      <c r="G2996" s="73"/>
      <c r="H2996" s="278"/>
    </row>
    <row r="2997" spans="1:8" ht="12.75" customHeight="1">
      <c r="A2997" s="244"/>
      <c r="B2997" s="256"/>
      <c r="C2997" s="54"/>
      <c r="D2997" s="327"/>
      <c r="E2997" s="83"/>
      <c r="F2997" s="93"/>
      <c r="G2997" s="101"/>
      <c r="H2997" s="279"/>
    </row>
    <row r="2998" spans="1:8" ht="12.75" customHeight="1">
      <c r="A2998" s="243"/>
      <c r="B2998" s="255"/>
      <c r="C2998" s="55"/>
      <c r="D2998" s="326"/>
      <c r="E2998" s="82"/>
      <c r="F2998" s="90"/>
      <c r="G2998" s="73"/>
      <c r="H2998" s="278"/>
    </row>
    <row r="2999" spans="1:8" ht="12.75" customHeight="1">
      <c r="A2999" s="244"/>
      <c r="B2999" s="256"/>
      <c r="C2999" s="54"/>
      <c r="D2999" s="327"/>
      <c r="E2999" s="83"/>
      <c r="F2999" s="93"/>
      <c r="G2999" s="101"/>
      <c r="H2999" s="279"/>
    </row>
    <row r="3000" spans="1:8" ht="12.75" customHeight="1">
      <c r="A3000" s="243"/>
      <c r="B3000" s="255"/>
      <c r="C3000" s="55"/>
      <c r="D3000" s="326"/>
      <c r="E3000" s="82"/>
      <c r="F3000" s="90"/>
      <c r="G3000" s="73"/>
      <c r="H3000" s="278"/>
    </row>
    <row r="3001" spans="1:8" ht="12.75" customHeight="1">
      <c r="A3001" s="244"/>
      <c r="B3001" s="256"/>
      <c r="C3001" s="54"/>
      <c r="D3001" s="327"/>
      <c r="E3001" s="83"/>
      <c r="F3001" s="93"/>
      <c r="G3001" s="101"/>
      <c r="H3001" s="279"/>
    </row>
    <row r="3002" spans="1:8" ht="12.75" customHeight="1">
      <c r="A3002" s="243"/>
      <c r="B3002" s="255" t="s">
        <v>46</v>
      </c>
      <c r="C3002" s="55" t="s">
        <v>46</v>
      </c>
      <c r="D3002" s="326"/>
      <c r="E3002" s="82"/>
      <c r="F3002" s="90"/>
      <c r="G3002" s="73"/>
      <c r="H3002" s="278"/>
    </row>
    <row r="3003" spans="1:8" ht="12.75" customHeight="1">
      <c r="A3003" s="244" t="s">
        <v>46</v>
      </c>
      <c r="B3003" s="256" t="s">
        <v>884</v>
      </c>
      <c r="C3003" s="54" t="s">
        <v>46</v>
      </c>
      <c r="D3003" s="327"/>
      <c r="E3003" s="83" t="s">
        <v>46</v>
      </c>
      <c r="F3003" s="93"/>
      <c r="G3003" s="101"/>
      <c r="H3003" s="279"/>
    </row>
    <row r="3004" spans="1:8" ht="12.75" customHeight="1">
      <c r="A3004" s="243"/>
      <c r="B3004" s="255" t="s">
        <v>355</v>
      </c>
      <c r="C3004" s="55" t="s">
        <v>674</v>
      </c>
      <c r="D3004" s="326"/>
      <c r="E3004" s="82"/>
      <c r="F3004" s="90"/>
      <c r="G3004" s="73"/>
      <c r="H3004" s="278"/>
    </row>
    <row r="3005" spans="1:8" ht="12.75" customHeight="1">
      <c r="A3005" s="244" t="s">
        <v>46</v>
      </c>
      <c r="B3005" s="256" t="s">
        <v>5087</v>
      </c>
      <c r="C3005" s="54" t="s">
        <v>3885</v>
      </c>
      <c r="D3005" s="327">
        <v>111</v>
      </c>
      <c r="E3005" s="83" t="s">
        <v>161</v>
      </c>
      <c r="F3005" s="93"/>
      <c r="G3005" s="101"/>
      <c r="H3005" s="279"/>
    </row>
    <row r="3006" spans="1:8" ht="12.75" customHeight="1">
      <c r="A3006" s="243"/>
      <c r="B3006" s="255" t="s">
        <v>46</v>
      </c>
      <c r="C3006" s="55" t="s">
        <v>218</v>
      </c>
      <c r="D3006" s="326"/>
      <c r="E3006" s="82"/>
      <c r="F3006" s="90"/>
      <c r="G3006" s="73"/>
      <c r="H3006" s="278"/>
    </row>
    <row r="3007" spans="1:8" ht="12.75" customHeight="1">
      <c r="A3007" s="244" t="s">
        <v>46</v>
      </c>
      <c r="B3007" s="256" t="s">
        <v>4265</v>
      </c>
      <c r="C3007" s="54" t="s">
        <v>539</v>
      </c>
      <c r="D3007" s="327">
        <v>47</v>
      </c>
      <c r="E3007" s="83" t="s">
        <v>199</v>
      </c>
      <c r="F3007" s="93"/>
      <c r="G3007" s="101"/>
      <c r="H3007" s="279"/>
    </row>
    <row r="3008" spans="1:8" ht="12.75" customHeight="1">
      <c r="A3008" s="243"/>
      <c r="B3008" s="255" t="s">
        <v>46</v>
      </c>
      <c r="C3008" s="55" t="s">
        <v>218</v>
      </c>
      <c r="D3008" s="326"/>
      <c r="E3008" s="84"/>
      <c r="F3008" s="90"/>
      <c r="G3008" s="73"/>
      <c r="H3008" s="278"/>
    </row>
    <row r="3009" spans="1:8" ht="12.75" customHeight="1">
      <c r="A3009" s="244"/>
      <c r="B3009" s="256" t="s">
        <v>4772</v>
      </c>
      <c r="C3009" s="54" t="s">
        <v>539</v>
      </c>
      <c r="D3009" s="327">
        <v>7</v>
      </c>
      <c r="E3009" s="83" t="s">
        <v>199</v>
      </c>
      <c r="F3009" s="93"/>
      <c r="G3009" s="101"/>
      <c r="H3009" s="279"/>
    </row>
    <row r="3010" spans="1:8" ht="12.75" customHeight="1">
      <c r="A3010" s="243"/>
      <c r="B3010" s="255" t="s">
        <v>46</v>
      </c>
      <c r="C3010" s="55" t="s">
        <v>46</v>
      </c>
      <c r="D3010" s="326"/>
      <c r="E3010" s="346"/>
      <c r="F3010" s="90"/>
      <c r="G3010" s="73"/>
      <c r="H3010" s="278"/>
    </row>
    <row r="3011" spans="1:8" ht="12.75" customHeight="1">
      <c r="A3011" s="244"/>
      <c r="B3011" s="256" t="s">
        <v>1418</v>
      </c>
      <c r="C3011" s="54" t="s">
        <v>1424</v>
      </c>
      <c r="D3011" s="327">
        <v>1</v>
      </c>
      <c r="E3011" s="347" t="s">
        <v>199</v>
      </c>
      <c r="F3011" s="93"/>
      <c r="G3011" s="101"/>
      <c r="H3011" s="279"/>
    </row>
    <row r="3012" spans="1:8" ht="12.75" customHeight="1">
      <c r="A3012" s="243"/>
      <c r="B3012" s="255" t="s">
        <v>46</v>
      </c>
      <c r="C3012" s="55" t="s">
        <v>4316</v>
      </c>
      <c r="D3012" s="395"/>
      <c r="E3012" s="346"/>
      <c r="F3012" s="90"/>
      <c r="G3012" s="73"/>
      <c r="H3012" s="278"/>
    </row>
    <row r="3013" spans="1:8" ht="12.75" customHeight="1">
      <c r="A3013" s="244"/>
      <c r="B3013" s="256" t="s">
        <v>1427</v>
      </c>
      <c r="C3013" s="54" t="s">
        <v>3257</v>
      </c>
      <c r="D3013" s="396">
        <v>9</v>
      </c>
      <c r="E3013" s="347" t="s">
        <v>199</v>
      </c>
      <c r="F3013" s="93"/>
      <c r="G3013" s="101"/>
      <c r="H3013" s="279"/>
    </row>
    <row r="3014" spans="1:8" ht="12.75" customHeight="1">
      <c r="A3014" s="243"/>
      <c r="B3014" s="255"/>
      <c r="C3014" s="55" t="s">
        <v>4317</v>
      </c>
      <c r="D3014" s="326"/>
      <c r="E3014" s="84"/>
      <c r="F3014" s="90"/>
      <c r="G3014" s="73"/>
      <c r="H3014" s="278"/>
    </row>
    <row r="3015" spans="1:8" ht="12.75" customHeight="1">
      <c r="A3015" s="244"/>
      <c r="B3015" s="256" t="s">
        <v>2446</v>
      </c>
      <c r="C3015" s="54" t="s">
        <v>368</v>
      </c>
      <c r="D3015" s="396">
        <v>3</v>
      </c>
      <c r="E3015" s="83" t="s">
        <v>199</v>
      </c>
      <c r="F3015" s="93"/>
      <c r="G3015" s="101"/>
      <c r="H3015" s="279"/>
    </row>
    <row r="3016" spans="1:8" ht="12.75" customHeight="1">
      <c r="A3016" s="243"/>
      <c r="B3016" s="255"/>
      <c r="C3016" s="55" t="s">
        <v>4318</v>
      </c>
      <c r="D3016" s="395"/>
      <c r="E3016" s="84"/>
      <c r="F3016" s="90"/>
      <c r="G3016" s="73"/>
      <c r="H3016" s="278"/>
    </row>
    <row r="3017" spans="1:8" ht="12.75" customHeight="1">
      <c r="A3017" s="244"/>
      <c r="B3017" s="256" t="s">
        <v>1436</v>
      </c>
      <c r="C3017" s="54" t="s">
        <v>333</v>
      </c>
      <c r="D3017" s="396">
        <v>3</v>
      </c>
      <c r="E3017" s="347" t="s">
        <v>199</v>
      </c>
      <c r="F3017" s="93"/>
      <c r="G3017" s="101"/>
      <c r="H3017" s="279"/>
    </row>
    <row r="3018" spans="1:8" ht="12.75" customHeight="1">
      <c r="A3018" s="243"/>
      <c r="B3018" s="255" t="s">
        <v>46</v>
      </c>
      <c r="C3018" s="55" t="s">
        <v>3539</v>
      </c>
      <c r="D3018" s="326"/>
      <c r="E3018" s="82"/>
      <c r="F3018" s="90"/>
      <c r="G3018" s="73"/>
      <c r="H3018" s="278"/>
    </row>
    <row r="3019" spans="1:8" ht="12.75" customHeight="1">
      <c r="A3019" s="244" t="s">
        <v>46</v>
      </c>
      <c r="B3019" s="256" t="s">
        <v>2209</v>
      </c>
      <c r="C3019" s="54" t="s">
        <v>4319</v>
      </c>
      <c r="D3019" s="327">
        <v>10</v>
      </c>
      <c r="E3019" s="83" t="s">
        <v>199</v>
      </c>
      <c r="F3019" s="93"/>
      <c r="G3019" s="101"/>
      <c r="H3019" s="279"/>
    </row>
    <row r="3020" spans="1:8" ht="12.75" customHeight="1">
      <c r="A3020" s="243"/>
      <c r="B3020" s="255" t="s">
        <v>46</v>
      </c>
      <c r="C3020" s="55" t="s">
        <v>999</v>
      </c>
      <c r="D3020" s="326"/>
      <c r="E3020" s="82"/>
      <c r="F3020" s="90"/>
      <c r="G3020" s="73"/>
      <c r="H3020" s="278"/>
    </row>
    <row r="3021" spans="1:8" ht="12.75" customHeight="1">
      <c r="A3021" s="244" t="s">
        <v>46</v>
      </c>
      <c r="B3021" s="256" t="s">
        <v>1608</v>
      </c>
      <c r="C3021" s="54" t="s">
        <v>4035</v>
      </c>
      <c r="D3021" s="327">
        <v>4</v>
      </c>
      <c r="E3021" s="83" t="s">
        <v>199</v>
      </c>
      <c r="F3021" s="93"/>
      <c r="G3021" s="101"/>
      <c r="H3021" s="279"/>
    </row>
    <row r="3022" spans="1:8" ht="12.75" customHeight="1">
      <c r="A3022" s="243"/>
      <c r="B3022" s="255" t="s">
        <v>46</v>
      </c>
      <c r="C3022" s="55" t="s">
        <v>999</v>
      </c>
      <c r="D3022" s="326"/>
      <c r="E3022" s="82"/>
      <c r="F3022" s="90"/>
      <c r="G3022" s="73"/>
      <c r="H3022" s="278"/>
    </row>
    <row r="3023" spans="1:8" ht="12.75" customHeight="1">
      <c r="A3023" s="244" t="s">
        <v>46</v>
      </c>
      <c r="B3023" s="256" t="s">
        <v>3133</v>
      </c>
      <c r="C3023" s="54" t="s">
        <v>4036</v>
      </c>
      <c r="D3023" s="327">
        <v>3</v>
      </c>
      <c r="E3023" s="83" t="s">
        <v>199</v>
      </c>
      <c r="F3023" s="93"/>
      <c r="G3023" s="101"/>
      <c r="H3023" s="279"/>
    </row>
    <row r="3024" spans="1:8" ht="12.75" customHeight="1">
      <c r="A3024" s="243"/>
      <c r="B3024" s="255" t="s">
        <v>4037</v>
      </c>
      <c r="C3024" s="55" t="s">
        <v>3861</v>
      </c>
      <c r="D3024" s="326"/>
      <c r="E3024" s="84"/>
      <c r="F3024" s="90"/>
      <c r="G3024" s="73"/>
      <c r="H3024" s="278"/>
    </row>
    <row r="3025" spans="1:8" ht="12.75" customHeight="1">
      <c r="A3025" s="244"/>
      <c r="B3025" s="256" t="s">
        <v>4040</v>
      </c>
      <c r="C3025" s="54" t="s">
        <v>3226</v>
      </c>
      <c r="D3025" s="327">
        <v>1</v>
      </c>
      <c r="E3025" s="83" t="s">
        <v>199</v>
      </c>
      <c r="F3025" s="93"/>
      <c r="G3025" s="101"/>
      <c r="H3025" s="279"/>
    </row>
    <row r="3026" spans="1:8" ht="12.75" customHeight="1">
      <c r="A3026" s="243"/>
      <c r="B3026" s="255" t="s">
        <v>3912</v>
      </c>
      <c r="C3026" s="55" t="s">
        <v>573</v>
      </c>
      <c r="D3026" s="326"/>
      <c r="E3026" s="84"/>
      <c r="F3026" s="90"/>
      <c r="G3026" s="73"/>
      <c r="H3026" s="278"/>
    </row>
    <row r="3027" spans="1:8" ht="12.75" customHeight="1">
      <c r="A3027" s="244"/>
      <c r="B3027" s="256" t="s">
        <v>417</v>
      </c>
      <c r="C3027" s="54" t="s">
        <v>4043</v>
      </c>
      <c r="D3027" s="327">
        <v>1</v>
      </c>
      <c r="E3027" s="83" t="s">
        <v>4044</v>
      </c>
      <c r="F3027" s="93"/>
      <c r="G3027" s="101"/>
      <c r="H3027" s="279"/>
    </row>
    <row r="3028" spans="1:8" ht="12.75" customHeight="1">
      <c r="A3028" s="243"/>
      <c r="B3028" s="255"/>
      <c r="C3028" s="55"/>
      <c r="D3028" s="326"/>
      <c r="E3028" s="84"/>
      <c r="F3028" s="90"/>
      <c r="G3028" s="73"/>
      <c r="H3028" s="278"/>
    </row>
    <row r="3029" spans="1:8" ht="12.75" customHeight="1">
      <c r="A3029" s="244"/>
      <c r="B3029" s="256"/>
      <c r="C3029" s="54"/>
      <c r="D3029" s="327"/>
      <c r="E3029" s="83"/>
      <c r="F3029" s="93"/>
      <c r="G3029" s="101"/>
      <c r="H3029" s="279"/>
    </row>
    <row r="3030" spans="1:8" ht="12.75" customHeight="1">
      <c r="A3030" s="243"/>
      <c r="B3030" s="255"/>
      <c r="C3030" s="55" t="s">
        <v>4133</v>
      </c>
      <c r="D3030" s="326"/>
      <c r="E3030" s="84"/>
      <c r="F3030" s="90"/>
      <c r="G3030" s="73"/>
      <c r="H3030" s="278"/>
    </row>
    <row r="3031" spans="1:8" ht="12.75" customHeight="1">
      <c r="A3031" s="244"/>
      <c r="B3031" s="256" t="s">
        <v>2625</v>
      </c>
      <c r="C3031" s="54" t="s">
        <v>4132</v>
      </c>
      <c r="D3031" s="327"/>
      <c r="E3031" s="83"/>
      <c r="F3031" s="93"/>
      <c r="G3031" s="101"/>
      <c r="H3031" s="279"/>
    </row>
    <row r="3032" spans="1:8" ht="12.75" customHeight="1">
      <c r="A3032" s="243"/>
      <c r="B3032" s="255" t="s">
        <v>3153</v>
      </c>
      <c r="C3032" s="55"/>
      <c r="D3032" s="326"/>
      <c r="E3032" s="84"/>
      <c r="F3032" s="90"/>
      <c r="G3032" s="73"/>
      <c r="H3032" s="278"/>
    </row>
    <row r="3033" spans="1:8" ht="12.75" customHeight="1">
      <c r="A3033" s="244"/>
      <c r="B3033" s="256" t="s">
        <v>1600</v>
      </c>
      <c r="C3033" s="54" t="s">
        <v>205</v>
      </c>
      <c r="D3033" s="327">
        <v>1</v>
      </c>
      <c r="E3033" s="83" t="s">
        <v>199</v>
      </c>
      <c r="F3033" s="93"/>
      <c r="G3033" s="101"/>
      <c r="H3033" s="279"/>
    </row>
    <row r="3034" spans="1:8" ht="12.75" customHeight="1">
      <c r="A3034" s="243"/>
      <c r="B3034" s="255" t="s">
        <v>3153</v>
      </c>
      <c r="C3034" s="55"/>
      <c r="D3034" s="326"/>
      <c r="E3034" s="84"/>
      <c r="F3034" s="90"/>
      <c r="G3034" s="73"/>
      <c r="H3034" s="278"/>
    </row>
    <row r="3035" spans="1:8" ht="12.75" customHeight="1">
      <c r="A3035" s="244"/>
      <c r="B3035" s="256" t="s">
        <v>1600</v>
      </c>
      <c r="C3035" s="54" t="s">
        <v>4837</v>
      </c>
      <c r="D3035" s="327">
        <v>1</v>
      </c>
      <c r="E3035" s="83" t="s">
        <v>199</v>
      </c>
      <c r="F3035" s="93"/>
      <c r="G3035" s="101"/>
      <c r="H3035" s="279"/>
    </row>
    <row r="3036" spans="1:8" ht="12.75" customHeight="1">
      <c r="A3036" s="243"/>
      <c r="B3036" s="255" t="s">
        <v>4009</v>
      </c>
      <c r="C3036" s="55"/>
      <c r="D3036" s="326"/>
      <c r="E3036" s="84"/>
      <c r="F3036" s="90"/>
      <c r="G3036" s="73"/>
      <c r="H3036" s="278"/>
    </row>
    <row r="3037" spans="1:8" ht="12.75" customHeight="1">
      <c r="A3037" s="244"/>
      <c r="B3037" s="256" t="s">
        <v>1600</v>
      </c>
      <c r="C3037" s="54" t="s">
        <v>4747</v>
      </c>
      <c r="D3037" s="327">
        <v>1</v>
      </c>
      <c r="E3037" s="83" t="s">
        <v>199</v>
      </c>
      <c r="F3037" s="93"/>
      <c r="G3037" s="101"/>
      <c r="H3037" s="279"/>
    </row>
    <row r="3038" spans="1:8" ht="12.75" customHeight="1">
      <c r="A3038" s="243"/>
      <c r="B3038" s="255" t="s">
        <v>4009</v>
      </c>
      <c r="C3038" s="55"/>
      <c r="D3038" s="326"/>
      <c r="E3038" s="84"/>
      <c r="F3038" s="90"/>
      <c r="G3038" s="73"/>
      <c r="H3038" s="278"/>
    </row>
    <row r="3039" spans="1:8" ht="12.75" customHeight="1">
      <c r="A3039" s="244"/>
      <c r="B3039" s="256" t="s">
        <v>1600</v>
      </c>
      <c r="C3039" s="54" t="s">
        <v>4838</v>
      </c>
      <c r="D3039" s="327">
        <v>1</v>
      </c>
      <c r="E3039" s="83" t="s">
        <v>199</v>
      </c>
      <c r="F3039" s="93"/>
      <c r="G3039" s="101"/>
      <c r="H3039" s="279"/>
    </row>
    <row r="3040" spans="1:8" ht="12.75" customHeight="1">
      <c r="A3040" s="243"/>
      <c r="B3040" s="255" t="s">
        <v>3750</v>
      </c>
      <c r="C3040" s="55"/>
      <c r="D3040" s="326"/>
      <c r="E3040" s="84"/>
      <c r="F3040" s="90"/>
      <c r="G3040" s="73"/>
      <c r="H3040" s="278"/>
    </row>
    <row r="3041" spans="1:8" ht="12.75" customHeight="1">
      <c r="A3041" s="244"/>
      <c r="B3041" s="256" t="s">
        <v>1600</v>
      </c>
      <c r="C3041" s="54" t="s">
        <v>4839</v>
      </c>
      <c r="D3041" s="327">
        <v>1</v>
      </c>
      <c r="E3041" s="83" t="s">
        <v>199</v>
      </c>
      <c r="F3041" s="93"/>
      <c r="G3041" s="101"/>
      <c r="H3041" s="279"/>
    </row>
    <row r="3042" spans="1:8" ht="12.75" customHeight="1">
      <c r="A3042" s="243"/>
      <c r="B3042" s="255" t="s">
        <v>3766</v>
      </c>
      <c r="C3042" s="55"/>
      <c r="D3042" s="326"/>
      <c r="E3042" s="84"/>
      <c r="F3042" s="90"/>
      <c r="G3042" s="73"/>
      <c r="H3042" s="278"/>
    </row>
    <row r="3043" spans="1:8" ht="12.75" customHeight="1">
      <c r="A3043" s="244"/>
      <c r="B3043" s="256" t="s">
        <v>1600</v>
      </c>
      <c r="C3043" s="54" t="s">
        <v>1871</v>
      </c>
      <c r="D3043" s="327">
        <v>1</v>
      </c>
      <c r="E3043" s="83" t="s">
        <v>199</v>
      </c>
      <c r="F3043" s="93"/>
      <c r="G3043" s="101"/>
      <c r="H3043" s="279"/>
    </row>
    <row r="3044" spans="1:8" ht="12.75" customHeight="1">
      <c r="A3044" s="243"/>
      <c r="B3044" s="255"/>
      <c r="C3044" s="55"/>
      <c r="D3044" s="326"/>
      <c r="E3044" s="84"/>
      <c r="F3044" s="90"/>
      <c r="G3044" s="73"/>
      <c r="H3044" s="278"/>
    </row>
    <row r="3045" spans="1:8" ht="12.75" customHeight="1">
      <c r="A3045" s="244"/>
      <c r="B3045" s="256"/>
      <c r="C3045" s="54"/>
      <c r="D3045" s="327"/>
      <c r="E3045" s="83"/>
      <c r="F3045" s="93"/>
      <c r="G3045" s="101"/>
      <c r="H3045" s="279"/>
    </row>
    <row r="3046" spans="1:8" ht="12.75" customHeight="1">
      <c r="A3046" s="243"/>
      <c r="B3046" s="255"/>
      <c r="C3046" s="55"/>
      <c r="D3046" s="326"/>
      <c r="E3046" s="84"/>
      <c r="F3046" s="90"/>
      <c r="G3046" s="73"/>
      <c r="H3046" s="278"/>
    </row>
    <row r="3047" spans="1:8" ht="12.75" customHeight="1">
      <c r="A3047" s="244"/>
      <c r="B3047" s="256" t="s">
        <v>4320</v>
      </c>
      <c r="C3047" s="54"/>
      <c r="D3047" s="327"/>
      <c r="E3047" s="83"/>
      <c r="F3047" s="93"/>
      <c r="G3047" s="101"/>
      <c r="H3047" s="279"/>
    </row>
    <row r="3048" spans="1:8" ht="12.75" customHeight="1">
      <c r="A3048" s="243"/>
      <c r="B3048" s="255" t="s">
        <v>2800</v>
      </c>
      <c r="C3048" s="55" t="s">
        <v>1077</v>
      </c>
      <c r="D3048" s="326"/>
      <c r="E3048" s="82"/>
      <c r="F3048" s="90"/>
      <c r="G3048" s="73"/>
      <c r="H3048" s="278"/>
    </row>
    <row r="3049" spans="1:8" ht="12.75" customHeight="1">
      <c r="A3049" s="244" t="s">
        <v>46</v>
      </c>
      <c r="B3049" s="256" t="s">
        <v>2454</v>
      </c>
      <c r="C3049" s="54" t="s">
        <v>928</v>
      </c>
      <c r="D3049" s="327">
        <v>6</v>
      </c>
      <c r="E3049" s="83" t="s">
        <v>199</v>
      </c>
      <c r="F3049" s="93"/>
      <c r="G3049" s="101"/>
      <c r="H3049" s="279"/>
    </row>
    <row r="3050" spans="1:8" ht="12.75" customHeight="1">
      <c r="A3050" s="243"/>
      <c r="B3050" s="255"/>
      <c r="C3050" s="55"/>
      <c r="D3050" s="326"/>
      <c r="E3050" s="84"/>
      <c r="F3050" s="90"/>
      <c r="G3050" s="73"/>
      <c r="H3050" s="278"/>
    </row>
    <row r="3051" spans="1:8" ht="12.75" customHeight="1">
      <c r="A3051" s="244"/>
      <c r="B3051" s="256"/>
      <c r="C3051" s="54"/>
      <c r="D3051" s="327"/>
      <c r="E3051" s="83"/>
      <c r="F3051" s="93"/>
      <c r="G3051" s="101"/>
      <c r="H3051" s="279"/>
    </row>
    <row r="3052" spans="1:8" ht="12.75" customHeight="1">
      <c r="A3052" s="243"/>
      <c r="B3052" s="255"/>
      <c r="C3052" s="55" t="s">
        <v>4122</v>
      </c>
      <c r="D3052" s="326"/>
      <c r="E3052" s="84"/>
      <c r="F3052" s="90"/>
      <c r="G3052" s="73"/>
      <c r="H3052" s="278"/>
    </row>
    <row r="3053" spans="1:8" ht="12.75" customHeight="1">
      <c r="A3053" s="244"/>
      <c r="B3053" s="256" t="s">
        <v>1805</v>
      </c>
      <c r="C3053" s="54" t="s">
        <v>743</v>
      </c>
      <c r="D3053" s="327"/>
      <c r="E3053" s="83"/>
      <c r="F3053" s="93"/>
      <c r="G3053" s="101"/>
      <c r="H3053" s="279"/>
    </row>
    <row r="3054" spans="1:8" ht="12.75" customHeight="1">
      <c r="A3054" s="243"/>
      <c r="B3054" s="255" t="s">
        <v>46</v>
      </c>
      <c r="C3054" s="55"/>
      <c r="D3054" s="326"/>
      <c r="E3054" s="82"/>
      <c r="F3054" s="90"/>
      <c r="G3054" s="73"/>
      <c r="H3054" s="278"/>
    </row>
    <row r="3055" spans="1:8" ht="12.75" customHeight="1">
      <c r="A3055" s="244" t="s">
        <v>46</v>
      </c>
      <c r="B3055" s="256" t="s">
        <v>4840</v>
      </c>
      <c r="C3055" s="54" t="s">
        <v>4051</v>
      </c>
      <c r="D3055" s="327">
        <v>1</v>
      </c>
      <c r="E3055" s="83" t="s">
        <v>199</v>
      </c>
      <c r="F3055" s="93"/>
      <c r="G3055" s="101"/>
      <c r="H3055" s="279"/>
    </row>
    <row r="3056" spans="1:8" ht="12.75" customHeight="1">
      <c r="A3056" s="243"/>
      <c r="B3056" s="255" t="s">
        <v>46</v>
      </c>
      <c r="C3056" s="55"/>
      <c r="D3056" s="326"/>
      <c r="E3056" s="82"/>
      <c r="F3056" s="90"/>
      <c r="G3056" s="73"/>
      <c r="H3056" s="278"/>
    </row>
    <row r="3057" spans="1:8" ht="12.75" customHeight="1">
      <c r="A3057" s="244" t="s">
        <v>46</v>
      </c>
      <c r="B3057" s="256" t="s">
        <v>4840</v>
      </c>
      <c r="C3057" s="54" t="s">
        <v>4479</v>
      </c>
      <c r="D3057" s="327">
        <v>4</v>
      </c>
      <c r="E3057" s="83" t="s">
        <v>199</v>
      </c>
      <c r="F3057" s="93"/>
      <c r="G3057" s="101"/>
      <c r="H3057" s="279"/>
    </row>
    <row r="3058" spans="1:8" ht="12.75" customHeight="1">
      <c r="A3058" s="243"/>
      <c r="B3058" s="255" t="s">
        <v>46</v>
      </c>
      <c r="C3058" s="55" t="s">
        <v>1262</v>
      </c>
      <c r="D3058" s="326"/>
      <c r="E3058" s="82"/>
      <c r="F3058" s="90"/>
      <c r="G3058" s="73"/>
      <c r="H3058" s="278"/>
    </row>
    <row r="3059" spans="1:8" ht="12.75" customHeight="1">
      <c r="A3059" s="244" t="s">
        <v>46</v>
      </c>
      <c r="B3059" s="256" t="s">
        <v>1859</v>
      </c>
      <c r="C3059" s="54" t="s">
        <v>4795</v>
      </c>
      <c r="D3059" s="327">
        <v>2</v>
      </c>
      <c r="E3059" s="83" t="s">
        <v>199</v>
      </c>
      <c r="F3059" s="93"/>
      <c r="G3059" s="101"/>
      <c r="H3059" s="279"/>
    </row>
    <row r="3060" spans="1:8" ht="12.75" customHeight="1">
      <c r="A3060" s="243"/>
      <c r="B3060" s="255" t="s">
        <v>46</v>
      </c>
      <c r="C3060" s="55" t="s">
        <v>4034</v>
      </c>
      <c r="D3060" s="326"/>
      <c r="E3060" s="82"/>
      <c r="F3060" s="90"/>
      <c r="G3060" s="73"/>
      <c r="H3060" s="278"/>
    </row>
    <row r="3061" spans="1:8" ht="12.75" customHeight="1">
      <c r="A3061" s="244" t="s">
        <v>46</v>
      </c>
      <c r="B3061" s="256" t="s">
        <v>4796</v>
      </c>
      <c r="C3061" s="54" t="s">
        <v>3456</v>
      </c>
      <c r="D3061" s="327">
        <v>5</v>
      </c>
      <c r="E3061" s="83" t="s">
        <v>199</v>
      </c>
      <c r="F3061" s="93"/>
      <c r="G3061" s="101"/>
      <c r="H3061" s="279"/>
    </row>
    <row r="3062" spans="1:8" ht="12.75" customHeight="1">
      <c r="A3062" s="243"/>
      <c r="B3062" s="255" t="s">
        <v>3550</v>
      </c>
      <c r="C3062" s="55" t="s">
        <v>4034</v>
      </c>
      <c r="D3062" s="326"/>
      <c r="E3062" s="82"/>
      <c r="F3062" s="90"/>
      <c r="G3062" s="73"/>
      <c r="H3062" s="278"/>
    </row>
    <row r="3063" spans="1:8" ht="12.75" customHeight="1">
      <c r="A3063" s="244" t="s">
        <v>46</v>
      </c>
      <c r="B3063" s="256" t="s">
        <v>4796</v>
      </c>
      <c r="C3063" s="54" t="s">
        <v>558</v>
      </c>
      <c r="D3063" s="327">
        <v>3</v>
      </c>
      <c r="E3063" s="83" t="s">
        <v>199</v>
      </c>
      <c r="F3063" s="93"/>
      <c r="G3063" s="101"/>
      <c r="H3063" s="279"/>
    </row>
    <row r="3064" spans="1:8" ht="12.75" customHeight="1">
      <c r="A3064" s="243"/>
      <c r="B3064" s="255" t="s">
        <v>3550</v>
      </c>
      <c r="C3064" s="55" t="s">
        <v>4034</v>
      </c>
      <c r="D3064" s="326"/>
      <c r="E3064" s="82"/>
      <c r="F3064" s="90"/>
      <c r="G3064" s="73"/>
      <c r="H3064" s="278"/>
    </row>
    <row r="3065" spans="1:8" ht="12.75" customHeight="1">
      <c r="A3065" s="244" t="s">
        <v>46</v>
      </c>
      <c r="B3065" s="256" t="s">
        <v>1092</v>
      </c>
      <c r="C3065" s="54" t="s">
        <v>4841</v>
      </c>
      <c r="D3065" s="327">
        <v>3</v>
      </c>
      <c r="E3065" s="83" t="s">
        <v>199</v>
      </c>
      <c r="F3065" s="93"/>
      <c r="G3065" s="101"/>
      <c r="H3065" s="279"/>
    </row>
    <row r="3066" spans="1:8" ht="12.75" customHeight="1">
      <c r="A3066" s="243"/>
      <c r="B3066" s="255" t="s">
        <v>46</v>
      </c>
      <c r="C3066" s="55"/>
      <c r="D3066" s="326"/>
      <c r="E3066" s="82"/>
      <c r="F3066" s="90"/>
      <c r="G3066" s="73"/>
      <c r="H3066" s="278"/>
    </row>
    <row r="3067" spans="1:8" ht="12.75" customHeight="1">
      <c r="A3067" s="244" t="s">
        <v>46</v>
      </c>
      <c r="B3067" s="256" t="s">
        <v>46</v>
      </c>
      <c r="C3067" s="54" t="s">
        <v>46</v>
      </c>
      <c r="D3067" s="327"/>
      <c r="E3067" s="83" t="s">
        <v>46</v>
      </c>
      <c r="F3067" s="93"/>
      <c r="G3067" s="101"/>
      <c r="H3067" s="279"/>
    </row>
    <row r="3068" spans="1:8" ht="12.75" customHeight="1">
      <c r="A3068" s="243"/>
      <c r="B3068" s="255"/>
      <c r="C3068" s="55" t="s">
        <v>4685</v>
      </c>
      <c r="D3068" s="326"/>
      <c r="E3068" s="84"/>
      <c r="F3068" s="90"/>
      <c r="G3068" s="73"/>
      <c r="H3068" s="278"/>
    </row>
    <row r="3069" spans="1:8" ht="12.75" customHeight="1">
      <c r="A3069" s="244"/>
      <c r="B3069" s="256" t="s">
        <v>4121</v>
      </c>
      <c r="C3069" s="54" t="s">
        <v>1285</v>
      </c>
      <c r="D3069" s="327"/>
      <c r="E3069" s="83"/>
      <c r="F3069" s="93"/>
      <c r="G3069" s="101"/>
      <c r="H3069" s="279"/>
    </row>
    <row r="3070" spans="1:8" ht="12.75" customHeight="1">
      <c r="A3070" s="243"/>
      <c r="B3070" s="255" t="s">
        <v>3153</v>
      </c>
      <c r="C3070" s="55"/>
      <c r="D3070" s="326"/>
      <c r="E3070" s="84"/>
      <c r="F3070" s="90"/>
      <c r="G3070" s="73"/>
      <c r="H3070" s="278"/>
    </row>
    <row r="3071" spans="1:8" ht="12.75" customHeight="1">
      <c r="A3071" s="244"/>
      <c r="B3071" s="256" t="s">
        <v>1329</v>
      </c>
      <c r="C3071" s="54" t="s">
        <v>4334</v>
      </c>
      <c r="D3071" s="327">
        <v>1</v>
      </c>
      <c r="E3071" s="83" t="s">
        <v>199</v>
      </c>
      <c r="F3071" s="93"/>
      <c r="G3071" s="101"/>
      <c r="H3071" s="279"/>
    </row>
    <row r="3072" spans="1:8" ht="12.75" customHeight="1">
      <c r="A3072" s="243"/>
      <c r="B3072" s="255" t="s">
        <v>4009</v>
      </c>
      <c r="C3072" s="55"/>
      <c r="D3072" s="326"/>
      <c r="E3072" s="84"/>
      <c r="F3072" s="90"/>
      <c r="G3072" s="73"/>
      <c r="H3072" s="278"/>
    </row>
    <row r="3073" spans="1:8" ht="12.75" customHeight="1">
      <c r="A3073" s="244"/>
      <c r="B3073" s="256" t="s">
        <v>408</v>
      </c>
      <c r="C3073" s="54" t="s">
        <v>4335</v>
      </c>
      <c r="D3073" s="327">
        <v>1</v>
      </c>
      <c r="E3073" s="83" t="s">
        <v>199</v>
      </c>
      <c r="F3073" s="93"/>
      <c r="G3073" s="101"/>
      <c r="H3073" s="279"/>
    </row>
    <row r="3074" spans="1:8" ht="12.75" customHeight="1">
      <c r="A3074" s="243"/>
      <c r="B3074" s="255" t="s">
        <v>3750</v>
      </c>
      <c r="C3074" s="55"/>
      <c r="D3074" s="326"/>
      <c r="E3074" s="84"/>
      <c r="F3074" s="90"/>
      <c r="G3074" s="73"/>
      <c r="H3074" s="278"/>
    </row>
    <row r="3075" spans="1:8" ht="12.75" customHeight="1">
      <c r="A3075" s="244"/>
      <c r="B3075" s="256" t="s">
        <v>408</v>
      </c>
      <c r="C3075" s="54" t="s">
        <v>2541</v>
      </c>
      <c r="D3075" s="327">
        <v>1</v>
      </c>
      <c r="E3075" s="83" t="s">
        <v>199</v>
      </c>
      <c r="F3075" s="93"/>
      <c r="G3075" s="101"/>
      <c r="H3075" s="279"/>
    </row>
    <row r="3076" spans="1:8" ht="12.75" customHeight="1">
      <c r="A3076" s="243"/>
      <c r="B3076" s="255" t="s">
        <v>3766</v>
      </c>
      <c r="C3076" s="55"/>
      <c r="D3076" s="326"/>
      <c r="E3076" s="84"/>
      <c r="F3076" s="90"/>
      <c r="G3076" s="73"/>
      <c r="H3076" s="278"/>
    </row>
    <row r="3077" spans="1:8" ht="12.75" customHeight="1">
      <c r="A3077" s="244"/>
      <c r="B3077" s="256" t="s">
        <v>408</v>
      </c>
      <c r="C3077" s="54" t="s">
        <v>4336</v>
      </c>
      <c r="D3077" s="327">
        <v>1</v>
      </c>
      <c r="E3077" s="83" t="s">
        <v>199</v>
      </c>
      <c r="F3077" s="93"/>
      <c r="G3077" s="101"/>
      <c r="H3077" s="279"/>
    </row>
    <row r="3078" spans="1:8" ht="12.75" customHeight="1">
      <c r="A3078" s="243"/>
      <c r="B3078" s="255"/>
      <c r="C3078" s="55"/>
      <c r="D3078" s="326"/>
      <c r="E3078" s="84"/>
      <c r="F3078" s="90"/>
      <c r="G3078" s="73"/>
      <c r="H3078" s="278"/>
    </row>
    <row r="3079" spans="1:8" ht="12.75" customHeight="1">
      <c r="A3079" s="244"/>
      <c r="B3079" s="256"/>
      <c r="C3079" s="54"/>
      <c r="D3079" s="327"/>
      <c r="E3079" s="83"/>
      <c r="F3079" s="93"/>
      <c r="G3079" s="101"/>
      <c r="H3079" s="279"/>
    </row>
    <row r="3080" spans="1:8" ht="12.75" customHeight="1">
      <c r="A3080" s="243"/>
      <c r="B3080" s="255"/>
      <c r="C3080" s="55"/>
      <c r="D3080" s="326"/>
      <c r="E3080" s="84"/>
      <c r="F3080" s="90"/>
      <c r="G3080" s="73"/>
      <c r="H3080" s="278"/>
    </row>
    <row r="3081" spans="1:8" ht="12.75" customHeight="1">
      <c r="A3081" s="244"/>
      <c r="B3081" s="256"/>
      <c r="C3081" s="54"/>
      <c r="D3081" s="327"/>
      <c r="E3081" s="83"/>
      <c r="F3081" s="93"/>
      <c r="G3081" s="101"/>
      <c r="H3081" s="279"/>
    </row>
    <row r="3082" spans="1:8" ht="12.75" customHeight="1">
      <c r="A3082" s="243"/>
      <c r="B3082" s="255"/>
      <c r="C3082" s="52"/>
      <c r="D3082" s="326"/>
      <c r="E3082" s="84"/>
      <c r="F3082" s="90"/>
      <c r="G3082" s="73"/>
      <c r="H3082" s="278"/>
    </row>
    <row r="3083" spans="1:8" ht="12.75" customHeight="1">
      <c r="A3083" s="244"/>
      <c r="B3083" s="256" t="s">
        <v>310</v>
      </c>
      <c r="C3083" s="53"/>
      <c r="D3083" s="327"/>
      <c r="E3083" s="83"/>
      <c r="F3083" s="93"/>
      <c r="G3083" s="101"/>
      <c r="H3083" s="279"/>
    </row>
    <row r="3084" spans="1:8" ht="12.75" customHeight="1">
      <c r="A3084" s="243"/>
      <c r="B3084" s="255" t="s">
        <v>2068</v>
      </c>
      <c r="C3084" s="55" t="s">
        <v>3987</v>
      </c>
      <c r="D3084" s="326"/>
      <c r="E3084" s="84"/>
      <c r="F3084" s="90"/>
      <c r="G3084" s="73"/>
      <c r="H3084" s="278"/>
    </row>
    <row r="3085" spans="1:8" ht="12.75" customHeight="1">
      <c r="A3085" s="244"/>
      <c r="B3085" s="256" t="s">
        <v>1612</v>
      </c>
      <c r="C3085" s="54" t="s">
        <v>4339</v>
      </c>
      <c r="D3085" s="327">
        <v>2</v>
      </c>
      <c r="E3085" s="83" t="s">
        <v>199</v>
      </c>
      <c r="F3085" s="93"/>
      <c r="G3085" s="101"/>
      <c r="H3085" s="279"/>
    </row>
    <row r="3086" spans="1:8" ht="12.75" customHeight="1">
      <c r="A3086" s="243"/>
      <c r="B3086" s="255"/>
      <c r="C3086" s="55"/>
      <c r="D3086" s="326"/>
      <c r="E3086" s="84"/>
      <c r="F3086" s="90"/>
      <c r="G3086" s="73"/>
      <c r="H3086" s="278"/>
    </row>
    <row r="3087" spans="1:8" ht="12.75" customHeight="1">
      <c r="A3087" s="244"/>
      <c r="B3087" s="256" t="s">
        <v>2751</v>
      </c>
      <c r="C3087" s="54"/>
      <c r="D3087" s="327"/>
      <c r="E3087" s="83"/>
      <c r="F3087" s="93"/>
      <c r="G3087" s="101"/>
      <c r="H3087" s="279"/>
    </row>
    <row r="3088" spans="1:8" ht="12.75" customHeight="1">
      <c r="A3088" s="243"/>
      <c r="B3088" s="255" t="s">
        <v>4527</v>
      </c>
      <c r="C3088" s="55" t="s">
        <v>4525</v>
      </c>
      <c r="D3088" s="326"/>
      <c r="E3088" s="84"/>
      <c r="F3088" s="90"/>
      <c r="G3088" s="73"/>
      <c r="H3088" s="278"/>
    </row>
    <row r="3089" spans="1:8" ht="12.75" customHeight="1">
      <c r="A3089" s="244"/>
      <c r="B3089" s="256" t="s">
        <v>1469</v>
      </c>
      <c r="C3089" s="54" t="s">
        <v>1029</v>
      </c>
      <c r="D3089" s="327">
        <v>3</v>
      </c>
      <c r="E3089" s="83" t="s">
        <v>199</v>
      </c>
      <c r="F3089" s="93"/>
      <c r="G3089" s="101"/>
      <c r="H3089" s="279"/>
    </row>
    <row r="3090" spans="1:8" ht="12.75" customHeight="1">
      <c r="A3090" s="243"/>
      <c r="B3090" s="255" t="s">
        <v>4528</v>
      </c>
      <c r="C3090" s="55" t="s">
        <v>4525</v>
      </c>
      <c r="D3090" s="326"/>
      <c r="E3090" s="84"/>
      <c r="F3090" s="90"/>
      <c r="G3090" s="73"/>
      <c r="H3090" s="278"/>
    </row>
    <row r="3091" spans="1:8" ht="12.75" customHeight="1">
      <c r="A3091" s="244"/>
      <c r="B3091" s="256" t="s">
        <v>1469</v>
      </c>
      <c r="C3091" s="54" t="s">
        <v>4530</v>
      </c>
      <c r="D3091" s="327">
        <v>2</v>
      </c>
      <c r="E3091" s="83" t="s">
        <v>199</v>
      </c>
      <c r="F3091" s="93"/>
      <c r="G3091" s="101"/>
      <c r="H3091" s="279"/>
    </row>
    <row r="3092" spans="1:8" ht="12.75" customHeight="1">
      <c r="A3092" s="243"/>
      <c r="B3092" s="255" t="s">
        <v>4112</v>
      </c>
      <c r="C3092" s="55" t="s">
        <v>1916</v>
      </c>
      <c r="D3092" s="326"/>
      <c r="E3092" s="84"/>
      <c r="F3092" s="90"/>
      <c r="G3092" s="73"/>
      <c r="H3092" s="278"/>
    </row>
    <row r="3093" spans="1:8" ht="12.75" customHeight="1">
      <c r="A3093" s="244"/>
      <c r="B3093" s="256" t="s">
        <v>1469</v>
      </c>
      <c r="C3093" s="54" t="s">
        <v>3535</v>
      </c>
      <c r="D3093" s="327">
        <v>1</v>
      </c>
      <c r="E3093" s="83" t="s">
        <v>199</v>
      </c>
      <c r="F3093" s="93"/>
      <c r="G3093" s="101"/>
      <c r="H3093" s="279"/>
    </row>
    <row r="3094" spans="1:8" ht="12.75" customHeight="1">
      <c r="A3094" s="243"/>
      <c r="B3094" s="255"/>
      <c r="C3094" s="52"/>
      <c r="D3094" s="326"/>
      <c r="E3094" s="84"/>
      <c r="F3094" s="90"/>
      <c r="G3094" s="73"/>
      <c r="H3094" s="278"/>
    </row>
    <row r="3095" spans="1:8" ht="12.75" customHeight="1">
      <c r="A3095" s="244"/>
      <c r="B3095" s="256"/>
      <c r="C3095" s="53"/>
      <c r="D3095" s="327"/>
      <c r="E3095" s="83"/>
      <c r="F3095" s="93"/>
      <c r="G3095" s="101"/>
      <c r="H3095" s="279"/>
    </row>
    <row r="3096" spans="1:8" ht="12.75" customHeight="1">
      <c r="A3096" s="243"/>
      <c r="B3096" s="255"/>
      <c r="C3096" s="55"/>
      <c r="D3096" s="326"/>
      <c r="E3096" s="84"/>
      <c r="F3096" s="90"/>
      <c r="G3096" s="73"/>
      <c r="H3096" s="278"/>
    </row>
    <row r="3097" spans="1:8" ht="12.75" customHeight="1">
      <c r="A3097" s="244"/>
      <c r="B3097" s="256" t="s">
        <v>4584</v>
      </c>
      <c r="C3097" s="54"/>
      <c r="D3097" s="327"/>
      <c r="E3097" s="83"/>
      <c r="F3097" s="93"/>
      <c r="G3097" s="101"/>
      <c r="H3097" s="279"/>
    </row>
    <row r="3098" spans="1:8" ht="12.75" customHeight="1">
      <c r="A3098" s="282"/>
      <c r="B3098" s="255" t="s">
        <v>46</v>
      </c>
      <c r="C3098" s="55" t="s">
        <v>1179</v>
      </c>
      <c r="D3098" s="326"/>
      <c r="E3098" s="346"/>
      <c r="F3098" s="90"/>
      <c r="G3098" s="73"/>
      <c r="H3098" s="278"/>
    </row>
    <row r="3099" spans="1:8" ht="12.75" customHeight="1">
      <c r="A3099" s="245" t="s">
        <v>46</v>
      </c>
      <c r="B3099" s="256" t="s">
        <v>1173</v>
      </c>
      <c r="C3099" s="54" t="s">
        <v>1182</v>
      </c>
      <c r="D3099" s="327">
        <v>3</v>
      </c>
      <c r="E3099" s="347" t="s">
        <v>161</v>
      </c>
      <c r="F3099" s="91"/>
      <c r="G3099" s="101"/>
      <c r="H3099" s="279"/>
    </row>
    <row r="3100" spans="1:8" ht="12.75" customHeight="1">
      <c r="A3100" s="243"/>
      <c r="B3100" s="255" t="s">
        <v>46</v>
      </c>
      <c r="C3100" s="55" t="s">
        <v>1613</v>
      </c>
      <c r="D3100" s="326"/>
      <c r="E3100" s="82"/>
      <c r="F3100" s="90"/>
      <c r="G3100" s="73"/>
      <c r="H3100" s="278"/>
    </row>
    <row r="3101" spans="1:8" ht="12.75" customHeight="1">
      <c r="A3101" s="244" t="s">
        <v>46</v>
      </c>
      <c r="B3101" s="256" t="s">
        <v>3914</v>
      </c>
      <c r="C3101" s="54" t="s">
        <v>3284</v>
      </c>
      <c r="D3101" s="327">
        <v>109</v>
      </c>
      <c r="E3101" s="83" t="s">
        <v>161</v>
      </c>
      <c r="F3101" s="93"/>
      <c r="G3101" s="101"/>
      <c r="H3101" s="279"/>
    </row>
    <row r="3102" spans="1:8" ht="12.75" customHeight="1">
      <c r="A3102" s="243"/>
      <c r="B3102" s="255"/>
      <c r="C3102" s="55" t="s">
        <v>1206</v>
      </c>
      <c r="D3102" s="326"/>
      <c r="E3102" s="84"/>
      <c r="F3102" s="90"/>
      <c r="G3102" s="73"/>
      <c r="H3102" s="278"/>
    </row>
    <row r="3103" spans="1:8" ht="12.75" customHeight="1">
      <c r="A3103" s="244"/>
      <c r="B3103" s="296" t="s">
        <v>277</v>
      </c>
      <c r="C3103" s="54" t="s">
        <v>4337</v>
      </c>
      <c r="D3103" s="327">
        <v>13.6</v>
      </c>
      <c r="E3103" s="83" t="s">
        <v>161</v>
      </c>
      <c r="F3103" s="93"/>
      <c r="G3103" s="101"/>
      <c r="H3103" s="279"/>
    </row>
    <row r="3104" spans="1:8" ht="12.75" customHeight="1">
      <c r="A3104" s="243"/>
      <c r="B3104" s="255"/>
      <c r="C3104" s="55" t="s">
        <v>3955</v>
      </c>
      <c r="D3104" s="326"/>
      <c r="E3104" s="84"/>
      <c r="F3104" s="90"/>
      <c r="G3104" s="73"/>
      <c r="H3104" s="278"/>
    </row>
    <row r="3105" spans="1:8" ht="12.75" customHeight="1">
      <c r="A3105" s="244"/>
      <c r="B3105" s="296"/>
      <c r="C3105" s="54"/>
      <c r="D3105" s="327"/>
      <c r="E3105" s="83"/>
      <c r="F3105" s="93"/>
      <c r="G3105" s="101"/>
      <c r="H3105" s="279"/>
    </row>
    <row r="3106" spans="1:8" ht="12.75" customHeight="1">
      <c r="A3106" s="243"/>
      <c r="B3106" s="255" t="s">
        <v>654</v>
      </c>
      <c r="C3106" s="55" t="s">
        <v>4015</v>
      </c>
      <c r="D3106" s="326"/>
      <c r="E3106" s="84"/>
      <c r="F3106" s="90"/>
      <c r="G3106" s="73"/>
      <c r="H3106" s="278"/>
    </row>
    <row r="3107" spans="1:8" ht="12.75" customHeight="1">
      <c r="A3107" s="244"/>
      <c r="B3107" s="256" t="s">
        <v>977</v>
      </c>
      <c r="C3107" s="54" t="s">
        <v>1065</v>
      </c>
      <c r="D3107" s="327">
        <v>1</v>
      </c>
      <c r="E3107" s="83" t="s">
        <v>199</v>
      </c>
      <c r="F3107" s="93"/>
      <c r="G3107" s="101"/>
      <c r="H3107" s="279"/>
    </row>
    <row r="3108" spans="1:8" ht="12.75" customHeight="1">
      <c r="A3108" s="243"/>
      <c r="B3108" s="255" t="s">
        <v>4017</v>
      </c>
      <c r="C3108" s="55" t="s">
        <v>4015</v>
      </c>
      <c r="D3108" s="326"/>
      <c r="E3108" s="84"/>
      <c r="F3108" s="90"/>
      <c r="G3108" s="73"/>
      <c r="H3108" s="278"/>
    </row>
    <row r="3109" spans="1:8" ht="12.75" customHeight="1">
      <c r="A3109" s="244"/>
      <c r="B3109" s="256" t="s">
        <v>977</v>
      </c>
      <c r="C3109" s="54" t="s">
        <v>4010</v>
      </c>
      <c r="D3109" s="327">
        <v>1</v>
      </c>
      <c r="E3109" s="83" t="s">
        <v>199</v>
      </c>
      <c r="F3109" s="93"/>
      <c r="G3109" s="101"/>
      <c r="H3109" s="279"/>
    </row>
    <row r="3110" spans="1:8" ht="12.75" customHeight="1">
      <c r="A3110" s="243"/>
      <c r="B3110" s="255" t="s">
        <v>3238</v>
      </c>
      <c r="C3110" s="55" t="s">
        <v>4015</v>
      </c>
      <c r="D3110" s="326"/>
      <c r="E3110" s="84"/>
      <c r="F3110" s="90"/>
      <c r="G3110" s="73"/>
      <c r="H3110" s="278"/>
    </row>
    <row r="3111" spans="1:8" ht="12.75" customHeight="1">
      <c r="A3111" s="244"/>
      <c r="B3111" s="256" t="s">
        <v>977</v>
      </c>
      <c r="C3111" s="54" t="s">
        <v>4019</v>
      </c>
      <c r="D3111" s="327">
        <v>3</v>
      </c>
      <c r="E3111" s="83" t="s">
        <v>199</v>
      </c>
      <c r="F3111" s="93"/>
      <c r="G3111" s="101"/>
      <c r="H3111" s="279"/>
    </row>
    <row r="3112" spans="1:8" ht="12.75" customHeight="1">
      <c r="A3112" s="243"/>
      <c r="B3112" s="255" t="s">
        <v>3238</v>
      </c>
      <c r="C3112" s="55" t="s">
        <v>4015</v>
      </c>
      <c r="D3112" s="326"/>
      <c r="E3112" s="84"/>
      <c r="F3112" s="90"/>
      <c r="G3112" s="73"/>
      <c r="H3112" s="278"/>
    </row>
    <row r="3113" spans="1:8" ht="12.75" customHeight="1">
      <c r="A3113" s="244"/>
      <c r="B3113" s="256" t="s">
        <v>977</v>
      </c>
      <c r="C3113" s="54" t="s">
        <v>3375</v>
      </c>
      <c r="D3113" s="327">
        <v>3</v>
      </c>
      <c r="E3113" s="83" t="s">
        <v>199</v>
      </c>
      <c r="F3113" s="93"/>
      <c r="G3113" s="101"/>
      <c r="H3113" s="279"/>
    </row>
    <row r="3114" spans="1:8" ht="12.75" customHeight="1">
      <c r="A3114" s="243"/>
      <c r="B3114" s="255" t="s">
        <v>2035</v>
      </c>
      <c r="C3114" s="55" t="s">
        <v>4015</v>
      </c>
      <c r="D3114" s="326"/>
      <c r="E3114" s="84"/>
      <c r="F3114" s="90"/>
      <c r="G3114" s="73"/>
      <c r="H3114" s="278"/>
    </row>
    <row r="3115" spans="1:8" ht="12.75" customHeight="1">
      <c r="A3115" s="244"/>
      <c r="B3115" s="256" t="s">
        <v>977</v>
      </c>
      <c r="C3115" s="54" t="s">
        <v>1065</v>
      </c>
      <c r="D3115" s="327">
        <v>1</v>
      </c>
      <c r="E3115" s="83" t="s">
        <v>199</v>
      </c>
      <c r="F3115" s="93"/>
      <c r="G3115" s="101"/>
      <c r="H3115" s="279"/>
    </row>
    <row r="3116" spans="1:8" ht="12.75" customHeight="1">
      <c r="A3116" s="243"/>
      <c r="B3116" s="255" t="s">
        <v>3735</v>
      </c>
      <c r="C3116" s="55" t="s">
        <v>4015</v>
      </c>
      <c r="D3116" s="326"/>
      <c r="E3116" s="84"/>
      <c r="F3116" s="90"/>
      <c r="G3116" s="73"/>
      <c r="H3116" s="278"/>
    </row>
    <row r="3117" spans="1:8" ht="12.75" customHeight="1">
      <c r="A3117" s="244"/>
      <c r="B3117" s="256" t="s">
        <v>977</v>
      </c>
      <c r="C3117" s="54" t="s">
        <v>936</v>
      </c>
      <c r="D3117" s="327">
        <v>1</v>
      </c>
      <c r="E3117" s="83" t="s">
        <v>199</v>
      </c>
      <c r="F3117" s="93"/>
      <c r="G3117" s="101"/>
      <c r="H3117" s="279"/>
    </row>
    <row r="3118" spans="1:8" ht="12.75" customHeight="1">
      <c r="A3118" s="243"/>
      <c r="B3118" s="255"/>
      <c r="C3118" s="55"/>
      <c r="D3118" s="326"/>
      <c r="E3118" s="84"/>
      <c r="F3118" s="90"/>
      <c r="G3118" s="73"/>
      <c r="H3118" s="278"/>
    </row>
    <row r="3119" spans="1:8" ht="12.75" customHeight="1">
      <c r="A3119" s="244"/>
      <c r="B3119" s="296"/>
      <c r="C3119" s="54"/>
      <c r="D3119" s="327"/>
      <c r="E3119" s="83"/>
      <c r="F3119" s="93"/>
      <c r="G3119" s="101"/>
      <c r="H3119" s="279"/>
    </row>
    <row r="3120" spans="1:8" ht="12.75" customHeight="1">
      <c r="A3120" s="243"/>
      <c r="B3120" s="255"/>
      <c r="C3120" s="55"/>
      <c r="D3120" s="326"/>
      <c r="E3120" s="84"/>
      <c r="F3120" s="90"/>
      <c r="G3120" s="73"/>
      <c r="H3120" s="278"/>
    </row>
    <row r="3121" spans="1:8" ht="12.75" customHeight="1">
      <c r="A3121" s="244"/>
      <c r="B3121" s="296"/>
      <c r="C3121" s="54"/>
      <c r="D3121" s="327"/>
      <c r="E3121" s="83"/>
      <c r="F3121" s="93"/>
      <c r="G3121" s="101"/>
      <c r="H3121" s="279"/>
    </row>
    <row r="3122" spans="1:8" ht="12.75" customHeight="1">
      <c r="A3122" s="282"/>
      <c r="B3122" s="253"/>
      <c r="C3122" s="264"/>
      <c r="D3122" s="330"/>
      <c r="E3122" s="80"/>
      <c r="F3122" s="69"/>
      <c r="G3122" s="69"/>
      <c r="H3122" s="275"/>
    </row>
    <row r="3123" spans="1:8" ht="12.75" customHeight="1">
      <c r="A3123" s="287"/>
      <c r="B3123" s="254" t="s">
        <v>3032</v>
      </c>
      <c r="C3123" s="265" t="s">
        <v>1497</v>
      </c>
      <c r="D3123" s="331"/>
      <c r="E3123" s="81"/>
      <c r="F3123" s="70"/>
      <c r="G3123" s="70"/>
      <c r="H3123" s="277"/>
    </row>
    <row r="3124" spans="1:8" ht="12.75" customHeight="1">
      <c r="A3124" s="243"/>
      <c r="B3124" s="255" t="s">
        <v>1468</v>
      </c>
      <c r="C3124" s="249"/>
      <c r="D3124" s="326"/>
      <c r="E3124" s="84"/>
      <c r="F3124" s="90"/>
      <c r="G3124" s="73"/>
      <c r="H3124" s="278"/>
    </row>
    <row r="3125" spans="1:8" ht="12.75" customHeight="1">
      <c r="A3125" s="244"/>
      <c r="B3125" s="256" t="s">
        <v>1500</v>
      </c>
      <c r="C3125" s="54" t="s">
        <v>4013</v>
      </c>
      <c r="D3125" s="327">
        <v>1</v>
      </c>
      <c r="E3125" s="83" t="s">
        <v>199</v>
      </c>
      <c r="F3125" s="93"/>
      <c r="G3125" s="101"/>
      <c r="H3125" s="279"/>
    </row>
    <row r="3126" spans="1:8" ht="12.75" customHeight="1">
      <c r="A3126" s="243"/>
      <c r="B3126" s="255"/>
      <c r="C3126" s="55"/>
      <c r="D3126" s="326"/>
      <c r="E3126" s="84"/>
      <c r="F3126" s="90"/>
      <c r="G3126" s="73"/>
      <c r="H3126" s="278"/>
    </row>
    <row r="3127" spans="1:8" ht="12.75" customHeight="1">
      <c r="A3127" s="244"/>
      <c r="B3127" s="256"/>
      <c r="C3127" s="54"/>
      <c r="D3127" s="327"/>
      <c r="E3127" s="83"/>
      <c r="F3127" s="93"/>
      <c r="G3127" s="101"/>
      <c r="H3127" s="279"/>
    </row>
    <row r="3128" spans="1:8" ht="12.75" customHeight="1">
      <c r="A3128" s="282"/>
      <c r="B3128" s="253"/>
      <c r="C3128" s="264"/>
      <c r="D3128" s="330"/>
      <c r="E3128" s="80"/>
      <c r="F3128" s="69"/>
      <c r="G3128" s="69"/>
      <c r="H3128" s="275"/>
    </row>
    <row r="3129" spans="1:8" ht="12.75" customHeight="1">
      <c r="A3129" s="287"/>
      <c r="B3129" s="254" t="s">
        <v>1630</v>
      </c>
      <c r="C3129" s="265" t="s">
        <v>1502</v>
      </c>
      <c r="D3129" s="331"/>
      <c r="E3129" s="81"/>
      <c r="F3129" s="70"/>
      <c r="G3129" s="70"/>
      <c r="H3129" s="277"/>
    </row>
    <row r="3130" spans="1:8" ht="12.75" customHeight="1">
      <c r="A3130" s="243"/>
      <c r="B3130" s="255" t="s">
        <v>654</v>
      </c>
      <c r="C3130" s="55"/>
      <c r="D3130" s="326"/>
      <c r="E3130" s="84"/>
      <c r="F3130" s="90"/>
      <c r="G3130" s="73"/>
      <c r="H3130" s="278"/>
    </row>
    <row r="3131" spans="1:8" ht="12.75" customHeight="1">
      <c r="A3131" s="244"/>
      <c r="B3131" s="256" t="s">
        <v>1500</v>
      </c>
      <c r="C3131" s="54" t="s">
        <v>1292</v>
      </c>
      <c r="D3131" s="327">
        <v>1</v>
      </c>
      <c r="E3131" s="83" t="s">
        <v>199</v>
      </c>
      <c r="F3131" s="93"/>
      <c r="G3131" s="101"/>
      <c r="H3131" s="279"/>
    </row>
    <row r="3132" spans="1:8" ht="12.75" customHeight="1">
      <c r="A3132" s="243"/>
      <c r="B3132" s="255" t="s">
        <v>4017</v>
      </c>
      <c r="C3132" s="55"/>
      <c r="D3132" s="326"/>
      <c r="E3132" s="84"/>
      <c r="F3132" s="90"/>
      <c r="G3132" s="73"/>
      <c r="H3132" s="278"/>
    </row>
    <row r="3133" spans="1:8" ht="12.75" customHeight="1">
      <c r="A3133" s="244"/>
      <c r="B3133" s="256" t="s">
        <v>1500</v>
      </c>
      <c r="C3133" s="54" t="s">
        <v>3463</v>
      </c>
      <c r="D3133" s="327">
        <v>1</v>
      </c>
      <c r="E3133" s="83" t="s">
        <v>199</v>
      </c>
      <c r="F3133" s="93"/>
      <c r="G3133" s="101"/>
      <c r="H3133" s="279"/>
    </row>
    <row r="3134" spans="1:8" ht="12.75" customHeight="1">
      <c r="A3134" s="243"/>
      <c r="B3134" s="255" t="s">
        <v>3238</v>
      </c>
      <c r="C3134" s="55"/>
      <c r="D3134" s="326"/>
      <c r="E3134" s="84"/>
      <c r="F3134" s="90"/>
      <c r="G3134" s="73"/>
      <c r="H3134" s="278"/>
    </row>
    <row r="3135" spans="1:8" ht="12.75" customHeight="1">
      <c r="A3135" s="244"/>
      <c r="B3135" s="256" t="s">
        <v>1500</v>
      </c>
      <c r="C3135" s="54" t="s">
        <v>3349</v>
      </c>
      <c r="D3135" s="327">
        <v>3</v>
      </c>
      <c r="E3135" s="83" t="s">
        <v>199</v>
      </c>
      <c r="F3135" s="93"/>
      <c r="G3135" s="101"/>
      <c r="H3135" s="279"/>
    </row>
    <row r="3136" spans="1:8" ht="12.75" customHeight="1">
      <c r="A3136" s="243"/>
      <c r="B3136" s="255" t="s">
        <v>3238</v>
      </c>
      <c r="C3136" s="55"/>
      <c r="D3136" s="326"/>
      <c r="E3136" s="84"/>
      <c r="F3136" s="90"/>
      <c r="G3136" s="73"/>
      <c r="H3136" s="278"/>
    </row>
    <row r="3137" spans="1:8" ht="12.75" customHeight="1">
      <c r="A3137" s="244"/>
      <c r="B3137" s="256" t="s">
        <v>1500</v>
      </c>
      <c r="C3137" s="54" t="s">
        <v>4020</v>
      </c>
      <c r="D3137" s="327">
        <v>3</v>
      </c>
      <c r="E3137" s="83" t="s">
        <v>199</v>
      </c>
      <c r="F3137" s="93"/>
      <c r="G3137" s="101"/>
      <c r="H3137" s="279"/>
    </row>
    <row r="3138" spans="1:8" ht="12.75" customHeight="1">
      <c r="A3138" s="243"/>
      <c r="B3138" s="255" t="s">
        <v>2035</v>
      </c>
      <c r="C3138" s="55"/>
      <c r="D3138" s="326"/>
      <c r="E3138" s="84"/>
      <c r="F3138" s="90"/>
      <c r="G3138" s="73"/>
      <c r="H3138" s="278"/>
    </row>
    <row r="3139" spans="1:8" ht="12.75" customHeight="1">
      <c r="A3139" s="244"/>
      <c r="B3139" s="256" t="s">
        <v>1500</v>
      </c>
      <c r="C3139" s="54" t="s">
        <v>1292</v>
      </c>
      <c r="D3139" s="327">
        <v>1</v>
      </c>
      <c r="E3139" s="83" t="s">
        <v>199</v>
      </c>
      <c r="F3139" s="93"/>
      <c r="G3139" s="101"/>
      <c r="H3139" s="279"/>
    </row>
    <row r="3140" spans="1:8" ht="12.75" customHeight="1">
      <c r="A3140" s="243"/>
      <c r="B3140" s="255" t="s">
        <v>3735</v>
      </c>
      <c r="C3140" s="55"/>
      <c r="D3140" s="326"/>
      <c r="E3140" s="84"/>
      <c r="F3140" s="90"/>
      <c r="G3140" s="73"/>
      <c r="H3140" s="278"/>
    </row>
    <row r="3141" spans="1:8" ht="12.75" customHeight="1">
      <c r="A3141" s="244"/>
      <c r="B3141" s="256" t="s">
        <v>1500</v>
      </c>
      <c r="C3141" s="54" t="s">
        <v>128</v>
      </c>
      <c r="D3141" s="327">
        <v>1</v>
      </c>
      <c r="E3141" s="83" t="s">
        <v>199</v>
      </c>
      <c r="F3141" s="93"/>
      <c r="G3141" s="101"/>
      <c r="H3141" s="279"/>
    </row>
    <row r="3142" spans="1:8" ht="12.75" customHeight="1">
      <c r="A3142" s="243"/>
      <c r="B3142" s="255"/>
      <c r="C3142" s="55"/>
      <c r="D3142" s="326"/>
      <c r="E3142" s="84"/>
      <c r="F3142" s="90"/>
      <c r="G3142" s="73"/>
      <c r="H3142" s="278"/>
    </row>
    <row r="3143" spans="1:8" ht="12.75" customHeight="1">
      <c r="A3143" s="244"/>
      <c r="B3143" s="296"/>
      <c r="C3143" s="54"/>
      <c r="D3143" s="327"/>
      <c r="E3143" s="83"/>
      <c r="F3143" s="93"/>
      <c r="G3143" s="101"/>
      <c r="H3143" s="279"/>
    </row>
    <row r="3144" spans="1:8" ht="12.75" customHeight="1">
      <c r="A3144" s="243"/>
      <c r="B3144" s="255"/>
      <c r="C3144" s="55"/>
      <c r="D3144" s="326"/>
      <c r="E3144" s="84"/>
      <c r="F3144" s="90"/>
      <c r="G3144" s="73"/>
      <c r="H3144" s="278"/>
    </row>
    <row r="3145" spans="1:8" ht="12.75" customHeight="1">
      <c r="A3145" s="244"/>
      <c r="B3145" s="296" t="s">
        <v>3976</v>
      </c>
      <c r="C3145" s="54" t="s">
        <v>1511</v>
      </c>
      <c r="D3145" s="327"/>
      <c r="E3145" s="83"/>
      <c r="F3145" s="93"/>
      <c r="G3145" s="101"/>
      <c r="H3145" s="279"/>
    </row>
    <row r="3146" spans="1:8" ht="12.75" customHeight="1">
      <c r="A3146" s="243"/>
      <c r="B3146" s="255" t="s">
        <v>4007</v>
      </c>
      <c r="C3146" s="249"/>
      <c r="D3146" s="326"/>
      <c r="E3146" s="84"/>
      <c r="F3146" s="90"/>
      <c r="G3146" s="73"/>
      <c r="H3146" s="278"/>
    </row>
    <row r="3147" spans="1:8" ht="12.75" customHeight="1">
      <c r="A3147" s="244"/>
      <c r="B3147" s="256" t="s">
        <v>1500</v>
      </c>
      <c r="C3147" s="54" t="s">
        <v>3998</v>
      </c>
      <c r="D3147" s="327">
        <v>2</v>
      </c>
      <c r="E3147" s="83" t="s">
        <v>199</v>
      </c>
      <c r="F3147" s="93"/>
      <c r="G3147" s="101"/>
      <c r="H3147" s="279"/>
    </row>
    <row r="3148" spans="1:8" ht="12.75" customHeight="1">
      <c r="A3148" s="243"/>
      <c r="B3148" s="255" t="s">
        <v>997</v>
      </c>
      <c r="C3148" s="249"/>
      <c r="D3148" s="326"/>
      <c r="E3148" s="84"/>
      <c r="F3148" s="90"/>
      <c r="G3148" s="73"/>
      <c r="H3148" s="278"/>
    </row>
    <row r="3149" spans="1:8" ht="12.75" customHeight="1">
      <c r="A3149" s="244"/>
      <c r="B3149" s="256" t="s">
        <v>1500</v>
      </c>
      <c r="C3149" s="54" t="s">
        <v>1778</v>
      </c>
      <c r="D3149" s="327">
        <v>1</v>
      </c>
      <c r="E3149" s="83" t="s">
        <v>199</v>
      </c>
      <c r="F3149" s="93"/>
      <c r="G3149" s="101"/>
      <c r="H3149" s="279"/>
    </row>
    <row r="3150" spans="1:8" ht="12.75" customHeight="1">
      <c r="A3150" s="243"/>
      <c r="B3150" s="255" t="s">
        <v>398</v>
      </c>
      <c r="C3150" s="249"/>
      <c r="D3150" s="326"/>
      <c r="E3150" s="84"/>
      <c r="F3150" s="90"/>
      <c r="G3150" s="73"/>
      <c r="H3150" s="278"/>
    </row>
    <row r="3151" spans="1:8" ht="12.75" customHeight="1">
      <c r="A3151" s="244"/>
      <c r="B3151" s="256" t="s">
        <v>1500</v>
      </c>
      <c r="C3151" s="54" t="s">
        <v>4012</v>
      </c>
      <c r="D3151" s="327">
        <v>3</v>
      </c>
      <c r="E3151" s="83" t="s">
        <v>199</v>
      </c>
      <c r="F3151" s="93"/>
      <c r="G3151" s="101"/>
      <c r="H3151" s="279"/>
    </row>
    <row r="3152" spans="1:8" ht="12.75" customHeight="1">
      <c r="A3152" s="243"/>
      <c r="B3152" s="255" t="s">
        <v>4011</v>
      </c>
      <c r="C3152" s="249"/>
      <c r="D3152" s="326"/>
      <c r="E3152" s="84"/>
      <c r="F3152" s="90"/>
      <c r="G3152" s="73"/>
      <c r="H3152" s="278"/>
    </row>
    <row r="3153" spans="1:8" ht="12.75" customHeight="1">
      <c r="A3153" s="244"/>
      <c r="B3153" s="256" t="s">
        <v>1500</v>
      </c>
      <c r="C3153" s="54" t="s">
        <v>1470</v>
      </c>
      <c r="D3153" s="327">
        <v>3</v>
      </c>
      <c r="E3153" s="83" t="s">
        <v>199</v>
      </c>
      <c r="F3153" s="93"/>
      <c r="G3153" s="101"/>
      <c r="H3153" s="279"/>
    </row>
    <row r="3154" spans="1:8" ht="12.75" customHeight="1">
      <c r="A3154" s="243"/>
      <c r="B3154" s="255" t="s">
        <v>3238</v>
      </c>
      <c r="C3154" s="55" t="s">
        <v>2110</v>
      </c>
      <c r="D3154" s="326"/>
      <c r="E3154" s="84"/>
      <c r="F3154" s="90"/>
      <c r="G3154" s="73"/>
      <c r="H3154" s="278"/>
    </row>
    <row r="3155" spans="1:8" ht="12.75" customHeight="1">
      <c r="A3155" s="244"/>
      <c r="B3155" s="256" t="s">
        <v>1500</v>
      </c>
      <c r="C3155" s="54" t="s">
        <v>2571</v>
      </c>
      <c r="D3155" s="327">
        <v>6</v>
      </c>
      <c r="E3155" s="83" t="s">
        <v>199</v>
      </c>
      <c r="F3155" s="93"/>
      <c r="G3155" s="101"/>
      <c r="H3155" s="279"/>
    </row>
    <row r="3156" spans="1:8" ht="12.75" customHeight="1">
      <c r="A3156" s="243"/>
      <c r="B3156" s="255" t="s">
        <v>3238</v>
      </c>
      <c r="C3156" s="55" t="s">
        <v>2110</v>
      </c>
      <c r="D3156" s="326"/>
      <c r="E3156" s="84"/>
      <c r="F3156" s="90"/>
      <c r="G3156" s="73"/>
      <c r="H3156" s="278"/>
    </row>
    <row r="3157" spans="1:8" ht="12.75" customHeight="1">
      <c r="A3157" s="244"/>
      <c r="B3157" s="256" t="s">
        <v>1500</v>
      </c>
      <c r="C3157" s="54" t="s">
        <v>3889</v>
      </c>
      <c r="D3157" s="327">
        <v>6</v>
      </c>
      <c r="E3157" s="83" t="s">
        <v>199</v>
      </c>
      <c r="F3157" s="93"/>
      <c r="G3157" s="101"/>
      <c r="H3157" s="279"/>
    </row>
    <row r="3158" spans="1:8" ht="12.75" customHeight="1">
      <c r="A3158" s="243"/>
      <c r="B3158" s="255"/>
      <c r="C3158" s="55"/>
      <c r="D3158" s="326"/>
      <c r="E3158" s="84"/>
      <c r="F3158" s="90"/>
      <c r="G3158" s="73"/>
      <c r="H3158" s="278"/>
    </row>
    <row r="3159" spans="1:8" ht="12.75" customHeight="1">
      <c r="A3159" s="244"/>
      <c r="B3159" s="256"/>
      <c r="C3159" s="54"/>
      <c r="D3159" s="327"/>
      <c r="E3159" s="83"/>
      <c r="F3159" s="93"/>
      <c r="G3159" s="101"/>
      <c r="H3159" s="279"/>
    </row>
    <row r="3160" spans="1:8" ht="12.75" customHeight="1">
      <c r="A3160" s="243"/>
      <c r="B3160" s="255" t="s">
        <v>3858</v>
      </c>
      <c r="C3160" s="55" t="s">
        <v>1025</v>
      </c>
      <c r="D3160" s="326"/>
      <c r="E3160" s="346"/>
      <c r="F3160" s="90"/>
      <c r="G3160" s="73"/>
      <c r="H3160" s="278"/>
    </row>
    <row r="3161" spans="1:8" ht="12.75" customHeight="1">
      <c r="A3161" s="244"/>
      <c r="B3161" s="256" t="s">
        <v>1500</v>
      </c>
      <c r="C3161" s="54" t="s">
        <v>3950</v>
      </c>
      <c r="D3161" s="327">
        <v>8</v>
      </c>
      <c r="E3161" s="347" t="s">
        <v>199</v>
      </c>
      <c r="F3161" s="93"/>
      <c r="G3161" s="101"/>
      <c r="H3161" s="279"/>
    </row>
    <row r="3162" spans="1:8" ht="12.75" customHeight="1">
      <c r="A3162" s="243"/>
      <c r="B3162" s="255" t="s">
        <v>3858</v>
      </c>
      <c r="C3162" s="55" t="s">
        <v>493</v>
      </c>
      <c r="D3162" s="326"/>
      <c r="E3162" s="346"/>
      <c r="F3162" s="90"/>
      <c r="G3162" s="73"/>
      <c r="H3162" s="278"/>
    </row>
    <row r="3163" spans="1:8" ht="12.75" customHeight="1">
      <c r="A3163" s="244"/>
      <c r="B3163" s="256" t="s">
        <v>1500</v>
      </c>
      <c r="C3163" s="54" t="s">
        <v>4021</v>
      </c>
      <c r="D3163" s="327">
        <v>1</v>
      </c>
      <c r="E3163" s="347" t="s">
        <v>199</v>
      </c>
      <c r="F3163" s="93"/>
      <c r="G3163" s="101"/>
      <c r="H3163" s="279"/>
    </row>
    <row r="3164" spans="1:8" ht="12.75" customHeight="1">
      <c r="A3164" s="243"/>
      <c r="B3164" s="255" t="s">
        <v>4023</v>
      </c>
      <c r="C3164" s="55" t="s">
        <v>3475</v>
      </c>
      <c r="D3164" s="330"/>
      <c r="E3164" s="80"/>
      <c r="F3164" s="69"/>
      <c r="G3164" s="73"/>
      <c r="H3164" s="275"/>
    </row>
    <row r="3165" spans="1:8" ht="12.75" customHeight="1">
      <c r="A3165" s="242"/>
      <c r="B3165" s="256" t="s">
        <v>1500</v>
      </c>
      <c r="C3165" s="54" t="s">
        <v>3098</v>
      </c>
      <c r="D3165" s="331">
        <v>2</v>
      </c>
      <c r="E3165" s="81" t="s">
        <v>866</v>
      </c>
      <c r="F3165" s="70"/>
      <c r="G3165" s="101"/>
      <c r="H3165" s="277"/>
    </row>
    <row r="3166" spans="1:8" ht="12.75" customHeight="1">
      <c r="A3166" s="243"/>
      <c r="B3166" s="255" t="s">
        <v>4023</v>
      </c>
      <c r="C3166" s="55" t="s">
        <v>2996</v>
      </c>
      <c r="D3166" s="326"/>
      <c r="E3166" s="80"/>
      <c r="F3166" s="90"/>
      <c r="G3166" s="73"/>
      <c r="H3166" s="278"/>
    </row>
    <row r="3167" spans="1:8" ht="12.75" customHeight="1">
      <c r="A3167" s="244"/>
      <c r="B3167" s="256" t="s">
        <v>1500</v>
      </c>
      <c r="C3167" s="54" t="s">
        <v>3939</v>
      </c>
      <c r="D3167" s="327">
        <v>2</v>
      </c>
      <c r="E3167" s="81" t="s">
        <v>866</v>
      </c>
      <c r="F3167" s="91"/>
      <c r="G3167" s="101"/>
      <c r="H3167" s="277"/>
    </row>
    <row r="3168" spans="1:8" ht="12.75" customHeight="1">
      <c r="A3168" s="243"/>
      <c r="B3168" s="255" t="s">
        <v>4023</v>
      </c>
      <c r="C3168" s="55" t="s">
        <v>937</v>
      </c>
      <c r="D3168" s="326"/>
      <c r="E3168" s="80"/>
      <c r="F3168" s="90"/>
      <c r="G3168" s="73"/>
      <c r="H3168" s="372"/>
    </row>
    <row r="3169" spans="1:8" ht="12.75" customHeight="1">
      <c r="A3169" s="244"/>
      <c r="B3169" s="256" t="s">
        <v>1500</v>
      </c>
      <c r="C3169" s="54" t="s">
        <v>3179</v>
      </c>
      <c r="D3169" s="327">
        <v>2</v>
      </c>
      <c r="E3169" s="81" t="s">
        <v>866</v>
      </c>
      <c r="F3169" s="72"/>
      <c r="G3169" s="101"/>
      <c r="H3169" s="375"/>
    </row>
    <row r="3170" spans="1:8" ht="12.75" customHeight="1">
      <c r="A3170" s="243"/>
      <c r="B3170" s="255" t="s">
        <v>4023</v>
      </c>
      <c r="C3170" s="55" t="s">
        <v>3640</v>
      </c>
      <c r="D3170" s="326"/>
      <c r="E3170" s="80"/>
      <c r="F3170" s="90"/>
      <c r="G3170" s="73"/>
      <c r="H3170" s="372"/>
    </row>
    <row r="3171" spans="1:8" ht="12.75" customHeight="1">
      <c r="A3171" s="244"/>
      <c r="B3171" s="256" t="s">
        <v>1500</v>
      </c>
      <c r="C3171" s="54" t="s">
        <v>3940</v>
      </c>
      <c r="D3171" s="327">
        <v>2</v>
      </c>
      <c r="E3171" s="81" t="s">
        <v>866</v>
      </c>
      <c r="F3171" s="72"/>
      <c r="G3171" s="101"/>
      <c r="H3171" s="375"/>
    </row>
    <row r="3172" spans="1:8" ht="12.75" customHeight="1">
      <c r="A3172" s="243"/>
      <c r="B3172" s="255" t="s">
        <v>4023</v>
      </c>
      <c r="C3172" s="55" t="s">
        <v>4024</v>
      </c>
      <c r="D3172" s="326"/>
      <c r="E3172" s="80"/>
      <c r="F3172" s="90"/>
      <c r="G3172" s="73"/>
      <c r="H3172" s="278"/>
    </row>
    <row r="3173" spans="1:8" ht="12.75" customHeight="1">
      <c r="A3173" s="244"/>
      <c r="B3173" s="256" t="s">
        <v>1500</v>
      </c>
      <c r="C3173" s="54" t="s">
        <v>3942</v>
      </c>
      <c r="D3173" s="327">
        <v>2</v>
      </c>
      <c r="E3173" s="81" t="s">
        <v>866</v>
      </c>
      <c r="F3173" s="91"/>
      <c r="G3173" s="101"/>
      <c r="H3173" s="375"/>
    </row>
    <row r="3174" spans="1:8" ht="12.75" customHeight="1">
      <c r="A3174" s="243"/>
      <c r="B3174" s="255" t="s">
        <v>4023</v>
      </c>
      <c r="C3174" s="55" t="s">
        <v>3476</v>
      </c>
      <c r="D3174" s="326"/>
      <c r="E3174" s="80"/>
      <c r="F3174" s="90"/>
      <c r="G3174" s="73"/>
      <c r="H3174" s="278"/>
    </row>
    <row r="3175" spans="1:8" ht="12.75" customHeight="1">
      <c r="A3175" s="244"/>
      <c r="B3175" s="256" t="s">
        <v>1500</v>
      </c>
      <c r="C3175" s="54" t="s">
        <v>3943</v>
      </c>
      <c r="D3175" s="327">
        <v>2</v>
      </c>
      <c r="E3175" s="81" t="s">
        <v>866</v>
      </c>
      <c r="F3175" s="91"/>
      <c r="G3175" s="101"/>
      <c r="H3175" s="279"/>
    </row>
    <row r="3176" spans="1:8" ht="12.75" customHeight="1">
      <c r="A3176" s="243"/>
      <c r="B3176" s="255" t="s">
        <v>4023</v>
      </c>
      <c r="C3176" s="55" t="s">
        <v>1797</v>
      </c>
      <c r="D3176" s="326"/>
      <c r="E3176" s="80"/>
      <c r="F3176" s="90"/>
      <c r="G3176" s="73"/>
      <c r="H3176" s="278"/>
    </row>
    <row r="3177" spans="1:8" ht="12.75" customHeight="1">
      <c r="A3177" s="244"/>
      <c r="B3177" s="256" t="s">
        <v>1500</v>
      </c>
      <c r="C3177" s="54" t="s">
        <v>3945</v>
      </c>
      <c r="D3177" s="327">
        <v>2</v>
      </c>
      <c r="E3177" s="81" t="s">
        <v>866</v>
      </c>
      <c r="F3177" s="91"/>
      <c r="G3177" s="101"/>
      <c r="H3177" s="279"/>
    </row>
    <row r="3178" spans="1:8" ht="12.75" customHeight="1">
      <c r="A3178" s="243"/>
      <c r="B3178" s="255" t="s">
        <v>4023</v>
      </c>
      <c r="C3178" s="55" t="s">
        <v>190</v>
      </c>
      <c r="D3178" s="326"/>
      <c r="E3178" s="80"/>
      <c r="F3178" s="90"/>
      <c r="G3178" s="73"/>
      <c r="H3178" s="278"/>
    </row>
    <row r="3179" spans="1:8" ht="12.75" customHeight="1">
      <c r="A3179" s="244"/>
      <c r="B3179" s="256" t="s">
        <v>1500</v>
      </c>
      <c r="C3179" s="54" t="s">
        <v>281</v>
      </c>
      <c r="D3179" s="327">
        <v>2</v>
      </c>
      <c r="E3179" s="81" t="s">
        <v>866</v>
      </c>
      <c r="F3179" s="91"/>
      <c r="G3179" s="101"/>
      <c r="H3179" s="279"/>
    </row>
    <row r="3180" spans="1:8" ht="12.75" customHeight="1">
      <c r="A3180" s="243"/>
      <c r="B3180" s="255" t="s">
        <v>4023</v>
      </c>
      <c r="C3180" s="55" t="s">
        <v>296</v>
      </c>
      <c r="D3180" s="326"/>
      <c r="E3180" s="80"/>
      <c r="F3180" s="90"/>
      <c r="G3180" s="73"/>
      <c r="H3180" s="278"/>
    </row>
    <row r="3181" spans="1:8" ht="12.75" customHeight="1">
      <c r="A3181" s="244"/>
      <c r="B3181" s="256" t="s">
        <v>1500</v>
      </c>
      <c r="C3181" s="54" t="s">
        <v>760</v>
      </c>
      <c r="D3181" s="327">
        <v>2</v>
      </c>
      <c r="E3181" s="81" t="s">
        <v>866</v>
      </c>
      <c r="F3181" s="92"/>
      <c r="G3181" s="101"/>
      <c r="H3181" s="279"/>
    </row>
    <row r="3182" spans="1:8" ht="12.75" customHeight="1">
      <c r="A3182" s="243"/>
      <c r="B3182" s="255" t="s">
        <v>4023</v>
      </c>
      <c r="C3182" s="55" t="s">
        <v>3926</v>
      </c>
      <c r="D3182" s="326"/>
      <c r="E3182" s="80"/>
      <c r="F3182" s="90"/>
      <c r="G3182" s="73"/>
      <c r="H3182" s="278"/>
    </row>
    <row r="3183" spans="1:8" ht="12.75" customHeight="1">
      <c r="A3183" s="244"/>
      <c r="B3183" s="256" t="s">
        <v>1500</v>
      </c>
      <c r="C3183" s="54" t="s">
        <v>3942</v>
      </c>
      <c r="D3183" s="327">
        <v>2</v>
      </c>
      <c r="E3183" s="81" t="s">
        <v>866</v>
      </c>
      <c r="F3183" s="93"/>
      <c r="G3183" s="101"/>
      <c r="H3183" s="279"/>
    </row>
    <row r="3184" spans="1:8" ht="12.75" customHeight="1">
      <c r="A3184" s="243"/>
      <c r="B3184" s="255" t="s">
        <v>4023</v>
      </c>
      <c r="C3184" s="55" t="s">
        <v>4025</v>
      </c>
      <c r="D3184" s="326"/>
      <c r="E3184" s="80"/>
      <c r="F3184" s="90"/>
      <c r="G3184" s="73"/>
      <c r="H3184" s="278"/>
    </row>
    <row r="3185" spans="1:8" ht="12.75" customHeight="1">
      <c r="A3185" s="244"/>
      <c r="B3185" s="256" t="s">
        <v>1500</v>
      </c>
      <c r="C3185" s="54" t="s">
        <v>1481</v>
      </c>
      <c r="D3185" s="327">
        <v>2</v>
      </c>
      <c r="E3185" s="81" t="s">
        <v>866</v>
      </c>
      <c r="F3185" s="92"/>
      <c r="G3185" s="101"/>
      <c r="H3185" s="279"/>
    </row>
    <row r="3186" spans="1:8" ht="12.75" customHeight="1">
      <c r="A3186" s="243"/>
      <c r="B3186" s="255" t="s">
        <v>4023</v>
      </c>
      <c r="C3186" s="55" t="s">
        <v>4026</v>
      </c>
      <c r="D3186" s="326"/>
      <c r="E3186" s="80"/>
      <c r="F3186" s="90"/>
      <c r="G3186" s="73"/>
      <c r="H3186" s="278"/>
    </row>
    <row r="3187" spans="1:8" ht="12.75" customHeight="1">
      <c r="A3187" s="244"/>
      <c r="B3187" s="256" t="s">
        <v>1500</v>
      </c>
      <c r="C3187" s="54" t="s">
        <v>3498</v>
      </c>
      <c r="D3187" s="327">
        <v>2</v>
      </c>
      <c r="E3187" s="81" t="s">
        <v>866</v>
      </c>
      <c r="F3187" s="93"/>
      <c r="G3187" s="101"/>
      <c r="H3187" s="279"/>
    </row>
    <row r="3188" spans="1:8" ht="12.75" customHeight="1">
      <c r="A3188" s="243"/>
      <c r="B3188" s="255" t="s">
        <v>4023</v>
      </c>
      <c r="C3188" s="55" t="s">
        <v>2644</v>
      </c>
      <c r="D3188" s="326"/>
      <c r="E3188" s="80"/>
      <c r="F3188" s="90"/>
      <c r="G3188" s="73"/>
      <c r="H3188" s="278"/>
    </row>
    <row r="3189" spans="1:8" ht="12.75" customHeight="1">
      <c r="A3189" s="244"/>
      <c r="B3189" s="256" t="s">
        <v>1500</v>
      </c>
      <c r="C3189" s="54" t="s">
        <v>3939</v>
      </c>
      <c r="D3189" s="327">
        <v>2</v>
      </c>
      <c r="E3189" s="81" t="s">
        <v>866</v>
      </c>
      <c r="F3189" s="91"/>
      <c r="G3189" s="101"/>
      <c r="H3189" s="279"/>
    </row>
    <row r="3190" spans="1:8" ht="12.75" customHeight="1">
      <c r="A3190" s="243"/>
      <c r="B3190" s="255" t="s">
        <v>4023</v>
      </c>
      <c r="C3190" s="55" t="s">
        <v>4027</v>
      </c>
      <c r="D3190" s="326"/>
      <c r="E3190" s="80"/>
      <c r="F3190" s="90"/>
      <c r="G3190" s="73"/>
      <c r="H3190" s="278"/>
    </row>
    <row r="3191" spans="1:8" ht="12.75" customHeight="1">
      <c r="A3191" s="244"/>
      <c r="B3191" s="256" t="s">
        <v>1500</v>
      </c>
      <c r="C3191" s="54" t="s">
        <v>3946</v>
      </c>
      <c r="D3191" s="327">
        <v>2</v>
      </c>
      <c r="E3191" s="81" t="s">
        <v>866</v>
      </c>
      <c r="F3191" s="91"/>
      <c r="G3191" s="101"/>
      <c r="H3191" s="279"/>
    </row>
    <row r="3192" spans="1:8" ht="12.75" customHeight="1">
      <c r="A3192" s="243"/>
      <c r="B3192" s="255" t="s">
        <v>4023</v>
      </c>
      <c r="C3192" s="55" t="s">
        <v>4028</v>
      </c>
      <c r="D3192" s="326"/>
      <c r="E3192" s="80"/>
      <c r="F3192" s="90"/>
      <c r="G3192" s="73"/>
      <c r="H3192" s="278"/>
    </row>
    <row r="3193" spans="1:8" ht="12.75" customHeight="1">
      <c r="A3193" s="241"/>
      <c r="B3193" s="256" t="s">
        <v>1500</v>
      </c>
      <c r="C3193" s="54" t="s">
        <v>3948</v>
      </c>
      <c r="D3193" s="326">
        <v>2</v>
      </c>
      <c r="E3193" s="81" t="s">
        <v>866</v>
      </c>
      <c r="F3193" s="90"/>
      <c r="G3193" s="101"/>
      <c r="H3193" s="278"/>
    </row>
    <row r="3194" spans="1:8" ht="12.75" customHeight="1">
      <c r="A3194" s="239"/>
      <c r="B3194" s="255" t="s">
        <v>4023</v>
      </c>
      <c r="C3194" s="55" t="s">
        <v>647</v>
      </c>
      <c r="D3194" s="328"/>
      <c r="E3194" s="80"/>
      <c r="F3194" s="355"/>
      <c r="G3194" s="73"/>
      <c r="H3194" s="372"/>
    </row>
    <row r="3195" spans="1:8" ht="12.75" customHeight="1">
      <c r="A3195" s="386"/>
      <c r="B3195" s="256" t="s">
        <v>1500</v>
      </c>
      <c r="C3195" s="54" t="s">
        <v>3951</v>
      </c>
      <c r="D3195" s="329">
        <v>2</v>
      </c>
      <c r="E3195" s="81" t="s">
        <v>866</v>
      </c>
      <c r="F3195" s="356"/>
      <c r="G3195" s="101"/>
      <c r="H3195" s="373"/>
    </row>
    <row r="3196" spans="1:8" ht="12.75" customHeight="1">
      <c r="A3196" s="241"/>
      <c r="B3196" s="255" t="s">
        <v>4023</v>
      </c>
      <c r="C3196" s="55" t="s">
        <v>3915</v>
      </c>
      <c r="D3196" s="326"/>
      <c r="E3196" s="80"/>
      <c r="F3196" s="90"/>
      <c r="G3196" s="73"/>
      <c r="H3196" s="278"/>
    </row>
    <row r="3197" spans="1:8" ht="12.75" customHeight="1">
      <c r="A3197" s="244"/>
      <c r="B3197" s="256" t="s">
        <v>1500</v>
      </c>
      <c r="C3197" s="54" t="s">
        <v>3952</v>
      </c>
      <c r="D3197" s="327">
        <v>2</v>
      </c>
      <c r="E3197" s="81" t="s">
        <v>866</v>
      </c>
      <c r="F3197" s="91"/>
      <c r="G3197" s="101"/>
      <c r="H3197" s="279"/>
    </row>
    <row r="3198" spans="1:8" ht="12.75" customHeight="1">
      <c r="A3198" s="243"/>
      <c r="B3198" s="255" t="s">
        <v>4023</v>
      </c>
      <c r="C3198" s="55" t="s">
        <v>4030</v>
      </c>
      <c r="D3198" s="326"/>
      <c r="E3198" s="80"/>
      <c r="F3198" s="71"/>
      <c r="G3198" s="73"/>
      <c r="H3198" s="278"/>
    </row>
    <row r="3199" spans="1:8" ht="12.75" customHeight="1">
      <c r="A3199" s="244"/>
      <c r="B3199" s="256" t="s">
        <v>1500</v>
      </c>
      <c r="C3199" s="54" t="s">
        <v>3477</v>
      </c>
      <c r="D3199" s="327">
        <v>2</v>
      </c>
      <c r="E3199" s="81" t="s">
        <v>866</v>
      </c>
      <c r="F3199" s="72"/>
      <c r="G3199" s="101"/>
      <c r="H3199" s="279"/>
    </row>
    <row r="3200" spans="1:8" ht="12.75" customHeight="1">
      <c r="A3200" s="247"/>
      <c r="B3200" s="255" t="s">
        <v>4023</v>
      </c>
      <c r="C3200" s="55" t="s">
        <v>1224</v>
      </c>
      <c r="D3200" s="326"/>
      <c r="E3200" s="80"/>
      <c r="F3200" s="73"/>
      <c r="G3200" s="73"/>
      <c r="H3200" s="278"/>
    </row>
    <row r="3201" spans="1:8" ht="12.75" customHeight="1">
      <c r="A3201" s="240"/>
      <c r="B3201" s="256" t="s">
        <v>1500</v>
      </c>
      <c r="C3201" s="54" t="s">
        <v>3954</v>
      </c>
      <c r="D3201" s="327">
        <v>2</v>
      </c>
      <c r="E3201" s="81" t="s">
        <v>866</v>
      </c>
      <c r="F3201" s="94"/>
      <c r="G3201" s="101"/>
      <c r="H3201" s="281"/>
    </row>
    <row r="3202" spans="1:8" ht="12.75" customHeight="1">
      <c r="A3202" s="384"/>
      <c r="B3202" s="255" t="s">
        <v>4023</v>
      </c>
      <c r="C3202" s="55" t="s">
        <v>4031</v>
      </c>
      <c r="D3202" s="326"/>
      <c r="E3202" s="80"/>
      <c r="F3202" s="69"/>
      <c r="G3202" s="73"/>
      <c r="H3202" s="275"/>
    </row>
    <row r="3203" spans="1:8" ht="12.75" customHeight="1">
      <c r="A3203" s="385"/>
      <c r="B3203" s="256" t="s">
        <v>1500</v>
      </c>
      <c r="C3203" s="54" t="s">
        <v>2186</v>
      </c>
      <c r="D3203" s="327">
        <v>2</v>
      </c>
      <c r="E3203" s="81" t="s">
        <v>866</v>
      </c>
      <c r="F3203" s="70"/>
      <c r="G3203" s="101"/>
      <c r="H3203" s="374"/>
    </row>
    <row r="3204" spans="1:8" ht="12.75" customHeight="1">
      <c r="A3204" s="243"/>
      <c r="B3204" s="255" t="s">
        <v>4023</v>
      </c>
      <c r="C3204" s="55" t="s">
        <v>2290</v>
      </c>
      <c r="D3204" s="326"/>
      <c r="E3204" s="80"/>
      <c r="F3204" s="69"/>
      <c r="G3204" s="73"/>
      <c r="H3204" s="275"/>
    </row>
    <row r="3205" spans="1:8" ht="12.75" customHeight="1">
      <c r="A3205" s="242"/>
      <c r="B3205" s="256" t="s">
        <v>1500</v>
      </c>
      <c r="C3205" s="54" t="s">
        <v>2935</v>
      </c>
      <c r="D3205" s="327">
        <v>2</v>
      </c>
      <c r="E3205" s="81" t="s">
        <v>866</v>
      </c>
      <c r="F3205" s="70"/>
      <c r="G3205" s="101"/>
      <c r="H3205" s="277"/>
    </row>
    <row r="3206" spans="1:8" ht="12.75" customHeight="1">
      <c r="A3206" s="243"/>
      <c r="B3206" s="255" t="s">
        <v>4023</v>
      </c>
      <c r="C3206" s="55" t="s">
        <v>4032</v>
      </c>
      <c r="D3206" s="326"/>
      <c r="E3206" s="80"/>
      <c r="F3206" s="90"/>
      <c r="G3206" s="73"/>
      <c r="H3206" s="278"/>
    </row>
    <row r="3207" spans="1:8" ht="12.75" customHeight="1">
      <c r="A3207" s="244"/>
      <c r="B3207" s="256" t="s">
        <v>1500</v>
      </c>
      <c r="C3207" s="54" t="s">
        <v>1380</v>
      </c>
      <c r="D3207" s="327">
        <v>2</v>
      </c>
      <c r="E3207" s="81" t="s">
        <v>866</v>
      </c>
      <c r="F3207" s="91"/>
      <c r="G3207" s="101"/>
      <c r="H3207" s="277"/>
    </row>
    <row r="3208" spans="1:8" ht="12.75" customHeight="1">
      <c r="A3208" s="243"/>
      <c r="B3208" s="255" t="s">
        <v>382</v>
      </c>
      <c r="C3208" s="55"/>
      <c r="D3208" s="330"/>
      <c r="E3208" s="80"/>
      <c r="F3208" s="90"/>
      <c r="G3208" s="73"/>
      <c r="H3208" s="278"/>
    </row>
    <row r="3209" spans="1:8" ht="12.75" customHeight="1">
      <c r="A3209" s="244"/>
      <c r="B3209" s="256" t="s">
        <v>1500</v>
      </c>
      <c r="C3209" s="54" t="s">
        <v>4033</v>
      </c>
      <c r="D3209" s="331">
        <v>4</v>
      </c>
      <c r="E3209" s="81" t="s">
        <v>866</v>
      </c>
      <c r="F3209" s="93"/>
      <c r="G3209" s="101"/>
      <c r="H3209" s="279"/>
    </row>
    <row r="3210" spans="1:8" ht="12.75" customHeight="1">
      <c r="A3210" s="243"/>
      <c r="B3210" s="255"/>
      <c r="C3210" s="55"/>
      <c r="D3210" s="326"/>
      <c r="E3210" s="84"/>
      <c r="F3210" s="90"/>
      <c r="G3210" s="73"/>
      <c r="H3210" s="278"/>
    </row>
    <row r="3211" spans="1:8" ht="12.75" customHeight="1">
      <c r="A3211" s="244"/>
      <c r="B3211" s="256"/>
      <c r="C3211" s="54"/>
      <c r="D3211" s="327"/>
      <c r="E3211" s="83"/>
      <c r="F3211" s="93"/>
      <c r="G3211" s="101"/>
      <c r="H3211" s="279"/>
    </row>
    <row r="3212" spans="1:8" ht="12.75" customHeight="1">
      <c r="A3212" s="282"/>
      <c r="B3212" s="255" t="s">
        <v>46</v>
      </c>
      <c r="C3212" s="55"/>
      <c r="D3212" s="326"/>
      <c r="E3212" s="346"/>
      <c r="F3212" s="90"/>
      <c r="G3212" s="73"/>
      <c r="H3212" s="278"/>
    </row>
    <row r="3213" spans="1:8" ht="12.75" customHeight="1">
      <c r="A3213" s="245" t="s">
        <v>46</v>
      </c>
      <c r="B3213" s="256" t="s">
        <v>4125</v>
      </c>
      <c r="C3213" s="54" t="s">
        <v>4124</v>
      </c>
      <c r="D3213" s="327"/>
      <c r="E3213" s="347" t="s">
        <v>46</v>
      </c>
      <c r="F3213" s="93"/>
      <c r="G3213" s="101"/>
      <c r="H3213" s="279"/>
    </row>
    <row r="3214" spans="1:8" ht="12.75" customHeight="1">
      <c r="A3214" s="243"/>
      <c r="B3214" s="255" t="s">
        <v>3858</v>
      </c>
      <c r="C3214" s="55" t="s">
        <v>1025</v>
      </c>
      <c r="D3214" s="326"/>
      <c r="E3214" s="346"/>
      <c r="F3214" s="90"/>
      <c r="G3214" s="73"/>
      <c r="H3214" s="278"/>
    </row>
    <row r="3215" spans="1:8" ht="12.75" customHeight="1">
      <c r="A3215" s="244"/>
      <c r="B3215" s="256" t="s">
        <v>4338</v>
      </c>
      <c r="C3215" s="54" t="s">
        <v>3950</v>
      </c>
      <c r="D3215" s="327">
        <v>8</v>
      </c>
      <c r="E3215" s="347" t="s">
        <v>199</v>
      </c>
      <c r="F3215" s="93"/>
      <c r="G3215" s="101"/>
      <c r="H3215" s="279"/>
    </row>
    <row r="3216" spans="1:8" ht="12.75" customHeight="1">
      <c r="A3216" s="243"/>
      <c r="B3216" s="255" t="s">
        <v>3858</v>
      </c>
      <c r="C3216" s="55" t="s">
        <v>493</v>
      </c>
      <c r="D3216" s="326"/>
      <c r="E3216" s="346"/>
      <c r="F3216" s="90"/>
      <c r="G3216" s="73"/>
      <c r="H3216" s="278"/>
    </row>
    <row r="3217" spans="1:8" ht="12.75" customHeight="1">
      <c r="A3217" s="244"/>
      <c r="B3217" s="256" t="s">
        <v>4338</v>
      </c>
      <c r="C3217" s="54" t="s">
        <v>4021</v>
      </c>
      <c r="D3217" s="327">
        <v>1</v>
      </c>
      <c r="E3217" s="347" t="s">
        <v>199</v>
      </c>
      <c r="F3217" s="93"/>
      <c r="G3217" s="101"/>
      <c r="H3217" s="279"/>
    </row>
    <row r="3218" spans="1:8" ht="12.75" customHeight="1">
      <c r="A3218" s="243"/>
      <c r="B3218" s="255" t="s">
        <v>4023</v>
      </c>
      <c r="C3218" s="55" t="s">
        <v>3475</v>
      </c>
      <c r="D3218" s="330"/>
      <c r="E3218" s="80"/>
      <c r="F3218" s="69"/>
      <c r="G3218" s="73"/>
      <c r="H3218" s="275"/>
    </row>
    <row r="3219" spans="1:8" ht="12.75" customHeight="1">
      <c r="A3219" s="242"/>
      <c r="B3219" s="256" t="s">
        <v>4338</v>
      </c>
      <c r="C3219" s="54" t="s">
        <v>3098</v>
      </c>
      <c r="D3219" s="331">
        <v>2</v>
      </c>
      <c r="E3219" s="81" t="s">
        <v>866</v>
      </c>
      <c r="F3219" s="70"/>
      <c r="G3219" s="101"/>
      <c r="H3219" s="277"/>
    </row>
    <row r="3220" spans="1:8" ht="12.75" customHeight="1">
      <c r="A3220" s="243"/>
      <c r="B3220" s="255" t="s">
        <v>4023</v>
      </c>
      <c r="C3220" s="55" t="s">
        <v>2996</v>
      </c>
      <c r="D3220" s="326"/>
      <c r="E3220" s="80"/>
      <c r="F3220" s="90"/>
      <c r="G3220" s="73"/>
      <c r="H3220" s="278"/>
    </row>
    <row r="3221" spans="1:8" ht="12.75" customHeight="1">
      <c r="A3221" s="244"/>
      <c r="B3221" s="256" t="s">
        <v>4338</v>
      </c>
      <c r="C3221" s="54" t="s">
        <v>3939</v>
      </c>
      <c r="D3221" s="327">
        <v>2</v>
      </c>
      <c r="E3221" s="81" t="s">
        <v>866</v>
      </c>
      <c r="F3221" s="91"/>
      <c r="G3221" s="101"/>
      <c r="H3221" s="277"/>
    </row>
    <row r="3222" spans="1:8" ht="12.75" customHeight="1">
      <c r="A3222" s="243"/>
      <c r="B3222" s="255" t="s">
        <v>4023</v>
      </c>
      <c r="C3222" s="55" t="s">
        <v>937</v>
      </c>
      <c r="D3222" s="326"/>
      <c r="E3222" s="80"/>
      <c r="F3222" s="90"/>
      <c r="G3222" s="73"/>
      <c r="H3222" s="372"/>
    </row>
    <row r="3223" spans="1:8" ht="12.75" customHeight="1">
      <c r="A3223" s="244"/>
      <c r="B3223" s="256" t="s">
        <v>4338</v>
      </c>
      <c r="C3223" s="54" t="s">
        <v>3179</v>
      </c>
      <c r="D3223" s="327">
        <v>2</v>
      </c>
      <c r="E3223" s="81" t="s">
        <v>866</v>
      </c>
      <c r="F3223" s="72"/>
      <c r="G3223" s="101"/>
      <c r="H3223" s="375"/>
    </row>
    <row r="3224" spans="1:8" ht="12.75" customHeight="1">
      <c r="A3224" s="243"/>
      <c r="B3224" s="255" t="s">
        <v>4023</v>
      </c>
      <c r="C3224" s="55" t="s">
        <v>3640</v>
      </c>
      <c r="D3224" s="326"/>
      <c r="E3224" s="80"/>
      <c r="F3224" s="90"/>
      <c r="G3224" s="73"/>
      <c r="H3224" s="372"/>
    </row>
    <row r="3225" spans="1:8" ht="12.75" customHeight="1">
      <c r="A3225" s="244"/>
      <c r="B3225" s="256" t="s">
        <v>4338</v>
      </c>
      <c r="C3225" s="54" t="s">
        <v>3940</v>
      </c>
      <c r="D3225" s="327">
        <v>2</v>
      </c>
      <c r="E3225" s="81" t="s">
        <v>866</v>
      </c>
      <c r="F3225" s="72"/>
      <c r="G3225" s="101"/>
      <c r="H3225" s="375"/>
    </row>
    <row r="3226" spans="1:8" ht="12.75" customHeight="1">
      <c r="A3226" s="243"/>
      <c r="B3226" s="255" t="s">
        <v>4023</v>
      </c>
      <c r="C3226" s="55" t="s">
        <v>4024</v>
      </c>
      <c r="D3226" s="326"/>
      <c r="E3226" s="80"/>
      <c r="F3226" s="90"/>
      <c r="G3226" s="73"/>
      <c r="H3226" s="278"/>
    </row>
    <row r="3227" spans="1:8" ht="12.75" customHeight="1">
      <c r="A3227" s="244"/>
      <c r="B3227" s="256" t="s">
        <v>4338</v>
      </c>
      <c r="C3227" s="54" t="s">
        <v>3942</v>
      </c>
      <c r="D3227" s="327">
        <v>2</v>
      </c>
      <c r="E3227" s="81" t="s">
        <v>866</v>
      </c>
      <c r="F3227" s="91"/>
      <c r="G3227" s="101"/>
      <c r="H3227" s="375"/>
    </row>
    <row r="3228" spans="1:8" ht="12.75" customHeight="1">
      <c r="A3228" s="243"/>
      <c r="B3228" s="255" t="s">
        <v>4023</v>
      </c>
      <c r="C3228" s="55" t="s">
        <v>3476</v>
      </c>
      <c r="D3228" s="326"/>
      <c r="E3228" s="80"/>
      <c r="F3228" s="90"/>
      <c r="G3228" s="73"/>
      <c r="H3228" s="278"/>
    </row>
    <row r="3229" spans="1:8" ht="12.75" customHeight="1">
      <c r="A3229" s="244"/>
      <c r="B3229" s="256" t="s">
        <v>4338</v>
      </c>
      <c r="C3229" s="54" t="s">
        <v>3943</v>
      </c>
      <c r="D3229" s="327">
        <v>2</v>
      </c>
      <c r="E3229" s="81" t="s">
        <v>866</v>
      </c>
      <c r="F3229" s="91"/>
      <c r="G3229" s="101"/>
      <c r="H3229" s="279"/>
    </row>
    <row r="3230" spans="1:8" ht="12.75" customHeight="1">
      <c r="A3230" s="243"/>
      <c r="B3230" s="255" t="s">
        <v>4023</v>
      </c>
      <c r="C3230" s="55" t="s">
        <v>1797</v>
      </c>
      <c r="D3230" s="326"/>
      <c r="E3230" s="80"/>
      <c r="F3230" s="90"/>
      <c r="G3230" s="73"/>
      <c r="H3230" s="278"/>
    </row>
    <row r="3231" spans="1:8" ht="12.75" customHeight="1">
      <c r="A3231" s="244"/>
      <c r="B3231" s="256" t="s">
        <v>4338</v>
      </c>
      <c r="C3231" s="54" t="s">
        <v>3945</v>
      </c>
      <c r="D3231" s="327">
        <v>2</v>
      </c>
      <c r="E3231" s="81" t="s">
        <v>866</v>
      </c>
      <c r="F3231" s="91"/>
      <c r="G3231" s="101"/>
      <c r="H3231" s="279"/>
    </row>
    <row r="3232" spans="1:8" ht="12.75" customHeight="1">
      <c r="A3232" s="243"/>
      <c r="B3232" s="255" t="s">
        <v>4023</v>
      </c>
      <c r="C3232" s="55" t="s">
        <v>190</v>
      </c>
      <c r="D3232" s="326"/>
      <c r="E3232" s="80"/>
      <c r="F3232" s="90"/>
      <c r="G3232" s="73"/>
      <c r="H3232" s="278"/>
    </row>
    <row r="3233" spans="1:8" ht="12.75" customHeight="1">
      <c r="A3233" s="244"/>
      <c r="B3233" s="256" t="s">
        <v>4338</v>
      </c>
      <c r="C3233" s="54" t="s">
        <v>281</v>
      </c>
      <c r="D3233" s="327">
        <v>2</v>
      </c>
      <c r="E3233" s="81" t="s">
        <v>866</v>
      </c>
      <c r="F3233" s="91"/>
      <c r="G3233" s="101"/>
      <c r="H3233" s="279"/>
    </row>
    <row r="3234" spans="1:8" ht="12.75" customHeight="1">
      <c r="A3234" s="243"/>
      <c r="B3234" s="255" t="s">
        <v>4023</v>
      </c>
      <c r="C3234" s="55" t="s">
        <v>296</v>
      </c>
      <c r="D3234" s="326"/>
      <c r="E3234" s="80"/>
      <c r="F3234" s="90"/>
      <c r="G3234" s="73"/>
      <c r="H3234" s="278"/>
    </row>
    <row r="3235" spans="1:8" ht="12.75" customHeight="1">
      <c r="A3235" s="244"/>
      <c r="B3235" s="256" t="s">
        <v>4338</v>
      </c>
      <c r="C3235" s="54" t="s">
        <v>760</v>
      </c>
      <c r="D3235" s="327">
        <v>2</v>
      </c>
      <c r="E3235" s="81" t="s">
        <v>866</v>
      </c>
      <c r="F3235" s="92"/>
      <c r="G3235" s="101"/>
      <c r="H3235" s="279"/>
    </row>
    <row r="3236" spans="1:8" ht="12.75" customHeight="1">
      <c r="A3236" s="243"/>
      <c r="B3236" s="255" t="s">
        <v>4023</v>
      </c>
      <c r="C3236" s="55" t="s">
        <v>3926</v>
      </c>
      <c r="D3236" s="326"/>
      <c r="E3236" s="80"/>
      <c r="F3236" s="90"/>
      <c r="G3236" s="73"/>
      <c r="H3236" s="278"/>
    </row>
    <row r="3237" spans="1:8" ht="12.75" customHeight="1">
      <c r="A3237" s="244"/>
      <c r="B3237" s="256" t="s">
        <v>4338</v>
      </c>
      <c r="C3237" s="54" t="s">
        <v>3942</v>
      </c>
      <c r="D3237" s="327">
        <v>2</v>
      </c>
      <c r="E3237" s="81" t="s">
        <v>866</v>
      </c>
      <c r="F3237" s="93"/>
      <c r="G3237" s="101"/>
      <c r="H3237" s="279"/>
    </row>
    <row r="3238" spans="1:8" ht="12.75" customHeight="1">
      <c r="A3238" s="243"/>
      <c r="B3238" s="255" t="s">
        <v>4023</v>
      </c>
      <c r="C3238" s="55" t="s">
        <v>4025</v>
      </c>
      <c r="D3238" s="326"/>
      <c r="E3238" s="80"/>
      <c r="F3238" s="90"/>
      <c r="G3238" s="73"/>
      <c r="H3238" s="278"/>
    </row>
    <row r="3239" spans="1:8" ht="12.75" customHeight="1">
      <c r="A3239" s="244"/>
      <c r="B3239" s="256" t="s">
        <v>4338</v>
      </c>
      <c r="C3239" s="54" t="s">
        <v>1481</v>
      </c>
      <c r="D3239" s="327">
        <v>2</v>
      </c>
      <c r="E3239" s="81" t="s">
        <v>866</v>
      </c>
      <c r="F3239" s="92"/>
      <c r="G3239" s="101"/>
      <c r="H3239" s="279"/>
    </row>
    <row r="3240" spans="1:8" ht="12.75" customHeight="1">
      <c r="A3240" s="243"/>
      <c r="B3240" s="255" t="s">
        <v>4023</v>
      </c>
      <c r="C3240" s="55" t="s">
        <v>4026</v>
      </c>
      <c r="D3240" s="326"/>
      <c r="E3240" s="80"/>
      <c r="F3240" s="90"/>
      <c r="G3240" s="73"/>
      <c r="H3240" s="278"/>
    </row>
    <row r="3241" spans="1:8" ht="12.75" customHeight="1">
      <c r="A3241" s="244"/>
      <c r="B3241" s="256" t="s">
        <v>4338</v>
      </c>
      <c r="C3241" s="54" t="s">
        <v>3498</v>
      </c>
      <c r="D3241" s="327">
        <v>2</v>
      </c>
      <c r="E3241" s="81" t="s">
        <v>866</v>
      </c>
      <c r="F3241" s="93"/>
      <c r="G3241" s="101"/>
      <c r="H3241" s="279"/>
    </row>
    <row r="3242" spans="1:8" ht="12.75" customHeight="1">
      <c r="A3242" s="243"/>
      <c r="B3242" s="255" t="s">
        <v>4023</v>
      </c>
      <c r="C3242" s="55" t="s">
        <v>2644</v>
      </c>
      <c r="D3242" s="326"/>
      <c r="E3242" s="80"/>
      <c r="F3242" s="90"/>
      <c r="G3242" s="73"/>
      <c r="H3242" s="278"/>
    </row>
    <row r="3243" spans="1:8" ht="12.75" customHeight="1">
      <c r="A3243" s="244"/>
      <c r="B3243" s="256" t="s">
        <v>4338</v>
      </c>
      <c r="C3243" s="54" t="s">
        <v>3939</v>
      </c>
      <c r="D3243" s="327">
        <v>2</v>
      </c>
      <c r="E3243" s="81" t="s">
        <v>866</v>
      </c>
      <c r="F3243" s="91"/>
      <c r="G3243" s="101"/>
      <c r="H3243" s="279"/>
    </row>
    <row r="3244" spans="1:8" ht="12.75" customHeight="1">
      <c r="A3244" s="243"/>
      <c r="B3244" s="255" t="s">
        <v>4023</v>
      </c>
      <c r="C3244" s="55" t="s">
        <v>4027</v>
      </c>
      <c r="D3244" s="326"/>
      <c r="E3244" s="80"/>
      <c r="F3244" s="90"/>
      <c r="G3244" s="73"/>
      <c r="H3244" s="278"/>
    </row>
    <row r="3245" spans="1:8" ht="12.75" customHeight="1">
      <c r="A3245" s="244"/>
      <c r="B3245" s="256" t="s">
        <v>4338</v>
      </c>
      <c r="C3245" s="54" t="s">
        <v>3946</v>
      </c>
      <c r="D3245" s="327">
        <v>2</v>
      </c>
      <c r="E3245" s="81" t="s">
        <v>866</v>
      </c>
      <c r="F3245" s="91"/>
      <c r="G3245" s="101"/>
      <c r="H3245" s="279"/>
    </row>
    <row r="3246" spans="1:8" ht="12.75" customHeight="1">
      <c r="A3246" s="243"/>
      <c r="B3246" s="255" t="s">
        <v>4023</v>
      </c>
      <c r="C3246" s="55" t="s">
        <v>4028</v>
      </c>
      <c r="D3246" s="326"/>
      <c r="E3246" s="80"/>
      <c r="F3246" s="90"/>
      <c r="G3246" s="73"/>
      <c r="H3246" s="278"/>
    </row>
    <row r="3247" spans="1:8" ht="12.75" customHeight="1">
      <c r="A3247" s="241"/>
      <c r="B3247" s="256" t="s">
        <v>4338</v>
      </c>
      <c r="C3247" s="54" t="s">
        <v>3948</v>
      </c>
      <c r="D3247" s="326">
        <v>2</v>
      </c>
      <c r="E3247" s="81" t="s">
        <v>866</v>
      </c>
      <c r="F3247" s="90"/>
      <c r="G3247" s="101"/>
      <c r="H3247" s="278"/>
    </row>
    <row r="3248" spans="1:8" ht="12.75" customHeight="1">
      <c r="A3248" s="239"/>
      <c r="B3248" s="255" t="s">
        <v>4023</v>
      </c>
      <c r="C3248" s="55" t="s">
        <v>647</v>
      </c>
      <c r="D3248" s="328"/>
      <c r="E3248" s="80"/>
      <c r="F3248" s="355"/>
      <c r="G3248" s="73"/>
      <c r="H3248" s="372"/>
    </row>
    <row r="3249" spans="1:8" ht="12.75" customHeight="1">
      <c r="A3249" s="386"/>
      <c r="B3249" s="256" t="s">
        <v>4338</v>
      </c>
      <c r="C3249" s="54" t="s">
        <v>3951</v>
      </c>
      <c r="D3249" s="329">
        <v>2</v>
      </c>
      <c r="E3249" s="81" t="s">
        <v>866</v>
      </c>
      <c r="F3249" s="356"/>
      <c r="G3249" s="101"/>
      <c r="H3249" s="373"/>
    </row>
    <row r="3250" spans="1:8" ht="12.75" customHeight="1">
      <c r="A3250" s="241"/>
      <c r="B3250" s="255" t="s">
        <v>4023</v>
      </c>
      <c r="C3250" s="55" t="s">
        <v>3915</v>
      </c>
      <c r="D3250" s="326"/>
      <c r="E3250" s="80"/>
      <c r="F3250" s="90"/>
      <c r="G3250" s="73"/>
      <c r="H3250" s="278"/>
    </row>
    <row r="3251" spans="1:8" ht="12.75" customHeight="1">
      <c r="A3251" s="244"/>
      <c r="B3251" s="256" t="s">
        <v>4338</v>
      </c>
      <c r="C3251" s="54" t="s">
        <v>3952</v>
      </c>
      <c r="D3251" s="327">
        <v>2</v>
      </c>
      <c r="E3251" s="81" t="s">
        <v>866</v>
      </c>
      <c r="F3251" s="91"/>
      <c r="G3251" s="101"/>
      <c r="H3251" s="279"/>
    </row>
    <row r="3252" spans="1:8" ht="12.75" customHeight="1">
      <c r="A3252" s="243"/>
      <c r="B3252" s="255" t="s">
        <v>4023</v>
      </c>
      <c r="C3252" s="55" t="s">
        <v>4030</v>
      </c>
      <c r="D3252" s="326"/>
      <c r="E3252" s="80"/>
      <c r="F3252" s="71"/>
      <c r="G3252" s="73"/>
      <c r="H3252" s="278"/>
    </row>
    <row r="3253" spans="1:8" ht="12.75" customHeight="1">
      <c r="A3253" s="244"/>
      <c r="B3253" s="256" t="s">
        <v>4338</v>
      </c>
      <c r="C3253" s="54" t="s">
        <v>3477</v>
      </c>
      <c r="D3253" s="327">
        <v>2</v>
      </c>
      <c r="E3253" s="81" t="s">
        <v>866</v>
      </c>
      <c r="F3253" s="72"/>
      <c r="G3253" s="101"/>
      <c r="H3253" s="279"/>
    </row>
    <row r="3254" spans="1:8" ht="12.75" customHeight="1">
      <c r="A3254" s="247"/>
      <c r="B3254" s="255" t="s">
        <v>4023</v>
      </c>
      <c r="C3254" s="55" t="s">
        <v>1224</v>
      </c>
      <c r="D3254" s="326"/>
      <c r="E3254" s="80"/>
      <c r="F3254" s="73"/>
      <c r="G3254" s="73"/>
      <c r="H3254" s="278"/>
    </row>
    <row r="3255" spans="1:8" ht="12.75" customHeight="1">
      <c r="A3255" s="240"/>
      <c r="B3255" s="256" t="s">
        <v>4338</v>
      </c>
      <c r="C3255" s="54" t="s">
        <v>3954</v>
      </c>
      <c r="D3255" s="327">
        <v>2</v>
      </c>
      <c r="E3255" s="81" t="s">
        <v>866</v>
      </c>
      <c r="F3255" s="94"/>
      <c r="G3255" s="101"/>
      <c r="H3255" s="281"/>
    </row>
    <row r="3256" spans="1:8" ht="12.75" customHeight="1">
      <c r="A3256" s="384"/>
      <c r="B3256" s="255" t="s">
        <v>4023</v>
      </c>
      <c r="C3256" s="55" t="s">
        <v>4031</v>
      </c>
      <c r="D3256" s="326"/>
      <c r="E3256" s="80"/>
      <c r="F3256" s="69"/>
      <c r="G3256" s="73"/>
      <c r="H3256" s="275"/>
    </row>
    <row r="3257" spans="1:8" ht="12.75" customHeight="1">
      <c r="A3257" s="385"/>
      <c r="B3257" s="256" t="s">
        <v>4338</v>
      </c>
      <c r="C3257" s="54" t="s">
        <v>2186</v>
      </c>
      <c r="D3257" s="327">
        <v>2</v>
      </c>
      <c r="E3257" s="81" t="s">
        <v>866</v>
      </c>
      <c r="F3257" s="70"/>
      <c r="G3257" s="101"/>
      <c r="H3257" s="374"/>
    </row>
    <row r="3258" spans="1:8" ht="12.75" customHeight="1">
      <c r="A3258" s="243"/>
      <c r="B3258" s="255" t="s">
        <v>4023</v>
      </c>
      <c r="C3258" s="55" t="s">
        <v>2290</v>
      </c>
      <c r="D3258" s="326"/>
      <c r="E3258" s="80"/>
      <c r="F3258" s="69"/>
      <c r="G3258" s="73"/>
      <c r="H3258" s="275"/>
    </row>
    <row r="3259" spans="1:8" ht="12.75" customHeight="1">
      <c r="A3259" s="242"/>
      <c r="B3259" s="256" t="s">
        <v>4338</v>
      </c>
      <c r="C3259" s="54" t="s">
        <v>2935</v>
      </c>
      <c r="D3259" s="327">
        <v>2</v>
      </c>
      <c r="E3259" s="81" t="s">
        <v>866</v>
      </c>
      <c r="F3259" s="70"/>
      <c r="G3259" s="101"/>
      <c r="H3259" s="277"/>
    </row>
    <row r="3260" spans="1:8" ht="12.75" customHeight="1">
      <c r="A3260" s="243"/>
      <c r="B3260" s="255" t="s">
        <v>4023</v>
      </c>
      <c r="C3260" s="55" t="s">
        <v>4032</v>
      </c>
      <c r="D3260" s="326"/>
      <c r="E3260" s="80"/>
      <c r="F3260" s="90"/>
      <c r="G3260" s="73"/>
      <c r="H3260" s="278"/>
    </row>
    <row r="3261" spans="1:8" ht="12.75" customHeight="1">
      <c r="A3261" s="244"/>
      <c r="B3261" s="256" t="s">
        <v>4338</v>
      </c>
      <c r="C3261" s="54" t="s">
        <v>1380</v>
      </c>
      <c r="D3261" s="327">
        <v>2</v>
      </c>
      <c r="E3261" s="81" t="s">
        <v>866</v>
      </c>
      <c r="F3261" s="91"/>
      <c r="G3261" s="101"/>
      <c r="H3261" s="277"/>
    </row>
    <row r="3262" spans="1:8" ht="12.75" customHeight="1">
      <c r="A3262" s="243"/>
      <c r="B3262" s="255" t="s">
        <v>382</v>
      </c>
      <c r="C3262" s="55"/>
      <c r="D3262" s="330"/>
      <c r="E3262" s="80"/>
      <c r="F3262" s="90"/>
      <c r="G3262" s="73"/>
      <c r="H3262" s="278"/>
    </row>
    <row r="3263" spans="1:8" ht="12.75" customHeight="1">
      <c r="A3263" s="244"/>
      <c r="B3263" s="256" t="s">
        <v>4338</v>
      </c>
      <c r="C3263" s="54" t="s">
        <v>4033</v>
      </c>
      <c r="D3263" s="331">
        <v>4</v>
      </c>
      <c r="E3263" s="81" t="s">
        <v>866</v>
      </c>
      <c r="F3263" s="93"/>
      <c r="G3263" s="101"/>
      <c r="H3263" s="279"/>
    </row>
    <row r="3264" spans="1:8" ht="12.75" customHeight="1">
      <c r="A3264" s="243"/>
      <c r="B3264" s="255"/>
      <c r="C3264" s="55"/>
      <c r="D3264" s="326"/>
      <c r="E3264" s="84"/>
      <c r="F3264" s="90"/>
      <c r="G3264" s="73"/>
      <c r="H3264" s="278"/>
    </row>
    <row r="3265" spans="1:8" ht="12.75" customHeight="1">
      <c r="A3265" s="244"/>
      <c r="B3265" s="256"/>
      <c r="C3265" s="54"/>
      <c r="D3265" s="327"/>
      <c r="E3265" s="83"/>
      <c r="F3265" s="93"/>
      <c r="G3265" s="101"/>
      <c r="H3265" s="279"/>
    </row>
    <row r="3266" spans="1:8" ht="12.75" customHeight="1">
      <c r="A3266" s="288"/>
      <c r="B3266" s="261"/>
      <c r="C3266" s="55"/>
      <c r="D3266" s="333"/>
      <c r="E3266" s="350"/>
      <c r="F3266" s="73"/>
      <c r="G3266" s="73"/>
      <c r="H3266" s="278"/>
    </row>
    <row r="3267" spans="1:8" ht="12.75" customHeight="1">
      <c r="A3267" s="283"/>
      <c r="B3267" s="298" t="s">
        <v>3102</v>
      </c>
      <c r="C3267" s="53"/>
      <c r="D3267" s="334"/>
      <c r="E3267" s="351"/>
      <c r="F3267" s="94"/>
      <c r="G3267" s="102"/>
      <c r="H3267" s="281"/>
    </row>
    <row r="3268" spans="1:8" ht="12.75" customHeight="1">
      <c r="A3268" s="288"/>
      <c r="B3268" s="302" t="s">
        <v>46</v>
      </c>
      <c r="C3268" s="55"/>
      <c r="D3268" s="333"/>
      <c r="E3268" s="350"/>
      <c r="F3268" s="73"/>
      <c r="G3268" s="73"/>
      <c r="H3268" s="278"/>
    </row>
    <row r="3269" spans="1:8" ht="12.75" customHeight="1">
      <c r="A3269" s="283" t="s">
        <v>46</v>
      </c>
      <c r="B3269" s="296" t="s">
        <v>3201</v>
      </c>
      <c r="C3269" s="53" t="s">
        <v>4128</v>
      </c>
      <c r="D3269" s="334">
        <v>34.6</v>
      </c>
      <c r="E3269" s="351" t="s">
        <v>117</v>
      </c>
      <c r="F3269" s="94"/>
      <c r="G3269" s="102"/>
      <c r="H3269" s="281"/>
    </row>
    <row r="3270" spans="1:8" ht="12.75" customHeight="1">
      <c r="A3270" s="243"/>
      <c r="B3270" s="255"/>
      <c r="C3270" s="55"/>
      <c r="D3270" s="326"/>
      <c r="E3270" s="84"/>
      <c r="F3270" s="90"/>
      <c r="G3270" s="73"/>
      <c r="H3270" s="278"/>
    </row>
    <row r="3271" spans="1:8" ht="12.75" customHeight="1">
      <c r="A3271" s="244"/>
      <c r="B3271" s="256"/>
      <c r="C3271" s="54"/>
      <c r="D3271" s="327"/>
      <c r="E3271" s="83"/>
      <c r="F3271" s="93"/>
      <c r="G3271" s="101"/>
      <c r="H3271" s="279"/>
    </row>
    <row r="3272" spans="1:8" ht="12.75" customHeight="1">
      <c r="A3272" s="243"/>
      <c r="B3272" s="255"/>
      <c r="C3272" s="52"/>
      <c r="D3272" s="326"/>
      <c r="E3272" s="84"/>
      <c r="F3272" s="90"/>
      <c r="G3272" s="73"/>
      <c r="H3272" s="278"/>
    </row>
    <row r="3273" spans="1:8" ht="12.75" customHeight="1">
      <c r="A3273" s="244"/>
      <c r="B3273" s="256"/>
      <c r="C3273" s="53"/>
      <c r="D3273" s="327"/>
      <c r="E3273" s="83"/>
      <c r="F3273" s="93"/>
      <c r="G3273" s="101"/>
      <c r="H3273" s="279"/>
    </row>
    <row r="3274" spans="1:8" ht="12.75" customHeight="1">
      <c r="A3274" s="80"/>
      <c r="B3274" s="249" t="s">
        <v>46</v>
      </c>
      <c r="C3274" s="249"/>
      <c r="D3274" s="330"/>
      <c r="E3274" s="80"/>
      <c r="F3274" s="69"/>
      <c r="G3274" s="73"/>
      <c r="H3274" s="275"/>
    </row>
    <row r="3275" spans="1:8" ht="12.75" customHeight="1">
      <c r="A3275" s="284" t="s">
        <v>46</v>
      </c>
      <c r="B3275" s="49" t="s">
        <v>46</v>
      </c>
      <c r="C3275" s="311"/>
      <c r="D3275" s="331"/>
      <c r="E3275" s="81" t="s">
        <v>46</v>
      </c>
      <c r="F3275" s="70"/>
      <c r="G3275" s="101"/>
      <c r="H3275" s="374"/>
    </row>
    <row r="3276" spans="1:8" ht="12.75" customHeight="1">
      <c r="A3276" s="243"/>
      <c r="B3276" s="255"/>
      <c r="C3276" s="55"/>
      <c r="D3276" s="326"/>
      <c r="E3276" s="82"/>
      <c r="F3276" s="90"/>
      <c r="G3276" s="73"/>
      <c r="H3276" s="278"/>
    </row>
    <row r="3277" spans="1:8" ht="12.75" customHeight="1">
      <c r="A3277" s="244"/>
      <c r="B3277" s="256"/>
      <c r="C3277" s="54"/>
      <c r="D3277" s="327"/>
      <c r="E3277" s="83"/>
      <c r="F3277" s="93"/>
      <c r="G3277" s="101"/>
      <c r="H3277" s="279"/>
    </row>
    <row r="3278" spans="1:8" ht="12.75" customHeight="1">
      <c r="A3278" s="80"/>
      <c r="B3278" s="249" t="s">
        <v>46</v>
      </c>
      <c r="C3278" s="249"/>
      <c r="D3278" s="330"/>
      <c r="E3278" s="80"/>
      <c r="F3278" s="69"/>
      <c r="G3278" s="73"/>
      <c r="H3278" s="275"/>
    </row>
    <row r="3279" spans="1:8" ht="12.75" customHeight="1">
      <c r="A3279" s="284" t="s">
        <v>46</v>
      </c>
      <c r="B3279" s="49" t="s">
        <v>46</v>
      </c>
      <c r="C3279" s="311"/>
      <c r="D3279" s="331"/>
      <c r="E3279" s="81" t="s">
        <v>46</v>
      </c>
      <c r="F3279" s="70"/>
      <c r="G3279" s="101"/>
      <c r="H3279" s="374"/>
    </row>
    <row r="3280" spans="1:8" ht="12.75" customHeight="1">
      <c r="A3280" s="243"/>
      <c r="B3280" s="255"/>
      <c r="C3280" s="55"/>
      <c r="D3280" s="326"/>
      <c r="E3280" s="82"/>
      <c r="F3280" s="90"/>
      <c r="G3280" s="73"/>
      <c r="H3280" s="278"/>
    </row>
    <row r="3281" spans="1:8" ht="12.75" customHeight="1">
      <c r="A3281" s="244"/>
      <c r="B3281" s="256"/>
      <c r="C3281" s="54"/>
      <c r="D3281" s="327"/>
      <c r="E3281" s="83"/>
      <c r="F3281" s="93"/>
      <c r="G3281" s="101"/>
      <c r="H3281" s="279"/>
    </row>
    <row r="3282" spans="1:8" ht="12.75" customHeight="1">
      <c r="A3282" s="243"/>
      <c r="B3282" s="255"/>
      <c r="C3282" s="55"/>
      <c r="D3282" s="326"/>
      <c r="E3282" s="82"/>
      <c r="F3282" s="90"/>
      <c r="G3282" s="73"/>
      <c r="H3282" s="278"/>
    </row>
    <row r="3283" spans="1:8" ht="12.75" customHeight="1">
      <c r="A3283" s="244"/>
      <c r="B3283" s="256" t="s">
        <v>4134</v>
      </c>
      <c r="C3283" s="54"/>
      <c r="D3283" s="327"/>
      <c r="E3283" s="83"/>
      <c r="F3283" s="93"/>
      <c r="G3283" s="101"/>
      <c r="H3283" s="279"/>
    </row>
    <row r="3284" spans="1:8" ht="12.75" customHeight="1">
      <c r="A3284" s="243"/>
      <c r="B3284" s="255" t="s">
        <v>46</v>
      </c>
      <c r="C3284" s="55" t="s">
        <v>46</v>
      </c>
      <c r="D3284" s="326"/>
      <c r="E3284" s="82"/>
      <c r="F3284" s="90"/>
      <c r="G3284" s="73"/>
      <c r="H3284" s="278"/>
    </row>
    <row r="3285" spans="1:8" ht="12.75" customHeight="1">
      <c r="A3285" s="244" t="s">
        <v>46</v>
      </c>
      <c r="B3285" s="256" t="s">
        <v>1036</v>
      </c>
      <c r="C3285" s="54" t="s">
        <v>1</v>
      </c>
      <c r="D3285" s="327">
        <v>8</v>
      </c>
      <c r="E3285" s="83" t="s">
        <v>199</v>
      </c>
      <c r="F3285" s="93"/>
      <c r="G3285" s="101"/>
      <c r="H3285" s="279"/>
    </row>
    <row r="3286" spans="1:8" ht="12.75" customHeight="1">
      <c r="A3286" s="243"/>
      <c r="B3286" s="255" t="s">
        <v>46</v>
      </c>
      <c r="C3286" s="55" t="s">
        <v>46</v>
      </c>
      <c r="D3286" s="326"/>
      <c r="E3286" s="82"/>
      <c r="F3286" s="90"/>
      <c r="G3286" s="73"/>
      <c r="H3286" s="278"/>
    </row>
    <row r="3287" spans="1:8" ht="12.75" customHeight="1">
      <c r="A3287" s="244" t="s">
        <v>46</v>
      </c>
      <c r="B3287" s="256" t="s">
        <v>1036</v>
      </c>
      <c r="C3287" s="54" t="s">
        <v>4345</v>
      </c>
      <c r="D3287" s="327">
        <v>19</v>
      </c>
      <c r="E3287" s="83" t="s">
        <v>199</v>
      </c>
      <c r="F3287" s="93"/>
      <c r="G3287" s="101"/>
      <c r="H3287" s="279"/>
    </row>
    <row r="3288" spans="1:8" ht="12.75" customHeight="1">
      <c r="A3288" s="243"/>
      <c r="B3288" s="255" t="s">
        <v>46</v>
      </c>
      <c r="C3288" s="55" t="s">
        <v>46</v>
      </c>
      <c r="D3288" s="326"/>
      <c r="E3288" s="82"/>
      <c r="F3288" s="90"/>
      <c r="G3288" s="73"/>
      <c r="H3288" s="278"/>
    </row>
    <row r="3289" spans="1:8" ht="12.75" customHeight="1">
      <c r="A3289" s="244" t="s">
        <v>46</v>
      </c>
      <c r="B3289" s="256" t="s">
        <v>1036</v>
      </c>
      <c r="C3289" s="54" t="s">
        <v>4346</v>
      </c>
      <c r="D3289" s="327">
        <v>1</v>
      </c>
      <c r="E3289" s="83" t="s">
        <v>199</v>
      </c>
      <c r="F3289" s="93"/>
      <c r="G3289" s="101"/>
      <c r="H3289" s="279"/>
    </row>
    <row r="3290" spans="1:8" ht="12.75" customHeight="1">
      <c r="A3290" s="243"/>
      <c r="B3290" s="255" t="s">
        <v>46</v>
      </c>
      <c r="C3290" s="55" t="s">
        <v>46</v>
      </c>
      <c r="D3290" s="326"/>
      <c r="E3290" s="82"/>
      <c r="F3290" s="90"/>
      <c r="G3290" s="73"/>
      <c r="H3290" s="278"/>
    </row>
    <row r="3291" spans="1:8" ht="12.75" customHeight="1">
      <c r="A3291" s="244" t="s">
        <v>46</v>
      </c>
      <c r="B3291" s="256" t="s">
        <v>1036</v>
      </c>
      <c r="C3291" s="54" t="s">
        <v>2578</v>
      </c>
      <c r="D3291" s="327">
        <v>3</v>
      </c>
      <c r="E3291" s="83" t="s">
        <v>199</v>
      </c>
      <c r="F3291" s="93"/>
      <c r="G3291" s="101"/>
      <c r="H3291" s="279"/>
    </row>
    <row r="3292" spans="1:8" ht="12.75" customHeight="1">
      <c r="A3292" s="243"/>
      <c r="B3292" s="255" t="s">
        <v>46</v>
      </c>
      <c r="C3292" s="55" t="s">
        <v>46</v>
      </c>
      <c r="D3292" s="326"/>
      <c r="E3292" s="82"/>
      <c r="F3292" s="90"/>
      <c r="G3292" s="73"/>
      <c r="H3292" s="278"/>
    </row>
    <row r="3293" spans="1:8" ht="12.75" customHeight="1">
      <c r="A3293" s="244" t="s">
        <v>46</v>
      </c>
      <c r="B3293" s="256" t="s">
        <v>440</v>
      </c>
      <c r="C3293" s="54" t="s">
        <v>4342</v>
      </c>
      <c r="D3293" s="327">
        <v>8</v>
      </c>
      <c r="E3293" s="83" t="s">
        <v>199</v>
      </c>
      <c r="F3293" s="93"/>
      <c r="G3293" s="101"/>
      <c r="H3293" s="279"/>
    </row>
    <row r="3294" spans="1:8" ht="12.75" customHeight="1">
      <c r="A3294" s="243"/>
      <c r="B3294" s="255" t="s">
        <v>46</v>
      </c>
      <c r="C3294" s="55" t="s">
        <v>46</v>
      </c>
      <c r="D3294" s="326"/>
      <c r="E3294" s="82"/>
      <c r="F3294" s="90"/>
      <c r="G3294" s="73"/>
      <c r="H3294" s="278"/>
    </row>
    <row r="3295" spans="1:8" ht="12.75" customHeight="1">
      <c r="A3295" s="244" t="s">
        <v>46</v>
      </c>
      <c r="B3295" s="256" t="s">
        <v>440</v>
      </c>
      <c r="C3295" s="54" t="s">
        <v>4343</v>
      </c>
      <c r="D3295" s="327">
        <v>19</v>
      </c>
      <c r="E3295" s="83" t="s">
        <v>199</v>
      </c>
      <c r="F3295" s="93"/>
      <c r="G3295" s="101"/>
      <c r="H3295" s="279"/>
    </row>
    <row r="3296" spans="1:8" ht="12.75" customHeight="1">
      <c r="A3296" s="243"/>
      <c r="B3296" s="255" t="s">
        <v>46</v>
      </c>
      <c r="C3296" s="55" t="s">
        <v>46</v>
      </c>
      <c r="D3296" s="326"/>
      <c r="E3296" s="82"/>
      <c r="F3296" s="90"/>
      <c r="G3296" s="73"/>
      <c r="H3296" s="278"/>
    </row>
    <row r="3297" spans="1:8" ht="12.75" customHeight="1">
      <c r="A3297" s="244" t="s">
        <v>46</v>
      </c>
      <c r="B3297" s="256" t="s">
        <v>440</v>
      </c>
      <c r="C3297" s="54" t="s">
        <v>4344</v>
      </c>
      <c r="D3297" s="327">
        <v>1</v>
      </c>
      <c r="E3297" s="83" t="s">
        <v>199</v>
      </c>
      <c r="F3297" s="93"/>
      <c r="G3297" s="101"/>
      <c r="H3297" s="279"/>
    </row>
    <row r="3298" spans="1:8" ht="12.75" customHeight="1">
      <c r="A3298" s="243"/>
      <c r="B3298" s="255" t="s">
        <v>46</v>
      </c>
      <c r="C3298" s="55" t="s">
        <v>46</v>
      </c>
      <c r="D3298" s="326"/>
      <c r="E3298" s="82"/>
      <c r="F3298" s="90"/>
      <c r="G3298" s="73"/>
      <c r="H3298" s="278"/>
    </row>
    <row r="3299" spans="1:8" ht="12.75" customHeight="1">
      <c r="A3299" s="244" t="s">
        <v>46</v>
      </c>
      <c r="B3299" s="256" t="s">
        <v>440</v>
      </c>
      <c r="C3299" s="54" t="s">
        <v>3697</v>
      </c>
      <c r="D3299" s="327">
        <v>3</v>
      </c>
      <c r="E3299" s="83" t="s">
        <v>199</v>
      </c>
      <c r="F3299" s="93"/>
      <c r="G3299" s="101"/>
      <c r="H3299" s="279"/>
    </row>
    <row r="3300" spans="1:8" ht="12.75" customHeight="1">
      <c r="A3300" s="243"/>
      <c r="B3300" s="255"/>
      <c r="C3300" s="55"/>
      <c r="D3300" s="326"/>
      <c r="E3300" s="84"/>
      <c r="F3300" s="90"/>
      <c r="G3300" s="73"/>
      <c r="H3300" s="278"/>
    </row>
    <row r="3301" spans="1:8" ht="12.75" customHeight="1">
      <c r="A3301" s="244"/>
      <c r="B3301" s="256"/>
      <c r="C3301" s="54"/>
      <c r="D3301" s="327"/>
      <c r="E3301" s="83"/>
      <c r="F3301" s="93"/>
      <c r="G3301" s="101"/>
      <c r="H3301" s="279"/>
    </row>
    <row r="3302" spans="1:8" ht="12.75" customHeight="1">
      <c r="A3302" s="243"/>
      <c r="B3302" s="255"/>
      <c r="C3302" s="266"/>
      <c r="D3302" s="326"/>
      <c r="E3302" s="82"/>
      <c r="F3302" s="90"/>
      <c r="G3302" s="73"/>
      <c r="H3302" s="278"/>
    </row>
    <row r="3303" spans="1:8" ht="12.75" customHeight="1">
      <c r="A3303" s="244"/>
      <c r="B3303" s="256"/>
      <c r="C3303" s="53"/>
      <c r="D3303" s="327"/>
      <c r="E3303" s="83"/>
      <c r="F3303" s="93"/>
      <c r="G3303" s="101"/>
      <c r="H3303" s="279"/>
    </row>
    <row r="3304" spans="1:8" ht="12.75" customHeight="1">
      <c r="A3304" s="243"/>
      <c r="B3304" s="255"/>
      <c r="C3304" s="55"/>
      <c r="D3304" s="326"/>
      <c r="E3304" s="82"/>
      <c r="F3304" s="90"/>
      <c r="G3304" s="73"/>
      <c r="H3304" s="278"/>
    </row>
    <row r="3305" spans="1:8" ht="12.75" customHeight="1">
      <c r="A3305" s="244"/>
      <c r="B3305" s="254" t="s">
        <v>1652</v>
      </c>
      <c r="C3305" s="54"/>
      <c r="D3305" s="327"/>
      <c r="E3305" s="83"/>
      <c r="F3305" s="93"/>
      <c r="G3305" s="101"/>
      <c r="H3305" s="279"/>
    </row>
    <row r="3306" spans="1:8" ht="12.75" customHeight="1">
      <c r="A3306" s="243"/>
      <c r="B3306" s="255"/>
      <c r="C3306" s="52" t="s">
        <v>2749</v>
      </c>
      <c r="D3306" s="326"/>
      <c r="E3306" s="82"/>
      <c r="F3306" s="90"/>
      <c r="G3306" s="73"/>
      <c r="H3306" s="278"/>
    </row>
    <row r="3307" spans="1:8" ht="12.75" customHeight="1">
      <c r="A3307" s="244"/>
      <c r="B3307" s="256"/>
      <c r="C3307" s="54" t="s">
        <v>4136</v>
      </c>
      <c r="D3307" s="327"/>
      <c r="E3307" s="83"/>
      <c r="F3307" s="93"/>
      <c r="G3307" s="101"/>
      <c r="H3307" s="279"/>
    </row>
    <row r="3308" spans="1:8" ht="12.75" customHeight="1">
      <c r="A3308" s="243"/>
      <c r="B3308" s="255" t="s">
        <v>1299</v>
      </c>
      <c r="C3308" s="55" t="s">
        <v>3236</v>
      </c>
      <c r="D3308" s="326"/>
      <c r="E3308" s="82"/>
      <c r="F3308" s="90"/>
      <c r="G3308" s="73"/>
      <c r="H3308" s="278"/>
    </row>
    <row r="3309" spans="1:8" ht="12.75" customHeight="1">
      <c r="A3309" s="244"/>
      <c r="B3309" s="256" t="s">
        <v>4045</v>
      </c>
      <c r="C3309" s="54" t="s">
        <v>4347</v>
      </c>
      <c r="D3309" s="327">
        <v>1</v>
      </c>
      <c r="E3309" s="83" t="s">
        <v>199</v>
      </c>
      <c r="F3309" s="93"/>
      <c r="G3309" s="101"/>
      <c r="H3309" s="279"/>
    </row>
    <row r="3310" spans="1:8" ht="12.75" customHeight="1">
      <c r="A3310" s="243"/>
      <c r="B3310" s="255" t="s">
        <v>1332</v>
      </c>
      <c r="C3310" s="55" t="s">
        <v>3236</v>
      </c>
      <c r="D3310" s="326"/>
      <c r="E3310" s="82"/>
      <c r="F3310" s="90"/>
      <c r="G3310" s="73"/>
      <c r="H3310" s="278"/>
    </row>
    <row r="3311" spans="1:8" ht="12.75" customHeight="1">
      <c r="A3311" s="244"/>
      <c r="B3311" s="256" t="s">
        <v>4045</v>
      </c>
      <c r="C3311" s="54" t="s">
        <v>1910</v>
      </c>
      <c r="D3311" s="327">
        <v>1</v>
      </c>
      <c r="E3311" s="83" t="s">
        <v>199</v>
      </c>
      <c r="F3311" s="93"/>
      <c r="G3311" s="101"/>
      <c r="H3311" s="279"/>
    </row>
    <row r="3312" spans="1:8" ht="12.75" customHeight="1">
      <c r="A3312" s="243"/>
      <c r="B3312" s="255" t="s">
        <v>581</v>
      </c>
      <c r="C3312" s="55" t="s">
        <v>3236</v>
      </c>
      <c r="D3312" s="326"/>
      <c r="E3312" s="82"/>
      <c r="F3312" s="90"/>
      <c r="G3312" s="73"/>
      <c r="H3312" s="278"/>
    </row>
    <row r="3313" spans="1:8" ht="12.75" customHeight="1">
      <c r="A3313" s="244"/>
      <c r="B3313" s="256" t="s">
        <v>4045</v>
      </c>
      <c r="C3313" s="54" t="s">
        <v>4046</v>
      </c>
      <c r="D3313" s="327">
        <v>1</v>
      </c>
      <c r="E3313" s="83" t="s">
        <v>199</v>
      </c>
      <c r="F3313" s="93"/>
      <c r="G3313" s="101"/>
      <c r="H3313" s="279"/>
    </row>
    <row r="3314" spans="1:8" ht="12.75" customHeight="1">
      <c r="A3314" s="243"/>
      <c r="B3314" s="255"/>
      <c r="C3314" s="52"/>
      <c r="D3314" s="326"/>
      <c r="E3314" s="82"/>
      <c r="F3314" s="90"/>
      <c r="G3314" s="73"/>
      <c r="H3314" s="278"/>
    </row>
    <row r="3315" spans="1:8" ht="12.75" customHeight="1">
      <c r="A3315" s="244"/>
      <c r="B3315" s="256"/>
      <c r="C3315" s="54"/>
      <c r="D3315" s="327"/>
      <c r="E3315" s="83"/>
      <c r="F3315" s="93"/>
      <c r="G3315" s="101"/>
      <c r="H3315" s="279"/>
    </row>
    <row r="3316" spans="1:8" ht="12.75" customHeight="1">
      <c r="A3316" s="243"/>
      <c r="B3316" s="255" t="s">
        <v>719</v>
      </c>
      <c r="C3316" s="55" t="s">
        <v>3236</v>
      </c>
      <c r="D3316" s="326"/>
      <c r="E3316" s="82"/>
      <c r="F3316" s="90"/>
      <c r="G3316" s="73"/>
      <c r="H3316" s="278"/>
    </row>
    <row r="3317" spans="1:8" ht="12.75" customHeight="1">
      <c r="A3317" s="244"/>
      <c r="B3317" s="256" t="s">
        <v>4047</v>
      </c>
      <c r="C3317" s="53" t="s">
        <v>4348</v>
      </c>
      <c r="D3317" s="327">
        <v>2</v>
      </c>
      <c r="E3317" s="83" t="s">
        <v>199</v>
      </c>
      <c r="F3317" s="93"/>
      <c r="G3317" s="101"/>
      <c r="H3317" s="279"/>
    </row>
    <row r="3318" spans="1:8" ht="12.75" customHeight="1">
      <c r="A3318" s="243"/>
      <c r="B3318" s="255" t="s">
        <v>1662</v>
      </c>
      <c r="C3318" s="55" t="s">
        <v>3236</v>
      </c>
      <c r="D3318" s="326"/>
      <c r="E3318" s="82"/>
      <c r="F3318" s="90"/>
      <c r="G3318" s="73"/>
      <c r="H3318" s="278"/>
    </row>
    <row r="3319" spans="1:8" ht="12.75" customHeight="1">
      <c r="A3319" s="244"/>
      <c r="B3319" s="256" t="s">
        <v>2898</v>
      </c>
      <c r="C3319" s="53" t="s">
        <v>4349</v>
      </c>
      <c r="D3319" s="327">
        <v>6</v>
      </c>
      <c r="E3319" s="83" t="s">
        <v>199</v>
      </c>
      <c r="F3319" s="93"/>
      <c r="G3319" s="101"/>
      <c r="H3319" s="279"/>
    </row>
    <row r="3320" spans="1:8" ht="12.75" customHeight="1">
      <c r="A3320" s="243"/>
      <c r="B3320" s="255"/>
      <c r="C3320" s="266"/>
      <c r="D3320" s="326"/>
      <c r="E3320" s="82"/>
      <c r="F3320" s="90"/>
      <c r="G3320" s="73"/>
      <c r="H3320" s="278"/>
    </row>
    <row r="3321" spans="1:8" ht="12.75" customHeight="1">
      <c r="A3321" s="244"/>
      <c r="B3321" s="256"/>
      <c r="C3321" s="53"/>
      <c r="D3321" s="327"/>
      <c r="E3321" s="83"/>
      <c r="F3321" s="93"/>
      <c r="G3321" s="101"/>
      <c r="H3321" s="279"/>
    </row>
    <row r="3322" spans="1:8" ht="12.75" customHeight="1">
      <c r="A3322" s="243"/>
      <c r="B3322" s="255"/>
      <c r="C3322" s="55" t="s">
        <v>4049</v>
      </c>
      <c r="D3322" s="326"/>
      <c r="E3322" s="82"/>
      <c r="F3322" s="90"/>
      <c r="G3322" s="73"/>
      <c r="H3322" s="278"/>
    </row>
    <row r="3323" spans="1:8" ht="12.75" customHeight="1">
      <c r="A3323" s="244"/>
      <c r="B3323" s="256"/>
      <c r="C3323" s="54" t="s">
        <v>4050</v>
      </c>
      <c r="D3323" s="327"/>
      <c r="E3323" s="83"/>
      <c r="F3323" s="93"/>
      <c r="G3323" s="101"/>
      <c r="H3323" s="279"/>
    </row>
    <row r="3324" spans="1:8" ht="12.75" customHeight="1">
      <c r="A3324" s="243"/>
      <c r="B3324" s="255" t="s">
        <v>1393</v>
      </c>
      <c r="C3324" s="55" t="s">
        <v>3837</v>
      </c>
      <c r="D3324" s="326"/>
      <c r="E3324" s="82"/>
      <c r="F3324" s="90"/>
      <c r="G3324" s="73"/>
      <c r="H3324" s="278"/>
    </row>
    <row r="3325" spans="1:8" ht="12.75" customHeight="1">
      <c r="A3325" s="244"/>
      <c r="B3325" s="256" t="s">
        <v>2323</v>
      </c>
      <c r="C3325" s="54" t="s">
        <v>1276</v>
      </c>
      <c r="D3325" s="327">
        <v>1</v>
      </c>
      <c r="E3325" s="83" t="s">
        <v>199</v>
      </c>
      <c r="F3325" s="93"/>
      <c r="G3325" s="101"/>
      <c r="H3325" s="279"/>
    </row>
    <row r="3326" spans="1:8" ht="12.75" customHeight="1">
      <c r="A3326" s="243"/>
      <c r="B3326" s="255" t="s">
        <v>1223</v>
      </c>
      <c r="C3326" s="55" t="s">
        <v>3837</v>
      </c>
      <c r="D3326" s="326"/>
      <c r="E3326" s="82"/>
      <c r="F3326" s="90"/>
      <c r="G3326" s="73"/>
      <c r="H3326" s="278"/>
    </row>
    <row r="3327" spans="1:8" ht="12.75" customHeight="1">
      <c r="A3327" s="244"/>
      <c r="B3327" s="256" t="s">
        <v>2323</v>
      </c>
      <c r="C3327" s="54" t="s">
        <v>4053</v>
      </c>
      <c r="D3327" s="327">
        <v>1</v>
      </c>
      <c r="E3327" s="83" t="s">
        <v>199</v>
      </c>
      <c r="F3327" s="93"/>
      <c r="G3327" s="101"/>
      <c r="H3327" s="279"/>
    </row>
    <row r="3328" spans="1:8" ht="12.75" customHeight="1">
      <c r="A3328" s="243"/>
      <c r="B3328" s="255"/>
      <c r="C3328" s="55"/>
      <c r="D3328" s="326"/>
      <c r="E3328" s="82"/>
      <c r="F3328" s="90"/>
      <c r="G3328" s="73"/>
      <c r="H3328" s="278"/>
    </row>
    <row r="3329" spans="1:8" ht="12.75" customHeight="1">
      <c r="A3329" s="244"/>
      <c r="B3329" s="256"/>
      <c r="C3329" s="54"/>
      <c r="D3329" s="327"/>
      <c r="E3329" s="83"/>
      <c r="F3329" s="93"/>
      <c r="G3329" s="101"/>
      <c r="H3329" s="279"/>
    </row>
    <row r="3330" spans="1:8" ht="12.75" customHeight="1">
      <c r="A3330" s="243"/>
      <c r="B3330" s="255"/>
      <c r="C3330" s="55" t="s">
        <v>4055</v>
      </c>
      <c r="D3330" s="326"/>
      <c r="E3330" s="82"/>
      <c r="F3330" s="90"/>
      <c r="G3330" s="73"/>
      <c r="H3330" s="278"/>
    </row>
    <row r="3331" spans="1:8" ht="12.75" customHeight="1">
      <c r="A3331" s="244"/>
      <c r="B3331" s="256"/>
      <c r="C3331" s="54" t="s">
        <v>1700</v>
      </c>
      <c r="D3331" s="327"/>
      <c r="E3331" s="83"/>
      <c r="F3331" s="93"/>
      <c r="G3331" s="101"/>
      <c r="H3331" s="279"/>
    </row>
    <row r="3332" spans="1:8" ht="12.75" customHeight="1">
      <c r="A3332" s="243"/>
      <c r="B3332" s="255" t="s">
        <v>1290</v>
      </c>
      <c r="C3332" s="55" t="s">
        <v>3837</v>
      </c>
      <c r="D3332" s="326"/>
      <c r="E3332" s="82"/>
      <c r="F3332" s="90"/>
      <c r="G3332" s="73"/>
      <c r="H3332" s="278"/>
    </row>
    <row r="3333" spans="1:8" ht="12.75" customHeight="1">
      <c r="A3333" s="244"/>
      <c r="B3333" s="256" t="s">
        <v>4054</v>
      </c>
      <c r="C3333" s="54" t="s">
        <v>841</v>
      </c>
      <c r="D3333" s="327">
        <v>1</v>
      </c>
      <c r="E3333" s="83" t="s">
        <v>199</v>
      </c>
      <c r="F3333" s="93"/>
      <c r="G3333" s="101"/>
      <c r="H3333" s="279"/>
    </row>
    <row r="3334" spans="1:8" ht="12.75" customHeight="1">
      <c r="A3334" s="243"/>
      <c r="B3334" s="255" t="s">
        <v>202</v>
      </c>
      <c r="C3334" s="55" t="s">
        <v>3837</v>
      </c>
      <c r="D3334" s="326"/>
      <c r="E3334" s="82"/>
      <c r="F3334" s="90"/>
      <c r="G3334" s="73"/>
      <c r="H3334" s="278"/>
    </row>
    <row r="3335" spans="1:8" ht="12.75" customHeight="1">
      <c r="A3335" s="244"/>
      <c r="B3335" s="256" t="s">
        <v>1060</v>
      </c>
      <c r="C3335" s="54" t="s">
        <v>756</v>
      </c>
      <c r="D3335" s="327">
        <v>1</v>
      </c>
      <c r="E3335" s="83" t="s">
        <v>199</v>
      </c>
      <c r="F3335" s="93"/>
      <c r="G3335" s="101"/>
      <c r="H3335" s="279"/>
    </row>
    <row r="3336" spans="1:8" ht="12.75" customHeight="1">
      <c r="A3336" s="243"/>
      <c r="B3336" s="255" t="s">
        <v>1160</v>
      </c>
      <c r="C3336" s="55" t="s">
        <v>3837</v>
      </c>
      <c r="D3336" s="326"/>
      <c r="E3336" s="82"/>
      <c r="F3336" s="90"/>
      <c r="G3336" s="73"/>
      <c r="H3336" s="278"/>
    </row>
    <row r="3337" spans="1:8" ht="12.75" customHeight="1">
      <c r="A3337" s="244"/>
      <c r="B3337" s="256" t="s">
        <v>1060</v>
      </c>
      <c r="C3337" s="54" t="s">
        <v>841</v>
      </c>
      <c r="D3337" s="327">
        <v>1</v>
      </c>
      <c r="E3337" s="83" t="s">
        <v>199</v>
      </c>
      <c r="F3337" s="93"/>
      <c r="G3337" s="101"/>
      <c r="H3337" s="279"/>
    </row>
    <row r="3338" spans="1:8" ht="12.75" customHeight="1">
      <c r="A3338" s="243"/>
      <c r="B3338" s="255" t="s">
        <v>762</v>
      </c>
      <c r="C3338" s="55" t="s">
        <v>395</v>
      </c>
      <c r="D3338" s="326"/>
      <c r="E3338" s="82"/>
      <c r="F3338" s="90"/>
      <c r="G3338" s="73"/>
      <c r="H3338" s="278"/>
    </row>
    <row r="3339" spans="1:8" ht="12.75" customHeight="1">
      <c r="A3339" s="244"/>
      <c r="B3339" s="256" t="s">
        <v>1551</v>
      </c>
      <c r="C3339" s="54" t="s">
        <v>841</v>
      </c>
      <c r="D3339" s="327">
        <v>1</v>
      </c>
      <c r="E3339" s="83" t="s">
        <v>199</v>
      </c>
      <c r="F3339" s="93"/>
      <c r="G3339" s="101"/>
      <c r="H3339" s="279"/>
    </row>
    <row r="3340" spans="1:8" ht="12.75" customHeight="1">
      <c r="A3340" s="243"/>
      <c r="B3340" s="255" t="s">
        <v>1672</v>
      </c>
      <c r="C3340" s="55" t="s">
        <v>395</v>
      </c>
      <c r="D3340" s="326"/>
      <c r="E3340" s="82"/>
      <c r="F3340" s="90"/>
      <c r="G3340" s="73"/>
      <c r="H3340" s="278"/>
    </row>
    <row r="3341" spans="1:8" ht="12.75" customHeight="1">
      <c r="A3341" s="244"/>
      <c r="B3341" s="256" t="s">
        <v>3227</v>
      </c>
      <c r="C3341" s="54" t="s">
        <v>4056</v>
      </c>
      <c r="D3341" s="327">
        <v>1</v>
      </c>
      <c r="E3341" s="83" t="s">
        <v>199</v>
      </c>
      <c r="F3341" s="93"/>
      <c r="G3341" s="101"/>
      <c r="H3341" s="279"/>
    </row>
    <row r="3342" spans="1:8" ht="12.75" customHeight="1">
      <c r="A3342" s="243"/>
      <c r="B3342" s="255" t="s">
        <v>1673</v>
      </c>
      <c r="C3342" s="55" t="s">
        <v>395</v>
      </c>
      <c r="D3342" s="326"/>
      <c r="E3342" s="82"/>
      <c r="F3342" s="90"/>
      <c r="G3342" s="73"/>
      <c r="H3342" s="278"/>
    </row>
    <row r="3343" spans="1:8" ht="12.75" customHeight="1">
      <c r="A3343" s="244"/>
      <c r="B3343" s="256" t="s">
        <v>3227</v>
      </c>
      <c r="C3343" s="54" t="s">
        <v>4059</v>
      </c>
      <c r="D3343" s="327">
        <v>1</v>
      </c>
      <c r="E3343" s="83" t="s">
        <v>199</v>
      </c>
      <c r="F3343" s="93"/>
      <c r="G3343" s="101"/>
      <c r="H3343" s="279"/>
    </row>
    <row r="3344" spans="1:8" ht="12.75" customHeight="1">
      <c r="A3344" s="243"/>
      <c r="B3344" s="255" t="s">
        <v>1537</v>
      </c>
      <c r="C3344" s="55" t="s">
        <v>395</v>
      </c>
      <c r="D3344" s="326"/>
      <c r="E3344" s="82"/>
      <c r="F3344" s="90"/>
      <c r="G3344" s="73"/>
      <c r="H3344" s="278"/>
    </row>
    <row r="3345" spans="1:8" ht="12.75" customHeight="1">
      <c r="A3345" s="244"/>
      <c r="B3345" s="256" t="s">
        <v>3227</v>
      </c>
      <c r="C3345" s="54" t="s">
        <v>3970</v>
      </c>
      <c r="D3345" s="327">
        <v>1</v>
      </c>
      <c r="E3345" s="83" t="s">
        <v>199</v>
      </c>
      <c r="F3345" s="93"/>
      <c r="G3345" s="101"/>
      <c r="H3345" s="279"/>
    </row>
    <row r="3346" spans="1:8" ht="12.75" customHeight="1">
      <c r="A3346" s="243"/>
      <c r="B3346" s="255" t="s">
        <v>537</v>
      </c>
      <c r="C3346" s="55" t="s">
        <v>395</v>
      </c>
      <c r="D3346" s="326"/>
      <c r="E3346" s="82"/>
      <c r="F3346" s="90"/>
      <c r="G3346" s="73"/>
      <c r="H3346" s="278"/>
    </row>
    <row r="3347" spans="1:8" ht="12.75" customHeight="1">
      <c r="A3347" s="244"/>
      <c r="B3347" s="256" t="s">
        <v>3227</v>
      </c>
      <c r="C3347" s="54" t="s">
        <v>4060</v>
      </c>
      <c r="D3347" s="327">
        <v>1</v>
      </c>
      <c r="E3347" s="83" t="s">
        <v>199</v>
      </c>
      <c r="F3347" s="93"/>
      <c r="G3347" s="101"/>
      <c r="H3347" s="279"/>
    </row>
    <row r="3348" spans="1:8" ht="12.75" customHeight="1">
      <c r="A3348" s="243"/>
      <c r="B3348" s="255" t="s">
        <v>4062</v>
      </c>
      <c r="C3348" s="55" t="s">
        <v>395</v>
      </c>
      <c r="D3348" s="326"/>
      <c r="E3348" s="82"/>
      <c r="F3348" s="90"/>
      <c r="G3348" s="73"/>
      <c r="H3348" s="278"/>
    </row>
    <row r="3349" spans="1:8" ht="12.75" customHeight="1">
      <c r="A3349" s="244"/>
      <c r="B3349" s="256" t="s">
        <v>3227</v>
      </c>
      <c r="C3349" s="54" t="s">
        <v>4063</v>
      </c>
      <c r="D3349" s="327">
        <v>1</v>
      </c>
      <c r="E3349" s="83" t="s">
        <v>199</v>
      </c>
      <c r="F3349" s="93"/>
      <c r="G3349" s="101"/>
      <c r="H3349" s="279"/>
    </row>
    <row r="3350" spans="1:8" ht="12.75" customHeight="1">
      <c r="A3350" s="243"/>
      <c r="B3350" s="255"/>
      <c r="C3350" s="55"/>
      <c r="D3350" s="326"/>
      <c r="E3350" s="82"/>
      <c r="F3350" s="90"/>
      <c r="G3350" s="73"/>
      <c r="H3350" s="278"/>
    </row>
    <row r="3351" spans="1:8" ht="12.75" customHeight="1">
      <c r="A3351" s="244"/>
      <c r="B3351" s="256"/>
      <c r="C3351" s="54"/>
      <c r="D3351" s="327"/>
      <c r="E3351" s="83"/>
      <c r="F3351" s="93"/>
      <c r="G3351" s="101"/>
      <c r="H3351" s="279"/>
    </row>
    <row r="3352" spans="1:8" ht="12.75" customHeight="1">
      <c r="A3352" s="243"/>
      <c r="B3352" s="255"/>
      <c r="C3352" s="52" t="s">
        <v>2749</v>
      </c>
      <c r="D3352" s="326"/>
      <c r="E3352" s="82"/>
      <c r="F3352" s="90"/>
      <c r="G3352" s="73"/>
      <c r="H3352" s="278"/>
    </row>
    <row r="3353" spans="1:8" ht="12.75" customHeight="1">
      <c r="A3353" s="244"/>
      <c r="B3353" s="256"/>
      <c r="C3353" s="54" t="s">
        <v>160</v>
      </c>
      <c r="D3353" s="327"/>
      <c r="E3353" s="83"/>
      <c r="F3353" s="93"/>
      <c r="G3353" s="101"/>
      <c r="H3353" s="279"/>
    </row>
    <row r="3354" spans="1:8" ht="12.75" customHeight="1">
      <c r="A3354" s="243"/>
      <c r="B3354" s="255"/>
      <c r="C3354" s="55" t="s">
        <v>508</v>
      </c>
      <c r="D3354" s="326"/>
      <c r="E3354" s="82"/>
      <c r="F3354" s="90"/>
      <c r="G3354" s="73"/>
      <c r="H3354" s="278"/>
    </row>
    <row r="3355" spans="1:8" ht="12.75" customHeight="1">
      <c r="A3355" s="244"/>
      <c r="B3355" s="256"/>
      <c r="C3355" s="54"/>
      <c r="D3355" s="327"/>
      <c r="E3355" s="83"/>
      <c r="F3355" s="93"/>
      <c r="G3355" s="101"/>
      <c r="H3355" s="279"/>
    </row>
    <row r="3356" spans="1:8" ht="12.75" customHeight="1">
      <c r="A3356" s="243"/>
      <c r="B3356" s="255" t="s">
        <v>1683</v>
      </c>
      <c r="C3356" s="55" t="s">
        <v>2866</v>
      </c>
      <c r="D3356" s="326"/>
      <c r="E3356" s="82"/>
      <c r="F3356" s="90"/>
      <c r="G3356" s="73"/>
      <c r="H3356" s="278"/>
    </row>
    <row r="3357" spans="1:8" ht="12.75" customHeight="1">
      <c r="A3357" s="244"/>
      <c r="B3357" s="256" t="s">
        <v>4057</v>
      </c>
      <c r="C3357" s="54" t="s">
        <v>4016</v>
      </c>
      <c r="D3357" s="327">
        <v>1</v>
      </c>
      <c r="E3357" s="83" t="s">
        <v>199</v>
      </c>
      <c r="F3357" s="93"/>
      <c r="G3357" s="101"/>
      <c r="H3357" s="279"/>
    </row>
    <row r="3358" spans="1:8" ht="12.75" customHeight="1">
      <c r="A3358" s="243"/>
      <c r="B3358" s="255" t="s">
        <v>1684</v>
      </c>
      <c r="C3358" s="55" t="s">
        <v>2866</v>
      </c>
      <c r="D3358" s="326"/>
      <c r="E3358" s="82"/>
      <c r="F3358" s="90"/>
      <c r="G3358" s="73"/>
      <c r="H3358" s="278"/>
    </row>
    <row r="3359" spans="1:8" ht="12.75" customHeight="1">
      <c r="A3359" s="244"/>
      <c r="B3359" s="256" t="s">
        <v>4057</v>
      </c>
      <c r="C3359" s="54" t="s">
        <v>4350</v>
      </c>
      <c r="D3359" s="327">
        <v>1</v>
      </c>
      <c r="E3359" s="83" t="s">
        <v>199</v>
      </c>
      <c r="F3359" s="93"/>
      <c r="G3359" s="101"/>
      <c r="H3359" s="279"/>
    </row>
    <row r="3360" spans="1:8" ht="12.75" customHeight="1">
      <c r="A3360" s="243"/>
      <c r="B3360" s="255"/>
      <c r="C3360" s="52"/>
      <c r="D3360" s="326"/>
      <c r="E3360" s="82"/>
      <c r="F3360" s="90"/>
      <c r="G3360" s="73"/>
      <c r="H3360" s="278"/>
    </row>
    <row r="3361" spans="1:8" ht="12.75" customHeight="1">
      <c r="A3361" s="244"/>
      <c r="B3361" s="256"/>
      <c r="C3361" s="54"/>
      <c r="D3361" s="327"/>
      <c r="E3361" s="83"/>
      <c r="F3361" s="93"/>
      <c r="G3361" s="101"/>
      <c r="H3361" s="279"/>
    </row>
    <row r="3362" spans="1:8" ht="12.75" customHeight="1">
      <c r="A3362" s="243"/>
      <c r="B3362" s="255"/>
      <c r="C3362" s="52" t="s">
        <v>3345</v>
      </c>
      <c r="D3362" s="326"/>
      <c r="E3362" s="82"/>
      <c r="F3362" s="90"/>
      <c r="G3362" s="73"/>
      <c r="H3362" s="278"/>
    </row>
    <row r="3363" spans="1:8" ht="12.75" customHeight="1">
      <c r="A3363" s="244"/>
      <c r="B3363" s="256"/>
      <c r="C3363" s="54" t="s">
        <v>4065</v>
      </c>
      <c r="D3363" s="327"/>
      <c r="E3363" s="83"/>
      <c r="F3363" s="93"/>
      <c r="G3363" s="101"/>
      <c r="H3363" s="279"/>
    </row>
    <row r="3364" spans="1:8" ht="12.75" customHeight="1">
      <c r="A3364" s="243"/>
      <c r="B3364" s="255"/>
      <c r="C3364" s="55" t="s">
        <v>969</v>
      </c>
      <c r="D3364" s="326"/>
      <c r="E3364" s="82"/>
      <c r="F3364" s="90"/>
      <c r="G3364" s="73"/>
      <c r="H3364" s="278"/>
    </row>
    <row r="3365" spans="1:8" ht="12.75" customHeight="1">
      <c r="A3365" s="244"/>
      <c r="B3365" s="256"/>
      <c r="C3365" s="54"/>
      <c r="D3365" s="327"/>
      <c r="E3365" s="83"/>
      <c r="F3365" s="93"/>
      <c r="G3365" s="101"/>
      <c r="H3365" s="279"/>
    </row>
    <row r="3366" spans="1:8" ht="12.75" customHeight="1">
      <c r="A3366" s="243"/>
      <c r="B3366" s="255" t="s">
        <v>775</v>
      </c>
      <c r="C3366" s="55" t="s">
        <v>2866</v>
      </c>
      <c r="D3366" s="326"/>
      <c r="E3366" s="82"/>
      <c r="F3366" s="90"/>
      <c r="G3366" s="73"/>
      <c r="H3366" s="278"/>
    </row>
    <row r="3367" spans="1:8" ht="12.75" customHeight="1">
      <c r="A3367" s="244"/>
      <c r="B3367" s="256" t="s">
        <v>70</v>
      </c>
      <c r="C3367" s="54" t="s">
        <v>4064</v>
      </c>
      <c r="D3367" s="327">
        <v>1</v>
      </c>
      <c r="E3367" s="83" t="s">
        <v>199</v>
      </c>
      <c r="F3367" s="93"/>
      <c r="G3367" s="101"/>
      <c r="H3367" s="279"/>
    </row>
    <row r="3368" spans="1:8" ht="12.75" customHeight="1">
      <c r="A3368" s="243"/>
      <c r="B3368" s="255" t="s">
        <v>1694</v>
      </c>
      <c r="C3368" s="55" t="s">
        <v>2866</v>
      </c>
      <c r="D3368" s="326"/>
      <c r="E3368" s="82"/>
      <c r="F3368" s="90"/>
      <c r="G3368" s="73"/>
      <c r="H3368" s="278"/>
    </row>
    <row r="3369" spans="1:8" ht="12.75" customHeight="1">
      <c r="A3369" s="244"/>
      <c r="B3369" s="256" t="s">
        <v>781</v>
      </c>
      <c r="C3369" s="54" t="s">
        <v>1847</v>
      </c>
      <c r="D3369" s="327">
        <v>3</v>
      </c>
      <c r="E3369" s="83" t="s">
        <v>199</v>
      </c>
      <c r="F3369" s="93"/>
      <c r="G3369" s="101"/>
      <c r="H3369" s="279"/>
    </row>
    <row r="3370" spans="1:8" ht="12.75" customHeight="1">
      <c r="A3370" s="243"/>
      <c r="B3370" s="255"/>
      <c r="C3370" s="52"/>
      <c r="D3370" s="326"/>
      <c r="E3370" s="82"/>
      <c r="F3370" s="90"/>
      <c r="G3370" s="73"/>
      <c r="H3370" s="278"/>
    </row>
    <row r="3371" spans="1:8" ht="12.75" customHeight="1">
      <c r="A3371" s="244"/>
      <c r="B3371" s="256"/>
      <c r="C3371" s="54"/>
      <c r="D3371" s="327"/>
      <c r="E3371" s="83"/>
      <c r="F3371" s="93"/>
      <c r="G3371" s="101"/>
      <c r="H3371" s="279"/>
    </row>
    <row r="3372" spans="1:8" ht="12.75" customHeight="1">
      <c r="A3372" s="243"/>
      <c r="B3372" s="255"/>
      <c r="C3372" s="52" t="s">
        <v>2749</v>
      </c>
      <c r="D3372" s="326"/>
      <c r="E3372" s="82"/>
      <c r="F3372" s="90"/>
      <c r="G3372" s="73"/>
      <c r="H3372" s="278"/>
    </row>
    <row r="3373" spans="1:8" ht="12.75" customHeight="1">
      <c r="A3373" s="244"/>
      <c r="B3373" s="256"/>
      <c r="C3373" s="54" t="s">
        <v>4136</v>
      </c>
      <c r="D3373" s="327"/>
      <c r="E3373" s="83"/>
      <c r="F3373" s="93"/>
      <c r="G3373" s="101"/>
      <c r="H3373" s="279"/>
    </row>
    <row r="3374" spans="1:8" ht="12.75" customHeight="1">
      <c r="A3374" s="243"/>
      <c r="B3374" s="255" t="s">
        <v>1558</v>
      </c>
      <c r="C3374" s="55" t="s">
        <v>3329</v>
      </c>
      <c r="D3374" s="326"/>
      <c r="E3374" s="82"/>
      <c r="F3374" s="90"/>
      <c r="G3374" s="73"/>
      <c r="H3374" s="278"/>
    </row>
    <row r="3375" spans="1:8" ht="12.75" customHeight="1">
      <c r="A3375" s="244"/>
      <c r="B3375" s="256" t="s">
        <v>158</v>
      </c>
      <c r="C3375" s="54" t="s">
        <v>3447</v>
      </c>
      <c r="D3375" s="327">
        <v>1</v>
      </c>
      <c r="E3375" s="83" t="s">
        <v>199</v>
      </c>
      <c r="F3375" s="93"/>
      <c r="G3375" s="101"/>
      <c r="H3375" s="279"/>
    </row>
    <row r="3376" spans="1:8" ht="12.75" customHeight="1">
      <c r="A3376" s="243"/>
      <c r="B3376" s="255" t="s">
        <v>1610</v>
      </c>
      <c r="C3376" s="55" t="s">
        <v>3329</v>
      </c>
      <c r="D3376" s="326"/>
      <c r="E3376" s="82"/>
      <c r="F3376" s="90"/>
      <c r="G3376" s="73"/>
      <c r="H3376" s="278"/>
    </row>
    <row r="3377" spans="1:8" ht="12.75" customHeight="1">
      <c r="A3377" s="244"/>
      <c r="B3377" s="256" t="s">
        <v>158</v>
      </c>
      <c r="C3377" s="54" t="s">
        <v>370</v>
      </c>
      <c r="D3377" s="327">
        <v>1</v>
      </c>
      <c r="E3377" s="83" t="s">
        <v>199</v>
      </c>
      <c r="F3377" s="93"/>
      <c r="G3377" s="101"/>
      <c r="H3377" s="279"/>
    </row>
    <row r="3378" spans="1:8" ht="12.75" customHeight="1">
      <c r="A3378" s="243"/>
      <c r="B3378" s="255" t="s">
        <v>1707</v>
      </c>
      <c r="C3378" s="55" t="s">
        <v>3329</v>
      </c>
      <c r="D3378" s="326"/>
      <c r="E3378" s="82"/>
      <c r="F3378" s="90"/>
      <c r="G3378" s="73"/>
      <c r="H3378" s="278"/>
    </row>
    <row r="3379" spans="1:8" ht="12.75" customHeight="1">
      <c r="A3379" s="244"/>
      <c r="B3379" s="256" t="s">
        <v>4066</v>
      </c>
      <c r="C3379" s="54" t="s">
        <v>356</v>
      </c>
      <c r="D3379" s="327">
        <v>1</v>
      </c>
      <c r="E3379" s="83" t="s">
        <v>199</v>
      </c>
      <c r="F3379" s="93"/>
      <c r="G3379" s="101"/>
      <c r="H3379" s="279"/>
    </row>
    <row r="3380" spans="1:8" ht="12.75" customHeight="1">
      <c r="A3380" s="243"/>
      <c r="B3380" s="255"/>
      <c r="C3380" s="52"/>
      <c r="D3380" s="326"/>
      <c r="E3380" s="82"/>
      <c r="F3380" s="90"/>
      <c r="G3380" s="73"/>
      <c r="H3380" s="278"/>
    </row>
    <row r="3381" spans="1:8" ht="12.75" customHeight="1">
      <c r="A3381" s="244"/>
      <c r="B3381" s="256"/>
      <c r="C3381" s="54"/>
      <c r="D3381" s="327"/>
      <c r="E3381" s="83"/>
      <c r="F3381" s="93"/>
      <c r="G3381" s="101"/>
      <c r="H3381" s="279"/>
    </row>
    <row r="3382" spans="1:8" ht="12.75" customHeight="1">
      <c r="A3382" s="243"/>
      <c r="B3382" s="255"/>
      <c r="C3382" s="52" t="s">
        <v>2749</v>
      </c>
      <c r="D3382" s="326"/>
      <c r="E3382" s="82"/>
      <c r="F3382" s="90"/>
      <c r="G3382" s="73"/>
      <c r="H3382" s="278"/>
    </row>
    <row r="3383" spans="1:8" ht="12.75" customHeight="1">
      <c r="A3383" s="244"/>
      <c r="B3383" s="256"/>
      <c r="C3383" s="54" t="s">
        <v>4351</v>
      </c>
      <c r="D3383" s="327"/>
      <c r="E3383" s="83"/>
      <c r="F3383" s="93"/>
      <c r="G3383" s="101"/>
      <c r="H3383" s="279"/>
    </row>
    <row r="3384" spans="1:8" ht="12.75" customHeight="1">
      <c r="A3384" s="243"/>
      <c r="B3384" s="255" t="s">
        <v>583</v>
      </c>
      <c r="C3384" s="55" t="s">
        <v>3329</v>
      </c>
      <c r="D3384" s="326"/>
      <c r="E3384" s="82"/>
      <c r="F3384" s="90"/>
      <c r="G3384" s="73"/>
      <c r="H3384" s="278"/>
    </row>
    <row r="3385" spans="1:8" ht="12.75" customHeight="1">
      <c r="A3385" s="244"/>
      <c r="B3385" s="256" t="s">
        <v>1907</v>
      </c>
      <c r="C3385" s="54" t="s">
        <v>4067</v>
      </c>
      <c r="D3385" s="327">
        <v>1</v>
      </c>
      <c r="E3385" s="83" t="s">
        <v>199</v>
      </c>
      <c r="F3385" s="93"/>
      <c r="G3385" s="101"/>
      <c r="H3385" s="279"/>
    </row>
    <row r="3386" spans="1:8" ht="12.75" customHeight="1">
      <c r="A3386" s="243"/>
      <c r="B3386" s="255" t="s">
        <v>20</v>
      </c>
      <c r="C3386" s="55" t="s">
        <v>3329</v>
      </c>
      <c r="D3386" s="326"/>
      <c r="E3386" s="82"/>
      <c r="F3386" s="90"/>
      <c r="G3386" s="73"/>
      <c r="H3386" s="278"/>
    </row>
    <row r="3387" spans="1:8" ht="12.75" customHeight="1">
      <c r="A3387" s="244"/>
      <c r="B3387" s="256" t="s">
        <v>1907</v>
      </c>
      <c r="C3387" s="54" t="s">
        <v>3876</v>
      </c>
      <c r="D3387" s="327">
        <v>1</v>
      </c>
      <c r="E3387" s="83" t="s">
        <v>199</v>
      </c>
      <c r="F3387" s="93"/>
      <c r="G3387" s="101"/>
      <c r="H3387" s="279"/>
    </row>
    <row r="3388" spans="1:8" ht="12.75" customHeight="1">
      <c r="A3388" s="243"/>
      <c r="B3388" s="255" t="s">
        <v>1712</v>
      </c>
      <c r="C3388" s="55" t="s">
        <v>3329</v>
      </c>
      <c r="D3388" s="326"/>
      <c r="E3388" s="82"/>
      <c r="F3388" s="90"/>
      <c r="G3388" s="73"/>
      <c r="H3388" s="278"/>
    </row>
    <row r="3389" spans="1:8" ht="12.75" customHeight="1">
      <c r="A3389" s="244"/>
      <c r="B3389" s="256" t="s">
        <v>872</v>
      </c>
      <c r="C3389" s="54" t="s">
        <v>4069</v>
      </c>
      <c r="D3389" s="327">
        <v>1</v>
      </c>
      <c r="E3389" s="83" t="s">
        <v>199</v>
      </c>
      <c r="F3389" s="93"/>
      <c r="G3389" s="101"/>
      <c r="H3389" s="279"/>
    </row>
    <row r="3390" spans="1:8" ht="12.75" customHeight="1">
      <c r="A3390" s="243"/>
      <c r="B3390" s="255"/>
      <c r="C3390" s="52"/>
      <c r="D3390" s="326"/>
      <c r="E3390" s="82"/>
      <c r="F3390" s="90"/>
      <c r="G3390" s="73"/>
      <c r="H3390" s="278"/>
    </row>
    <row r="3391" spans="1:8" ht="12.75" customHeight="1">
      <c r="A3391" s="244"/>
      <c r="B3391" s="256"/>
      <c r="C3391" s="54"/>
      <c r="D3391" s="327"/>
      <c r="E3391" s="83"/>
      <c r="F3391" s="93"/>
      <c r="G3391" s="101"/>
      <c r="H3391" s="279"/>
    </row>
    <row r="3392" spans="1:8" ht="12.75" customHeight="1">
      <c r="A3392" s="243"/>
      <c r="B3392" s="255" t="s">
        <v>1723</v>
      </c>
      <c r="C3392" s="55" t="s">
        <v>4352</v>
      </c>
      <c r="D3392" s="326"/>
      <c r="E3392" s="82"/>
      <c r="F3392" s="90"/>
      <c r="G3392" s="73"/>
      <c r="H3392" s="278"/>
    </row>
    <row r="3393" spans="1:8" ht="12.75" customHeight="1">
      <c r="A3393" s="244"/>
      <c r="B3393" s="256" t="s">
        <v>1791</v>
      </c>
      <c r="C3393" s="54" t="s">
        <v>4136</v>
      </c>
      <c r="D3393" s="327">
        <v>1</v>
      </c>
      <c r="E3393" s="83" t="s">
        <v>199</v>
      </c>
      <c r="F3393" s="93"/>
      <c r="G3393" s="101"/>
      <c r="H3393" s="279"/>
    </row>
    <row r="3394" spans="1:8" ht="12.75" customHeight="1">
      <c r="A3394" s="243"/>
      <c r="B3394" s="255" t="s">
        <v>1727</v>
      </c>
      <c r="C3394" s="55" t="s">
        <v>4353</v>
      </c>
      <c r="D3394" s="326"/>
      <c r="E3394" s="82"/>
      <c r="F3394" s="90"/>
      <c r="G3394" s="73"/>
      <c r="H3394" s="278"/>
    </row>
    <row r="3395" spans="1:8" ht="12.75" customHeight="1">
      <c r="A3395" s="244"/>
      <c r="B3395" s="256" t="s">
        <v>1791</v>
      </c>
      <c r="C3395" s="54" t="s">
        <v>4136</v>
      </c>
      <c r="D3395" s="327">
        <v>1</v>
      </c>
      <c r="E3395" s="83" t="s">
        <v>199</v>
      </c>
      <c r="F3395" s="93"/>
      <c r="G3395" s="101"/>
      <c r="H3395" s="279"/>
    </row>
    <row r="3396" spans="1:8" ht="12.75" customHeight="1">
      <c r="A3396" s="243"/>
      <c r="B3396" s="255" t="s">
        <v>209</v>
      </c>
      <c r="C3396" s="55" t="s">
        <v>4354</v>
      </c>
      <c r="D3396" s="326"/>
      <c r="E3396" s="82"/>
      <c r="F3396" s="90"/>
      <c r="G3396" s="73"/>
      <c r="H3396" s="278"/>
    </row>
    <row r="3397" spans="1:8" ht="12.75" customHeight="1">
      <c r="A3397" s="244"/>
      <c r="B3397" s="256" t="s">
        <v>3070</v>
      </c>
      <c r="C3397" s="54" t="s">
        <v>2848</v>
      </c>
      <c r="D3397" s="327">
        <v>6</v>
      </c>
      <c r="E3397" s="83" t="s">
        <v>199</v>
      </c>
      <c r="F3397" s="93"/>
      <c r="G3397" s="101"/>
      <c r="H3397" s="279"/>
    </row>
    <row r="3398" spans="1:8" ht="12.75" customHeight="1">
      <c r="A3398" s="243"/>
      <c r="B3398" s="255"/>
      <c r="C3398" s="52"/>
      <c r="D3398" s="326"/>
      <c r="E3398" s="82"/>
      <c r="F3398" s="90"/>
      <c r="G3398" s="73"/>
      <c r="H3398" s="278"/>
    </row>
    <row r="3399" spans="1:8" ht="12.75" customHeight="1">
      <c r="A3399" s="244"/>
      <c r="B3399" s="256"/>
      <c r="C3399" s="54"/>
      <c r="D3399" s="327"/>
      <c r="E3399" s="83"/>
      <c r="F3399" s="93"/>
      <c r="G3399" s="101"/>
      <c r="H3399" s="279"/>
    </row>
    <row r="3400" spans="1:8" ht="12.75" customHeight="1">
      <c r="A3400" s="243"/>
      <c r="B3400" s="255"/>
      <c r="C3400" s="52"/>
      <c r="D3400" s="326"/>
      <c r="E3400" s="82"/>
      <c r="F3400" s="90"/>
      <c r="G3400" s="73"/>
      <c r="H3400" s="278"/>
    </row>
    <row r="3401" spans="1:8" ht="12.75" customHeight="1">
      <c r="A3401" s="244"/>
      <c r="B3401" s="256"/>
      <c r="C3401" s="54"/>
      <c r="D3401" s="327"/>
      <c r="E3401" s="83"/>
      <c r="F3401" s="93"/>
      <c r="G3401" s="101"/>
      <c r="H3401" s="279"/>
    </row>
    <row r="3402" spans="1:8" ht="12.75" customHeight="1">
      <c r="A3402" s="243"/>
      <c r="B3402" s="255"/>
      <c r="C3402" s="52" t="s">
        <v>1172</v>
      </c>
      <c r="D3402" s="326"/>
      <c r="E3402" s="82"/>
      <c r="F3402" s="90"/>
      <c r="G3402" s="73"/>
      <c r="H3402" s="278"/>
    </row>
    <row r="3403" spans="1:8" ht="12.75" customHeight="1">
      <c r="A3403" s="244"/>
      <c r="B3403" s="256"/>
      <c r="C3403" s="54" t="s">
        <v>3974</v>
      </c>
      <c r="D3403" s="327"/>
      <c r="E3403" s="83"/>
      <c r="F3403" s="93"/>
      <c r="G3403" s="101"/>
      <c r="H3403" s="279"/>
    </row>
    <row r="3404" spans="1:8" ht="12.75" customHeight="1">
      <c r="A3404" s="243"/>
      <c r="B3404" s="255" t="s">
        <v>2913</v>
      </c>
      <c r="C3404" s="55" t="s">
        <v>4364</v>
      </c>
      <c r="D3404" s="326"/>
      <c r="E3404" s="82"/>
      <c r="F3404" s="90"/>
      <c r="G3404" s="73"/>
      <c r="H3404" s="278"/>
    </row>
    <row r="3405" spans="1:8" ht="12.75" customHeight="1">
      <c r="A3405" s="244"/>
      <c r="B3405" s="256" t="s">
        <v>3761</v>
      </c>
      <c r="C3405" s="54" t="s">
        <v>3522</v>
      </c>
      <c r="D3405" s="327">
        <v>3</v>
      </c>
      <c r="E3405" s="83" t="s">
        <v>199</v>
      </c>
      <c r="F3405" s="93"/>
      <c r="G3405" s="101"/>
      <c r="H3405" s="279"/>
    </row>
    <row r="3406" spans="1:8" ht="12.75" customHeight="1">
      <c r="A3406" s="243"/>
      <c r="B3406" s="255"/>
      <c r="C3406" s="55" t="s">
        <v>516</v>
      </c>
      <c r="D3406" s="326"/>
      <c r="E3406" s="82"/>
      <c r="F3406" s="90"/>
      <c r="G3406" s="73"/>
      <c r="H3406" s="278"/>
    </row>
    <row r="3407" spans="1:8" ht="12.75" customHeight="1">
      <c r="A3407" s="244"/>
      <c r="B3407" s="256"/>
      <c r="C3407" s="54" t="s">
        <v>1239</v>
      </c>
      <c r="D3407" s="327"/>
      <c r="E3407" s="83"/>
      <c r="F3407" s="93"/>
      <c r="G3407" s="101"/>
      <c r="H3407" s="279"/>
    </row>
    <row r="3408" spans="1:8" ht="12.75" customHeight="1">
      <c r="A3408" s="243"/>
      <c r="B3408" s="255" t="s">
        <v>1690</v>
      </c>
      <c r="C3408" s="55" t="s">
        <v>4355</v>
      </c>
      <c r="D3408" s="326"/>
      <c r="E3408" s="82"/>
      <c r="F3408" s="90"/>
      <c r="G3408" s="73"/>
      <c r="H3408" s="278"/>
    </row>
    <row r="3409" spans="1:8" ht="12.75" customHeight="1">
      <c r="A3409" s="244"/>
      <c r="B3409" s="256" t="s">
        <v>4070</v>
      </c>
      <c r="C3409" s="54" t="s">
        <v>1172</v>
      </c>
      <c r="D3409" s="327">
        <v>6</v>
      </c>
      <c r="E3409" s="83" t="s">
        <v>199</v>
      </c>
      <c r="F3409" s="93"/>
      <c r="G3409" s="101"/>
      <c r="H3409" s="279"/>
    </row>
    <row r="3410" spans="1:8" ht="12.75" customHeight="1">
      <c r="A3410" s="243"/>
      <c r="B3410" s="255"/>
      <c r="C3410" s="55" t="s">
        <v>3974</v>
      </c>
      <c r="D3410" s="326"/>
      <c r="E3410" s="82"/>
      <c r="F3410" s="90"/>
      <c r="G3410" s="73"/>
      <c r="H3410" s="278"/>
    </row>
    <row r="3411" spans="1:8" ht="12.75" customHeight="1">
      <c r="A3411" s="244"/>
      <c r="B3411" s="256"/>
      <c r="C3411" s="54"/>
      <c r="D3411" s="327"/>
      <c r="E3411" s="83"/>
      <c r="F3411" s="93"/>
      <c r="G3411" s="101"/>
      <c r="H3411" s="279"/>
    </row>
    <row r="3412" spans="1:8" ht="12.75" customHeight="1">
      <c r="A3412" s="243"/>
      <c r="B3412" s="255" t="s">
        <v>1314</v>
      </c>
      <c r="C3412" s="55" t="s">
        <v>551</v>
      </c>
      <c r="D3412" s="326"/>
      <c r="E3412" s="82"/>
      <c r="F3412" s="90"/>
      <c r="G3412" s="73"/>
      <c r="H3412" s="278"/>
    </row>
    <row r="3413" spans="1:8" ht="12.75" customHeight="1">
      <c r="A3413" s="244"/>
      <c r="B3413" s="256" t="s">
        <v>4071</v>
      </c>
      <c r="C3413" s="54" t="s">
        <v>4136</v>
      </c>
      <c r="D3413" s="327">
        <v>1</v>
      </c>
      <c r="E3413" s="83" t="s">
        <v>199</v>
      </c>
      <c r="F3413" s="93"/>
      <c r="G3413" s="101"/>
      <c r="H3413" s="279"/>
    </row>
    <row r="3414" spans="1:8" ht="12.75" customHeight="1">
      <c r="A3414" s="243"/>
      <c r="B3414" s="255" t="s">
        <v>605</v>
      </c>
      <c r="C3414" s="55" t="s">
        <v>1153</v>
      </c>
      <c r="D3414" s="326"/>
      <c r="E3414" s="82"/>
      <c r="F3414" s="90"/>
      <c r="G3414" s="73"/>
      <c r="H3414" s="278"/>
    </row>
    <row r="3415" spans="1:8" ht="12.75" customHeight="1">
      <c r="A3415" s="244"/>
      <c r="B3415" s="256" t="s">
        <v>4071</v>
      </c>
      <c r="C3415" s="54" t="s">
        <v>4136</v>
      </c>
      <c r="D3415" s="327">
        <v>1</v>
      </c>
      <c r="E3415" s="83" t="s">
        <v>199</v>
      </c>
      <c r="F3415" s="93"/>
      <c r="G3415" s="101"/>
      <c r="H3415" s="279"/>
    </row>
    <row r="3416" spans="1:8" ht="12.75" customHeight="1">
      <c r="A3416" s="243"/>
      <c r="B3416" s="255" t="s">
        <v>939</v>
      </c>
      <c r="C3416" s="55" t="s">
        <v>4357</v>
      </c>
      <c r="D3416" s="326"/>
      <c r="E3416" s="82"/>
      <c r="F3416" s="90"/>
      <c r="G3416" s="73"/>
      <c r="H3416" s="278"/>
    </row>
    <row r="3417" spans="1:8" ht="12.75" customHeight="1">
      <c r="A3417" s="244"/>
      <c r="B3417" s="256" t="s">
        <v>4073</v>
      </c>
      <c r="C3417" s="54" t="s">
        <v>67</v>
      </c>
      <c r="D3417" s="327">
        <v>1</v>
      </c>
      <c r="E3417" s="83" t="s">
        <v>199</v>
      </c>
      <c r="F3417" s="93"/>
      <c r="G3417" s="101"/>
      <c r="H3417" s="279"/>
    </row>
    <row r="3418" spans="1:8" ht="12.75" customHeight="1">
      <c r="A3418" s="243"/>
      <c r="B3418" s="255" t="s">
        <v>1747</v>
      </c>
      <c r="C3418" s="55" t="s">
        <v>4356</v>
      </c>
      <c r="D3418" s="326"/>
      <c r="E3418" s="82"/>
      <c r="F3418" s="90"/>
      <c r="G3418" s="73"/>
      <c r="H3418" s="278"/>
    </row>
    <row r="3419" spans="1:8" ht="12.75" customHeight="1">
      <c r="A3419" s="244"/>
      <c r="B3419" s="256" t="s">
        <v>1302</v>
      </c>
      <c r="C3419" s="54" t="s">
        <v>2749</v>
      </c>
      <c r="D3419" s="327">
        <v>2</v>
      </c>
      <c r="E3419" s="83" t="s">
        <v>199</v>
      </c>
      <c r="F3419" s="93"/>
      <c r="G3419" s="101"/>
      <c r="H3419" s="279"/>
    </row>
    <row r="3420" spans="1:8" ht="12.75" customHeight="1">
      <c r="A3420" s="243"/>
      <c r="B3420" s="255"/>
      <c r="C3420" s="52" t="s">
        <v>4351</v>
      </c>
      <c r="D3420" s="326"/>
      <c r="E3420" s="82"/>
      <c r="F3420" s="90"/>
      <c r="G3420" s="73"/>
      <c r="H3420" s="278"/>
    </row>
    <row r="3421" spans="1:8" ht="12.75" customHeight="1">
      <c r="A3421" s="244"/>
      <c r="B3421" s="256"/>
      <c r="C3421" s="54"/>
      <c r="D3421" s="327"/>
      <c r="E3421" s="83"/>
      <c r="F3421" s="93"/>
      <c r="G3421" s="101"/>
      <c r="H3421" s="279"/>
    </row>
    <row r="3422" spans="1:8" ht="12.75" customHeight="1">
      <c r="A3422" s="243"/>
      <c r="B3422" s="255"/>
      <c r="C3422" s="55"/>
      <c r="D3422" s="326"/>
      <c r="E3422" s="82"/>
      <c r="F3422" s="90"/>
      <c r="G3422" s="73"/>
      <c r="H3422" s="278"/>
    </row>
    <row r="3423" spans="1:8" ht="12.75" customHeight="1">
      <c r="A3423" s="244"/>
      <c r="B3423" s="256"/>
      <c r="C3423" s="54"/>
      <c r="D3423" s="327"/>
      <c r="E3423" s="83"/>
      <c r="F3423" s="93"/>
      <c r="G3423" s="101"/>
      <c r="H3423" s="279"/>
    </row>
    <row r="3424" spans="1:8" ht="12.75" customHeight="1">
      <c r="A3424" s="243"/>
      <c r="B3424" s="255" t="s">
        <v>46</v>
      </c>
      <c r="C3424" s="55" t="s">
        <v>46</v>
      </c>
      <c r="D3424" s="326"/>
      <c r="E3424" s="346"/>
      <c r="F3424" s="90"/>
      <c r="G3424" s="73"/>
      <c r="H3424" s="278"/>
    </row>
    <row r="3425" spans="1:8" ht="12.75" customHeight="1">
      <c r="A3425" s="244" t="s">
        <v>46</v>
      </c>
      <c r="B3425" s="256" t="s">
        <v>1903</v>
      </c>
      <c r="C3425" s="54" t="s">
        <v>3675</v>
      </c>
      <c r="D3425" s="327"/>
      <c r="E3425" s="347" t="s">
        <v>46</v>
      </c>
      <c r="F3425" s="91"/>
      <c r="G3425" s="101"/>
      <c r="H3425" s="279"/>
    </row>
    <row r="3426" spans="1:8" ht="12.75" customHeight="1">
      <c r="A3426" s="384"/>
      <c r="B3426" s="249" t="s">
        <v>4074</v>
      </c>
      <c r="C3426" s="392" t="s">
        <v>1354</v>
      </c>
      <c r="D3426" s="330"/>
      <c r="E3426" s="80"/>
      <c r="F3426" s="69"/>
      <c r="G3426" s="73"/>
      <c r="H3426" s="275"/>
    </row>
    <row r="3427" spans="1:8" ht="12.75" customHeight="1">
      <c r="A3427" s="385" t="s">
        <v>46</v>
      </c>
      <c r="B3427" s="49" t="s">
        <v>1909</v>
      </c>
      <c r="C3427" s="311" t="s">
        <v>735</v>
      </c>
      <c r="D3427" s="331">
        <v>1</v>
      </c>
      <c r="E3427" s="81" t="s">
        <v>199</v>
      </c>
      <c r="F3427" s="70"/>
      <c r="G3427" s="101"/>
      <c r="H3427" s="374"/>
    </row>
    <row r="3428" spans="1:8" ht="12.75" customHeight="1">
      <c r="A3428" s="243"/>
      <c r="B3428" s="255" t="s">
        <v>1175</v>
      </c>
      <c r="C3428" s="55" t="s">
        <v>624</v>
      </c>
      <c r="D3428" s="326"/>
      <c r="E3428" s="346"/>
      <c r="F3428" s="90"/>
      <c r="G3428" s="73"/>
      <c r="H3428" s="278"/>
    </row>
    <row r="3429" spans="1:8" ht="12.75" customHeight="1">
      <c r="A3429" s="244" t="s">
        <v>46</v>
      </c>
      <c r="B3429" s="256" t="s">
        <v>4532</v>
      </c>
      <c r="C3429" s="54" t="s">
        <v>4535</v>
      </c>
      <c r="D3429" s="327">
        <v>1</v>
      </c>
      <c r="E3429" s="347" t="s">
        <v>199</v>
      </c>
      <c r="F3429" s="93"/>
      <c r="G3429" s="101"/>
      <c r="H3429" s="279"/>
    </row>
    <row r="3430" spans="1:8" ht="12.75" customHeight="1">
      <c r="A3430" s="243"/>
      <c r="B3430" s="255" t="s">
        <v>4075</v>
      </c>
      <c r="C3430" s="55" t="s">
        <v>2000</v>
      </c>
      <c r="D3430" s="326"/>
      <c r="E3430" s="346"/>
      <c r="F3430" s="90"/>
      <c r="G3430" s="73"/>
      <c r="H3430" s="278"/>
    </row>
    <row r="3431" spans="1:8" ht="12.75" customHeight="1">
      <c r="A3431" s="244" t="s">
        <v>46</v>
      </c>
      <c r="B3431" s="256" t="s">
        <v>4532</v>
      </c>
      <c r="C3431" s="54" t="s">
        <v>4535</v>
      </c>
      <c r="D3431" s="327">
        <v>2</v>
      </c>
      <c r="E3431" s="347" t="s">
        <v>199</v>
      </c>
      <c r="F3431" s="93"/>
      <c r="G3431" s="101"/>
      <c r="H3431" s="279"/>
    </row>
    <row r="3432" spans="1:8" ht="12.75" customHeight="1">
      <c r="A3432" s="243"/>
      <c r="B3432" s="255" t="s">
        <v>2785</v>
      </c>
      <c r="C3432" s="55" t="s">
        <v>4842</v>
      </c>
      <c r="D3432" s="326"/>
      <c r="E3432" s="346"/>
      <c r="F3432" s="90"/>
      <c r="G3432" s="73"/>
      <c r="H3432" s="278"/>
    </row>
    <row r="3433" spans="1:8" ht="12.75" customHeight="1">
      <c r="A3433" s="244" t="s">
        <v>46</v>
      </c>
      <c r="B3433" s="256" t="s">
        <v>4076</v>
      </c>
      <c r="C3433" s="53" t="s">
        <v>3145</v>
      </c>
      <c r="D3433" s="327">
        <v>1</v>
      </c>
      <c r="E3433" s="347" t="s">
        <v>199</v>
      </c>
      <c r="F3433" s="91"/>
      <c r="G3433" s="101"/>
      <c r="H3433" s="279"/>
    </row>
    <row r="3434" spans="1:8" ht="12.75" customHeight="1">
      <c r="A3434" s="243"/>
      <c r="B3434" s="255" t="s">
        <v>4533</v>
      </c>
      <c r="C3434" s="55" t="s">
        <v>4842</v>
      </c>
      <c r="D3434" s="326"/>
      <c r="E3434" s="346"/>
      <c r="F3434" s="90"/>
      <c r="G3434" s="73"/>
      <c r="H3434" s="278"/>
    </row>
    <row r="3435" spans="1:8" ht="12.75" customHeight="1">
      <c r="A3435" s="244"/>
      <c r="B3435" s="256" t="s">
        <v>3186</v>
      </c>
      <c r="C3435" s="53" t="s">
        <v>3145</v>
      </c>
      <c r="D3435" s="327">
        <v>1</v>
      </c>
      <c r="E3435" s="347" t="s">
        <v>199</v>
      </c>
      <c r="F3435" s="93"/>
      <c r="G3435" s="101"/>
      <c r="H3435" s="279"/>
    </row>
    <row r="3436" spans="1:8" ht="12.75" customHeight="1">
      <c r="A3436" s="243"/>
      <c r="B3436" s="255" t="s">
        <v>4078</v>
      </c>
      <c r="C3436" s="55" t="s">
        <v>2634</v>
      </c>
      <c r="D3436" s="326"/>
      <c r="E3436" s="82"/>
      <c r="F3436" s="90"/>
      <c r="G3436" s="73"/>
      <c r="H3436" s="278"/>
    </row>
    <row r="3437" spans="1:8" ht="12.75" customHeight="1">
      <c r="A3437" s="244"/>
      <c r="B3437" s="256" t="s">
        <v>4076</v>
      </c>
      <c r="C3437" s="54" t="s">
        <v>3145</v>
      </c>
      <c r="D3437" s="327">
        <v>1</v>
      </c>
      <c r="E3437" s="83" t="s">
        <v>199</v>
      </c>
      <c r="F3437" s="93"/>
      <c r="G3437" s="101"/>
      <c r="H3437" s="279"/>
    </row>
    <row r="3438" spans="1:8" ht="12.75" customHeight="1">
      <c r="A3438" s="243"/>
      <c r="B3438" s="255"/>
      <c r="C3438" s="55"/>
      <c r="D3438" s="326"/>
      <c r="E3438" s="82"/>
      <c r="F3438" s="90"/>
      <c r="G3438" s="73"/>
      <c r="H3438" s="278"/>
    </row>
    <row r="3439" spans="1:8" ht="12.75" customHeight="1">
      <c r="A3439" s="244"/>
      <c r="B3439" s="256"/>
      <c r="C3439" s="54"/>
      <c r="D3439" s="327"/>
      <c r="E3439" s="83"/>
      <c r="F3439" s="93"/>
      <c r="G3439" s="101"/>
      <c r="H3439" s="279"/>
    </row>
    <row r="3440" spans="1:8" ht="12.75" customHeight="1">
      <c r="A3440" s="243"/>
      <c r="B3440" s="255"/>
      <c r="C3440" s="55"/>
      <c r="D3440" s="326"/>
      <c r="E3440" s="82"/>
      <c r="F3440" s="90"/>
      <c r="G3440" s="73"/>
      <c r="H3440" s="278"/>
    </row>
    <row r="3441" spans="1:8" ht="12.75" customHeight="1">
      <c r="A3441" s="244"/>
      <c r="B3441" s="256"/>
      <c r="C3441" s="54"/>
      <c r="D3441" s="327"/>
      <c r="E3441" s="83"/>
      <c r="F3441" s="93"/>
      <c r="G3441" s="101"/>
      <c r="H3441" s="279"/>
    </row>
    <row r="3442" spans="1:8" ht="12.75" customHeight="1">
      <c r="A3442" s="243"/>
      <c r="B3442" s="255"/>
      <c r="C3442" s="55"/>
      <c r="D3442" s="326"/>
      <c r="E3442" s="82"/>
      <c r="F3442" s="90"/>
      <c r="G3442" s="73"/>
      <c r="H3442" s="278"/>
    </row>
    <row r="3443" spans="1:8" ht="12.75" customHeight="1">
      <c r="A3443" s="244"/>
      <c r="B3443" s="256" t="s">
        <v>2090</v>
      </c>
      <c r="C3443" s="54"/>
      <c r="D3443" s="327"/>
      <c r="E3443" s="83"/>
      <c r="F3443" s="93"/>
      <c r="G3443" s="101"/>
      <c r="H3443" s="279"/>
    </row>
    <row r="3444" spans="1:8" ht="12.75" customHeight="1">
      <c r="A3444" s="243"/>
      <c r="B3444" s="303" t="s">
        <v>2107</v>
      </c>
      <c r="C3444" s="55" t="s">
        <v>991</v>
      </c>
      <c r="D3444" s="326"/>
      <c r="E3444" s="346"/>
      <c r="F3444" s="90"/>
      <c r="G3444" s="73"/>
      <c r="H3444" s="278"/>
    </row>
    <row r="3445" spans="1:8" ht="12.75" customHeight="1">
      <c r="A3445" s="241" t="s">
        <v>46</v>
      </c>
      <c r="B3445" s="303" t="s">
        <v>2114</v>
      </c>
      <c r="C3445" s="312" t="s">
        <v>3520</v>
      </c>
      <c r="D3445" s="326">
        <v>2</v>
      </c>
      <c r="E3445" s="346" t="s">
        <v>199</v>
      </c>
      <c r="F3445" s="90"/>
      <c r="G3445" s="73"/>
      <c r="H3445" s="278"/>
    </row>
    <row r="3446" spans="1:8" ht="12.75" customHeight="1">
      <c r="A3446" s="239"/>
      <c r="B3446" s="304" t="s">
        <v>2107</v>
      </c>
      <c r="C3446" s="313" t="s">
        <v>4615</v>
      </c>
      <c r="D3446" s="328"/>
      <c r="E3446" s="348"/>
      <c r="F3446" s="355"/>
      <c r="G3446" s="371"/>
      <c r="H3446" s="372"/>
    </row>
    <row r="3447" spans="1:8" ht="12.75" customHeight="1">
      <c r="A3447" s="386" t="s">
        <v>46</v>
      </c>
      <c r="B3447" s="299" t="s">
        <v>2114</v>
      </c>
      <c r="C3447" s="53" t="s">
        <v>3520</v>
      </c>
      <c r="D3447" s="329">
        <v>1</v>
      </c>
      <c r="E3447" s="349" t="s">
        <v>199</v>
      </c>
      <c r="F3447" s="356"/>
      <c r="G3447" s="94"/>
      <c r="H3447" s="373"/>
    </row>
    <row r="3448" spans="1:8" ht="12.75" customHeight="1">
      <c r="A3448" s="241"/>
      <c r="B3448" s="303" t="s">
        <v>1802</v>
      </c>
      <c r="C3448" s="266" t="s">
        <v>808</v>
      </c>
      <c r="D3448" s="326"/>
      <c r="E3448" s="346"/>
      <c r="F3448" s="90"/>
      <c r="G3448" s="73"/>
      <c r="H3448" s="278"/>
    </row>
    <row r="3449" spans="1:8" ht="12.75" customHeight="1">
      <c r="A3449" s="244" t="s">
        <v>46</v>
      </c>
      <c r="B3449" s="295" t="s">
        <v>1217</v>
      </c>
      <c r="C3449" s="53" t="s">
        <v>2117</v>
      </c>
      <c r="D3449" s="327">
        <v>1</v>
      </c>
      <c r="E3449" s="347" t="s">
        <v>199</v>
      </c>
      <c r="F3449" s="91"/>
      <c r="G3449" s="101"/>
      <c r="H3449" s="279"/>
    </row>
    <row r="3450" spans="1:8" ht="12.75" customHeight="1">
      <c r="A3450" s="243"/>
      <c r="B3450" s="253" t="s">
        <v>2120</v>
      </c>
      <c r="C3450" s="264" t="s">
        <v>2123</v>
      </c>
      <c r="D3450" s="330"/>
      <c r="E3450" s="80"/>
      <c r="F3450" s="69"/>
      <c r="G3450" s="73"/>
      <c r="H3450" s="275"/>
    </row>
    <row r="3451" spans="1:8" ht="12.75" customHeight="1">
      <c r="A3451" s="242" t="s">
        <v>46</v>
      </c>
      <c r="B3451" s="254" t="s">
        <v>554</v>
      </c>
      <c r="C3451" s="265" t="s">
        <v>2129</v>
      </c>
      <c r="D3451" s="331">
        <v>12</v>
      </c>
      <c r="E3451" s="81" t="s">
        <v>199</v>
      </c>
      <c r="F3451" s="70"/>
      <c r="G3451" s="101"/>
      <c r="H3451" s="277"/>
    </row>
    <row r="3452" spans="1:8" ht="12.75" customHeight="1">
      <c r="A3452" s="243"/>
      <c r="B3452" s="258" t="s">
        <v>4111</v>
      </c>
      <c r="C3452" s="52" t="s">
        <v>4114</v>
      </c>
      <c r="D3452" s="326"/>
      <c r="E3452" s="346"/>
      <c r="F3452" s="90"/>
      <c r="G3452" s="73"/>
      <c r="H3452" s="372"/>
    </row>
    <row r="3453" spans="1:8" ht="12.75" customHeight="1">
      <c r="A3453" s="244" t="s">
        <v>46</v>
      </c>
      <c r="B3453" s="256" t="s">
        <v>4113</v>
      </c>
      <c r="C3453" s="53" t="s">
        <v>2111</v>
      </c>
      <c r="D3453" s="327">
        <v>3</v>
      </c>
      <c r="E3453" s="347" t="s">
        <v>199</v>
      </c>
      <c r="F3453" s="72"/>
      <c r="G3453" s="101"/>
      <c r="H3453" s="375"/>
    </row>
    <row r="3454" spans="1:8" ht="12.75" customHeight="1">
      <c r="A3454" s="243"/>
      <c r="B3454" s="255" t="s">
        <v>680</v>
      </c>
      <c r="C3454" s="55" t="s">
        <v>669</v>
      </c>
      <c r="D3454" s="326"/>
      <c r="E3454" s="346"/>
      <c r="F3454" s="90"/>
      <c r="G3454" s="73"/>
      <c r="H3454" s="278"/>
    </row>
    <row r="3455" spans="1:8" ht="12.75" customHeight="1">
      <c r="A3455" s="244" t="s">
        <v>46</v>
      </c>
      <c r="B3455" s="256" t="s">
        <v>2132</v>
      </c>
      <c r="C3455" s="54" t="s">
        <v>3524</v>
      </c>
      <c r="D3455" s="327">
        <v>14</v>
      </c>
      <c r="E3455" s="347" t="s">
        <v>199</v>
      </c>
      <c r="F3455" s="91"/>
      <c r="G3455" s="101"/>
      <c r="H3455" s="375"/>
    </row>
    <row r="3456" spans="1:8" ht="12.75" customHeight="1">
      <c r="A3456" s="243"/>
      <c r="B3456" s="255" t="s">
        <v>2135</v>
      </c>
      <c r="C3456" s="55" t="s">
        <v>1659</v>
      </c>
      <c r="D3456" s="326"/>
      <c r="E3456" s="346"/>
      <c r="F3456" s="90"/>
      <c r="G3456" s="73"/>
      <c r="H3456" s="278"/>
    </row>
    <row r="3457" spans="1:8" ht="12.75" customHeight="1">
      <c r="A3457" s="244" t="s">
        <v>46</v>
      </c>
      <c r="B3457" s="256" t="s">
        <v>428</v>
      </c>
      <c r="C3457" s="54" t="s">
        <v>3526</v>
      </c>
      <c r="D3457" s="327">
        <v>10</v>
      </c>
      <c r="E3457" s="347" t="s">
        <v>199</v>
      </c>
      <c r="F3457" s="91"/>
      <c r="G3457" s="101"/>
      <c r="H3457" s="279"/>
    </row>
    <row r="3458" spans="1:8" ht="12.75" customHeight="1">
      <c r="A3458" s="243"/>
      <c r="B3458" s="255" t="s">
        <v>755</v>
      </c>
      <c r="C3458" s="55" t="s">
        <v>1711</v>
      </c>
      <c r="D3458" s="326"/>
      <c r="E3458" s="346"/>
      <c r="F3458" s="90"/>
      <c r="G3458" s="73"/>
      <c r="H3458" s="278"/>
    </row>
    <row r="3459" spans="1:8" ht="12.75" customHeight="1">
      <c r="A3459" s="244" t="s">
        <v>46</v>
      </c>
      <c r="B3459" s="256" t="s">
        <v>2141</v>
      </c>
      <c r="C3459" s="54" t="s">
        <v>2129</v>
      </c>
      <c r="D3459" s="327">
        <v>47</v>
      </c>
      <c r="E3459" s="347" t="s">
        <v>199</v>
      </c>
      <c r="F3459" s="93"/>
      <c r="G3459" s="101"/>
      <c r="H3459" s="279"/>
    </row>
    <row r="3460" spans="1:8" ht="12.75" customHeight="1">
      <c r="A3460" s="243"/>
      <c r="B3460" s="255" t="s">
        <v>2142</v>
      </c>
      <c r="C3460" s="55" t="s">
        <v>4547</v>
      </c>
      <c r="D3460" s="326"/>
      <c r="E3460" s="346"/>
      <c r="F3460" s="90"/>
      <c r="G3460" s="73"/>
      <c r="H3460" s="278"/>
    </row>
    <row r="3461" spans="1:8" ht="12.75" customHeight="1">
      <c r="A3461" s="241" t="s">
        <v>46</v>
      </c>
      <c r="B3461" s="255" t="s">
        <v>2143</v>
      </c>
      <c r="C3461" s="312" t="s">
        <v>332</v>
      </c>
      <c r="D3461" s="326">
        <v>4</v>
      </c>
      <c r="E3461" s="346" t="s">
        <v>199</v>
      </c>
      <c r="F3461" s="90"/>
      <c r="G3461" s="73"/>
      <c r="H3461" s="278"/>
    </row>
    <row r="3462" spans="1:8" ht="12.75" customHeight="1">
      <c r="A3462" s="239"/>
      <c r="B3462" s="293" t="s">
        <v>2175</v>
      </c>
      <c r="C3462" s="52" t="s">
        <v>4402</v>
      </c>
      <c r="D3462" s="328"/>
      <c r="E3462" s="348"/>
      <c r="F3462" s="355"/>
      <c r="G3462" s="371"/>
      <c r="H3462" s="372"/>
    </row>
    <row r="3463" spans="1:8" ht="12.75" customHeight="1">
      <c r="A3463" s="386" t="s">
        <v>46</v>
      </c>
      <c r="B3463" s="294" t="s">
        <v>4548</v>
      </c>
      <c r="C3463" s="53" t="s">
        <v>3534</v>
      </c>
      <c r="D3463" s="329">
        <v>1</v>
      </c>
      <c r="E3463" s="349" t="s">
        <v>199</v>
      </c>
      <c r="F3463" s="356"/>
      <c r="G3463" s="94"/>
      <c r="H3463" s="373"/>
    </row>
    <row r="3464" spans="1:8" ht="12.75" customHeight="1">
      <c r="A3464" s="241"/>
      <c r="B3464" s="260" t="s">
        <v>46</v>
      </c>
      <c r="C3464" s="312" t="s">
        <v>3273</v>
      </c>
      <c r="D3464" s="326"/>
      <c r="E3464" s="346"/>
      <c r="F3464" s="71"/>
      <c r="G3464" s="73"/>
      <c r="H3464" s="278"/>
    </row>
    <row r="3465" spans="1:8" ht="12.75" customHeight="1">
      <c r="A3465" s="244" t="s">
        <v>46</v>
      </c>
      <c r="B3465" s="292" t="s">
        <v>46</v>
      </c>
      <c r="C3465" s="54"/>
      <c r="D3465" s="327"/>
      <c r="E3465" s="347" t="s">
        <v>46</v>
      </c>
      <c r="F3465" s="72"/>
      <c r="G3465" s="101"/>
      <c r="H3465" s="279"/>
    </row>
    <row r="3466" spans="1:8" ht="12.75" customHeight="1">
      <c r="A3466" s="247"/>
      <c r="B3466" s="261" t="s">
        <v>2157</v>
      </c>
      <c r="C3466" s="55" t="s">
        <v>2264</v>
      </c>
      <c r="D3466" s="333"/>
      <c r="E3466" s="350"/>
      <c r="F3466" s="73"/>
      <c r="G3466" s="73"/>
      <c r="H3466" s="278"/>
    </row>
    <row r="3467" spans="1:8" ht="12.75" customHeight="1">
      <c r="A3467" s="240" t="s">
        <v>46</v>
      </c>
      <c r="B3467" s="298" t="s">
        <v>167</v>
      </c>
      <c r="C3467" s="53" t="s">
        <v>2129</v>
      </c>
      <c r="D3467" s="334">
        <v>19.3</v>
      </c>
      <c r="E3467" s="351" t="s">
        <v>161</v>
      </c>
      <c r="F3467" s="94"/>
      <c r="G3467" s="101"/>
      <c r="H3467" s="281"/>
    </row>
    <row r="3468" spans="1:8" ht="12.75" customHeight="1">
      <c r="A3468" s="243"/>
      <c r="B3468" s="255" t="s">
        <v>2160</v>
      </c>
      <c r="C3468" s="52" t="s">
        <v>2163</v>
      </c>
      <c r="D3468" s="326"/>
      <c r="E3468" s="346"/>
      <c r="F3468" s="90"/>
      <c r="G3468" s="73"/>
      <c r="H3468" s="278"/>
    </row>
    <row r="3469" spans="1:8" ht="12.75" customHeight="1">
      <c r="A3469" s="244" t="s">
        <v>46</v>
      </c>
      <c r="B3469" s="256" t="s">
        <v>2161</v>
      </c>
      <c r="C3469" s="54" t="s">
        <v>4208</v>
      </c>
      <c r="D3469" s="327">
        <v>6</v>
      </c>
      <c r="E3469" s="347" t="s">
        <v>199</v>
      </c>
      <c r="F3469" s="91"/>
      <c r="G3469" s="101"/>
      <c r="H3469" s="277"/>
    </row>
    <row r="3470" spans="1:8" ht="12.75" customHeight="1">
      <c r="A3470" s="243"/>
      <c r="B3470" s="258" t="s">
        <v>4115</v>
      </c>
      <c r="C3470" s="52" t="s">
        <v>3607</v>
      </c>
      <c r="D3470" s="326"/>
      <c r="E3470" s="346"/>
      <c r="F3470" s="90"/>
      <c r="G3470" s="73"/>
      <c r="H3470" s="372"/>
    </row>
    <row r="3471" spans="1:8" ht="12.75" customHeight="1">
      <c r="A3471" s="244" t="s">
        <v>46</v>
      </c>
      <c r="B3471" s="256" t="s">
        <v>4116</v>
      </c>
      <c r="C3471" s="53" t="s">
        <v>4380</v>
      </c>
      <c r="D3471" s="327">
        <v>1</v>
      </c>
      <c r="E3471" s="347" t="s">
        <v>199</v>
      </c>
      <c r="F3471" s="72"/>
      <c r="G3471" s="101"/>
      <c r="H3471" s="375"/>
    </row>
    <row r="3472" spans="1:8" ht="12.75" customHeight="1">
      <c r="A3472" s="243"/>
      <c r="B3472" s="255"/>
      <c r="C3472" s="55"/>
      <c r="D3472" s="326"/>
      <c r="E3472" s="346"/>
      <c r="F3472" s="90"/>
      <c r="G3472" s="73"/>
      <c r="H3472" s="278"/>
    </row>
    <row r="3473" spans="1:8" ht="12.75" customHeight="1">
      <c r="A3473" s="244" t="s">
        <v>46</v>
      </c>
      <c r="B3473" s="256"/>
      <c r="C3473" s="54"/>
      <c r="D3473" s="327"/>
      <c r="E3473" s="347"/>
      <c r="F3473" s="91"/>
      <c r="G3473" s="101"/>
      <c r="H3473" s="279"/>
    </row>
    <row r="3474" spans="1:8" ht="12.75" customHeight="1">
      <c r="A3474" s="243"/>
      <c r="B3474" s="255" t="s">
        <v>46</v>
      </c>
      <c r="C3474" s="55"/>
      <c r="D3474" s="326"/>
      <c r="E3474" s="346"/>
      <c r="F3474" s="90"/>
      <c r="G3474" s="73"/>
      <c r="H3474" s="278"/>
    </row>
    <row r="3475" spans="1:8" ht="12.75" customHeight="1">
      <c r="A3475" s="244" t="s">
        <v>46</v>
      </c>
      <c r="B3475" s="256" t="s">
        <v>46</v>
      </c>
      <c r="C3475" s="54"/>
      <c r="D3475" s="327"/>
      <c r="E3475" s="347" t="s">
        <v>46</v>
      </c>
      <c r="F3475" s="91"/>
      <c r="G3475" s="101"/>
      <c r="H3475" s="279"/>
    </row>
    <row r="3476" spans="1:8" ht="12.75" customHeight="1">
      <c r="A3476" s="243"/>
      <c r="B3476" s="255"/>
      <c r="C3476" s="55"/>
      <c r="D3476" s="326"/>
      <c r="E3476" s="82"/>
      <c r="F3476" s="90"/>
      <c r="G3476" s="73"/>
      <c r="H3476" s="278"/>
    </row>
    <row r="3477" spans="1:8" ht="12.75" customHeight="1">
      <c r="A3477" s="244"/>
      <c r="B3477" s="256" t="s">
        <v>3656</v>
      </c>
      <c r="C3477" s="54" t="s">
        <v>1396</v>
      </c>
      <c r="D3477" s="327"/>
      <c r="E3477" s="83"/>
      <c r="F3477" s="93"/>
      <c r="G3477" s="101"/>
      <c r="H3477" s="279"/>
    </row>
    <row r="3478" spans="1:8" ht="12.75" customHeight="1">
      <c r="A3478" s="243"/>
      <c r="B3478" s="255" t="s">
        <v>1562</v>
      </c>
      <c r="C3478" s="55"/>
      <c r="D3478" s="326"/>
      <c r="E3478" s="82"/>
      <c r="F3478" s="90"/>
      <c r="G3478" s="73"/>
      <c r="H3478" s="278"/>
    </row>
    <row r="3479" spans="1:8" ht="12.75" customHeight="1">
      <c r="A3479" s="244"/>
      <c r="B3479" s="256" t="s">
        <v>4081</v>
      </c>
      <c r="C3479" s="54" t="s">
        <v>4082</v>
      </c>
      <c r="D3479" s="327">
        <v>2</v>
      </c>
      <c r="E3479" s="83" t="s">
        <v>4083</v>
      </c>
      <c r="F3479" s="93"/>
      <c r="G3479" s="101"/>
      <c r="H3479" s="279"/>
    </row>
    <row r="3480" spans="1:8" ht="12.75" customHeight="1">
      <c r="A3480" s="243"/>
      <c r="B3480" s="255" t="s">
        <v>785</v>
      </c>
      <c r="C3480" s="55"/>
      <c r="D3480" s="326"/>
      <c r="E3480" s="82"/>
      <c r="F3480" s="90"/>
      <c r="G3480" s="73"/>
      <c r="H3480" s="278"/>
    </row>
    <row r="3481" spans="1:8" ht="12.75" customHeight="1">
      <c r="A3481" s="244"/>
      <c r="B3481" s="256" t="s">
        <v>3982</v>
      </c>
      <c r="C3481" s="54" t="s">
        <v>4085</v>
      </c>
      <c r="D3481" s="327">
        <v>2</v>
      </c>
      <c r="E3481" s="83" t="s">
        <v>4083</v>
      </c>
      <c r="F3481" s="93"/>
      <c r="G3481" s="101"/>
      <c r="H3481" s="279"/>
    </row>
    <row r="3482" spans="1:8" ht="12.75" customHeight="1">
      <c r="A3482" s="243"/>
      <c r="B3482" s="255" t="s">
        <v>3747</v>
      </c>
      <c r="C3482" s="55"/>
      <c r="D3482" s="326"/>
      <c r="E3482" s="82"/>
      <c r="F3482" s="90"/>
      <c r="G3482" s="73"/>
      <c r="H3482" s="278"/>
    </row>
    <row r="3483" spans="1:8" ht="12.75" customHeight="1">
      <c r="A3483" s="244"/>
      <c r="B3483" s="256" t="s">
        <v>4052</v>
      </c>
      <c r="C3483" s="54" t="s">
        <v>952</v>
      </c>
      <c r="D3483" s="327">
        <v>2</v>
      </c>
      <c r="E3483" s="83" t="s">
        <v>4083</v>
      </c>
      <c r="F3483" s="93"/>
      <c r="G3483" s="101"/>
      <c r="H3483" s="279"/>
    </row>
    <row r="3484" spans="1:8" ht="12.75" customHeight="1">
      <c r="A3484" s="243"/>
      <c r="B3484" s="255" t="s">
        <v>3748</v>
      </c>
      <c r="C3484" s="55"/>
      <c r="D3484" s="326"/>
      <c r="E3484" s="82"/>
      <c r="F3484" s="90"/>
      <c r="G3484" s="73"/>
      <c r="H3484" s="278"/>
    </row>
    <row r="3485" spans="1:8" ht="12.75" customHeight="1">
      <c r="A3485" s="244"/>
      <c r="B3485" s="256" t="s">
        <v>4087</v>
      </c>
      <c r="C3485" s="54" t="s">
        <v>2254</v>
      </c>
      <c r="D3485" s="327">
        <v>4</v>
      </c>
      <c r="E3485" s="83" t="s">
        <v>4083</v>
      </c>
      <c r="F3485" s="93"/>
      <c r="G3485" s="101"/>
      <c r="H3485" s="279"/>
    </row>
    <row r="3486" spans="1:8" ht="12.75" customHeight="1">
      <c r="A3486" s="243"/>
      <c r="B3486" s="255"/>
      <c r="C3486" s="55"/>
      <c r="D3486" s="326"/>
      <c r="E3486" s="82"/>
      <c r="F3486" s="90"/>
      <c r="G3486" s="73"/>
      <c r="H3486" s="278"/>
    </row>
    <row r="3487" spans="1:8" ht="12.75" customHeight="1">
      <c r="A3487" s="244"/>
      <c r="B3487" s="256"/>
      <c r="C3487" s="54"/>
      <c r="D3487" s="327"/>
      <c r="E3487" s="83"/>
      <c r="F3487" s="93"/>
      <c r="G3487" s="101"/>
      <c r="H3487" s="279"/>
    </row>
    <row r="3488" spans="1:8" ht="12.75" customHeight="1">
      <c r="A3488" s="243"/>
      <c r="B3488" s="255"/>
      <c r="C3488" s="55"/>
      <c r="D3488" s="326"/>
      <c r="E3488" s="82"/>
      <c r="F3488" s="90"/>
      <c r="G3488" s="73"/>
      <c r="H3488" s="278"/>
    </row>
    <row r="3489" spans="1:8" ht="12.75" customHeight="1">
      <c r="A3489" s="244"/>
      <c r="B3489" s="256" t="s">
        <v>4089</v>
      </c>
      <c r="C3489" s="54" t="s">
        <v>1396</v>
      </c>
      <c r="D3489" s="327"/>
      <c r="E3489" s="83"/>
      <c r="F3489" s="93"/>
      <c r="G3489" s="101"/>
      <c r="H3489" s="279"/>
    </row>
    <row r="3490" spans="1:8" ht="12.75" customHeight="1">
      <c r="A3490" s="243"/>
      <c r="B3490" s="255" t="s">
        <v>3004</v>
      </c>
      <c r="C3490" s="55" t="s">
        <v>3579</v>
      </c>
      <c r="D3490" s="326"/>
      <c r="E3490" s="82"/>
      <c r="F3490" s="90"/>
      <c r="G3490" s="73"/>
      <c r="H3490" s="278"/>
    </row>
    <row r="3491" spans="1:8" ht="12.75" customHeight="1">
      <c r="A3491" s="244"/>
      <c r="B3491" s="256" t="s">
        <v>3309</v>
      </c>
      <c r="C3491" s="54" t="s">
        <v>4091</v>
      </c>
      <c r="D3491" s="327">
        <v>4</v>
      </c>
      <c r="E3491" s="347" t="s">
        <v>199</v>
      </c>
      <c r="F3491" s="93"/>
      <c r="G3491" s="101"/>
      <c r="H3491" s="279"/>
    </row>
    <row r="3492" spans="1:8" ht="12.75" customHeight="1">
      <c r="A3492" s="243"/>
      <c r="B3492" s="255" t="s">
        <v>4093</v>
      </c>
      <c r="C3492" s="55"/>
      <c r="D3492" s="326"/>
      <c r="E3492" s="82"/>
      <c r="F3492" s="90"/>
      <c r="G3492" s="73"/>
      <c r="H3492" s="278"/>
    </row>
    <row r="3493" spans="1:8" ht="12.75" customHeight="1">
      <c r="A3493" s="244"/>
      <c r="B3493" s="256" t="s">
        <v>3309</v>
      </c>
      <c r="C3493" s="54" t="s">
        <v>4094</v>
      </c>
      <c r="D3493" s="327">
        <v>8</v>
      </c>
      <c r="E3493" s="347" t="s">
        <v>199</v>
      </c>
      <c r="F3493" s="93"/>
      <c r="G3493" s="101"/>
      <c r="H3493" s="279"/>
    </row>
    <row r="3494" spans="1:8" ht="12.75" customHeight="1">
      <c r="A3494" s="243"/>
      <c r="B3494" s="255"/>
      <c r="C3494" s="55"/>
      <c r="D3494" s="326"/>
      <c r="E3494" s="82"/>
      <c r="F3494" s="90"/>
      <c r="G3494" s="73"/>
      <c r="H3494" s="278"/>
    </row>
    <row r="3495" spans="1:8" ht="12.75" customHeight="1">
      <c r="A3495" s="244"/>
      <c r="B3495" s="256"/>
      <c r="C3495" s="54"/>
      <c r="D3495" s="327"/>
      <c r="E3495" s="83"/>
      <c r="F3495" s="93"/>
      <c r="G3495" s="101"/>
      <c r="H3495" s="279"/>
    </row>
    <row r="3496" spans="1:8" ht="12.75" customHeight="1">
      <c r="A3496" s="243"/>
      <c r="B3496" s="255"/>
      <c r="C3496" s="55"/>
      <c r="D3496" s="326"/>
      <c r="E3496" s="82"/>
      <c r="F3496" s="90"/>
      <c r="G3496" s="73"/>
      <c r="H3496" s="278"/>
    </row>
    <row r="3497" spans="1:8" ht="12.75" customHeight="1">
      <c r="A3497" s="244"/>
      <c r="B3497" s="256" t="s">
        <v>4095</v>
      </c>
      <c r="C3497" s="54" t="s">
        <v>4096</v>
      </c>
      <c r="D3497" s="327"/>
      <c r="E3497" s="83"/>
      <c r="F3497" s="93"/>
      <c r="G3497" s="101"/>
      <c r="H3497" s="279"/>
    </row>
    <row r="3498" spans="1:8" ht="12.75" customHeight="1">
      <c r="A3498" s="243"/>
      <c r="B3498" s="255"/>
      <c r="C3498" s="55" t="s">
        <v>4097</v>
      </c>
      <c r="D3498" s="326"/>
      <c r="E3498" s="82"/>
      <c r="F3498" s="90"/>
      <c r="G3498" s="73"/>
      <c r="H3498" s="278"/>
    </row>
    <row r="3499" spans="1:8" ht="12.75" customHeight="1">
      <c r="A3499" s="244"/>
      <c r="B3499" s="256" t="s">
        <v>1040</v>
      </c>
      <c r="C3499" s="54" t="s">
        <v>4018</v>
      </c>
      <c r="D3499" s="327">
        <v>2</v>
      </c>
      <c r="E3499" s="347" t="s">
        <v>3745</v>
      </c>
      <c r="F3499" s="93"/>
      <c r="G3499" s="101"/>
      <c r="H3499" s="279"/>
    </row>
    <row r="3500" spans="1:8" ht="12.75" customHeight="1">
      <c r="A3500" s="243"/>
      <c r="B3500" s="255"/>
      <c r="C3500" s="55"/>
      <c r="D3500" s="326"/>
      <c r="E3500" s="82"/>
      <c r="F3500" s="90"/>
      <c r="G3500" s="73"/>
      <c r="H3500" s="278"/>
    </row>
    <row r="3501" spans="1:8" ht="12.75" customHeight="1">
      <c r="A3501" s="244"/>
      <c r="B3501" s="256"/>
      <c r="C3501" s="54"/>
      <c r="D3501" s="327"/>
      <c r="E3501" s="83"/>
      <c r="F3501" s="93"/>
      <c r="G3501" s="101"/>
      <c r="H3501" s="279"/>
    </row>
    <row r="3502" spans="1:8" ht="12.75" customHeight="1">
      <c r="A3502" s="243"/>
      <c r="B3502" s="255"/>
      <c r="C3502" s="55"/>
      <c r="D3502" s="326"/>
      <c r="E3502" s="82"/>
      <c r="F3502" s="90"/>
      <c r="G3502" s="73"/>
      <c r="H3502" s="278"/>
    </row>
    <row r="3503" spans="1:8" ht="12.75" customHeight="1">
      <c r="A3503" s="244"/>
      <c r="B3503" s="256" t="s">
        <v>3391</v>
      </c>
      <c r="C3503" s="54" t="s">
        <v>4098</v>
      </c>
      <c r="D3503" s="327"/>
      <c r="E3503" s="83"/>
      <c r="F3503" s="93"/>
      <c r="G3503" s="101"/>
      <c r="H3503" s="279"/>
    </row>
    <row r="3504" spans="1:8" ht="12.75" customHeight="1">
      <c r="A3504" s="243"/>
      <c r="B3504" s="255"/>
      <c r="C3504" s="55"/>
      <c r="D3504" s="326"/>
      <c r="E3504" s="82"/>
      <c r="F3504" s="90"/>
      <c r="G3504" s="73"/>
      <c r="H3504" s="278"/>
    </row>
    <row r="3505" spans="1:8" ht="12.75" customHeight="1">
      <c r="A3505" s="244"/>
      <c r="B3505" s="256" t="s">
        <v>2266</v>
      </c>
      <c r="C3505" s="54" t="s">
        <v>1928</v>
      </c>
      <c r="D3505" s="327">
        <v>1</v>
      </c>
      <c r="E3505" s="83" t="s">
        <v>1561</v>
      </c>
      <c r="F3505" s="93"/>
      <c r="G3505" s="101"/>
      <c r="H3505" s="279"/>
    </row>
    <row r="3506" spans="1:8" ht="12.75" customHeight="1">
      <c r="A3506" s="243"/>
      <c r="B3506" s="255"/>
      <c r="C3506" s="55"/>
      <c r="D3506" s="326"/>
      <c r="E3506" s="82"/>
      <c r="F3506" s="90"/>
      <c r="G3506" s="73"/>
      <c r="H3506" s="278"/>
    </row>
    <row r="3507" spans="1:8" ht="12.75" customHeight="1">
      <c r="A3507" s="244"/>
      <c r="B3507" s="256" t="s">
        <v>2754</v>
      </c>
      <c r="C3507" s="54" t="s">
        <v>3088</v>
      </c>
      <c r="D3507" s="327">
        <v>1</v>
      </c>
      <c r="E3507" s="83" t="s">
        <v>1561</v>
      </c>
      <c r="F3507" s="93"/>
      <c r="G3507" s="101"/>
      <c r="H3507" s="279"/>
    </row>
    <row r="3508" spans="1:8" ht="12.75" customHeight="1">
      <c r="A3508" s="243"/>
      <c r="B3508" s="255"/>
      <c r="C3508" s="55"/>
      <c r="D3508" s="326"/>
      <c r="E3508" s="82"/>
      <c r="F3508" s="90"/>
      <c r="G3508" s="73"/>
      <c r="H3508" s="278"/>
    </row>
    <row r="3509" spans="1:8" ht="12.75" customHeight="1">
      <c r="A3509" s="244"/>
      <c r="B3509" s="256" t="s">
        <v>4099</v>
      </c>
      <c r="C3509" s="54" t="s">
        <v>169</v>
      </c>
      <c r="D3509" s="327">
        <v>1</v>
      </c>
      <c r="E3509" s="83" t="s">
        <v>1561</v>
      </c>
      <c r="F3509" s="93"/>
      <c r="G3509" s="101"/>
      <c r="H3509" s="279"/>
    </row>
    <row r="3510" spans="1:8" ht="12.75" customHeight="1">
      <c r="A3510" s="243"/>
      <c r="B3510" s="255"/>
      <c r="C3510" s="55"/>
      <c r="D3510" s="326"/>
      <c r="E3510" s="82"/>
      <c r="F3510" s="90"/>
      <c r="G3510" s="73"/>
      <c r="H3510" s="278"/>
    </row>
    <row r="3511" spans="1:8" ht="12.75" customHeight="1">
      <c r="A3511" s="244"/>
      <c r="B3511" s="256" t="s">
        <v>3252</v>
      </c>
      <c r="C3511" s="54" t="s">
        <v>3457</v>
      </c>
      <c r="D3511" s="327">
        <v>2</v>
      </c>
      <c r="E3511" s="83" t="s">
        <v>1561</v>
      </c>
      <c r="F3511" s="93"/>
      <c r="G3511" s="101"/>
      <c r="H3511" s="279"/>
    </row>
    <row r="3512" spans="1:8" ht="12.75" customHeight="1">
      <c r="A3512" s="243"/>
      <c r="B3512" s="255"/>
      <c r="C3512" s="55"/>
      <c r="D3512" s="326"/>
      <c r="E3512" s="82"/>
      <c r="F3512" s="90"/>
      <c r="G3512" s="73"/>
      <c r="H3512" s="278"/>
    </row>
    <row r="3513" spans="1:8" ht="12.75" customHeight="1">
      <c r="A3513" s="244"/>
      <c r="B3513" s="256" t="s">
        <v>3701</v>
      </c>
      <c r="C3513" s="54" t="s">
        <v>4101</v>
      </c>
      <c r="D3513" s="327">
        <v>1</v>
      </c>
      <c r="E3513" s="83" t="s">
        <v>1561</v>
      </c>
      <c r="F3513" s="93"/>
      <c r="G3513" s="101"/>
      <c r="H3513" s="279"/>
    </row>
    <row r="3514" spans="1:8" ht="12.75" customHeight="1">
      <c r="A3514" s="243"/>
      <c r="B3514" s="255"/>
      <c r="C3514" s="55"/>
      <c r="D3514" s="326"/>
      <c r="E3514" s="82"/>
      <c r="F3514" s="90"/>
      <c r="G3514" s="73"/>
      <c r="H3514" s="278"/>
    </row>
    <row r="3515" spans="1:8" ht="12.75" customHeight="1">
      <c r="A3515" s="244"/>
      <c r="B3515" s="256" t="s">
        <v>3446</v>
      </c>
      <c r="C3515" s="54" t="s">
        <v>4102</v>
      </c>
      <c r="D3515" s="327">
        <v>1</v>
      </c>
      <c r="E3515" s="83" t="s">
        <v>1561</v>
      </c>
      <c r="F3515" s="93"/>
      <c r="G3515" s="101"/>
      <c r="H3515" s="279"/>
    </row>
    <row r="3516" spans="1:8" ht="12.75" customHeight="1">
      <c r="A3516" s="243"/>
      <c r="B3516" s="255"/>
      <c r="C3516" s="55"/>
      <c r="D3516" s="326"/>
      <c r="E3516" s="82"/>
      <c r="F3516" s="90"/>
      <c r="G3516" s="73"/>
      <c r="H3516" s="278"/>
    </row>
    <row r="3517" spans="1:8" ht="12.75" customHeight="1">
      <c r="A3517" s="244"/>
      <c r="B3517" s="256" t="s">
        <v>3424</v>
      </c>
      <c r="C3517" s="54" t="s">
        <v>3782</v>
      </c>
      <c r="D3517" s="327">
        <v>1</v>
      </c>
      <c r="E3517" s="83" t="s">
        <v>1561</v>
      </c>
      <c r="F3517" s="93"/>
      <c r="G3517" s="101"/>
      <c r="H3517" s="279"/>
    </row>
    <row r="3518" spans="1:8" ht="12.75" customHeight="1">
      <c r="A3518" s="243"/>
      <c r="B3518" s="255"/>
      <c r="C3518" s="55"/>
      <c r="D3518" s="326"/>
      <c r="E3518" s="82"/>
      <c r="F3518" s="90"/>
      <c r="G3518" s="73"/>
      <c r="H3518" s="278"/>
    </row>
    <row r="3519" spans="1:8" ht="12.75" customHeight="1">
      <c r="A3519" s="244"/>
      <c r="B3519" s="256" t="s">
        <v>4103</v>
      </c>
      <c r="C3519" s="54" t="s">
        <v>3782</v>
      </c>
      <c r="D3519" s="327">
        <v>1</v>
      </c>
      <c r="E3519" s="83" t="s">
        <v>1561</v>
      </c>
      <c r="F3519" s="93"/>
      <c r="G3519" s="101"/>
      <c r="H3519" s="279"/>
    </row>
    <row r="3520" spans="1:8" ht="12.75" customHeight="1">
      <c r="A3520" s="243"/>
      <c r="B3520" s="255"/>
      <c r="C3520" s="55"/>
      <c r="D3520" s="326"/>
      <c r="E3520" s="82"/>
      <c r="F3520" s="90"/>
      <c r="G3520" s="73"/>
      <c r="H3520" s="278"/>
    </row>
    <row r="3521" spans="1:8" ht="12.75" customHeight="1">
      <c r="A3521" s="244"/>
      <c r="B3521" s="256"/>
      <c r="C3521" s="54"/>
      <c r="D3521" s="327"/>
      <c r="E3521" s="83"/>
      <c r="F3521" s="93"/>
      <c r="G3521" s="101"/>
      <c r="H3521" s="279"/>
    </row>
    <row r="3522" spans="1:8" ht="12.75" customHeight="1">
      <c r="A3522" s="243"/>
      <c r="B3522" s="255"/>
      <c r="C3522" s="55"/>
      <c r="D3522" s="326"/>
      <c r="E3522" s="82"/>
      <c r="F3522" s="90"/>
      <c r="G3522" s="73"/>
      <c r="H3522" s="278"/>
    </row>
    <row r="3523" spans="1:8" ht="12.75" customHeight="1">
      <c r="A3523" s="244"/>
      <c r="B3523" s="256" t="s">
        <v>4379</v>
      </c>
      <c r="C3523" s="54"/>
      <c r="D3523" s="327"/>
      <c r="E3523" s="83"/>
      <c r="F3523" s="93"/>
      <c r="G3523" s="101"/>
      <c r="H3523" s="279"/>
    </row>
    <row r="3524" spans="1:8" ht="12.75" customHeight="1">
      <c r="A3524" s="243"/>
      <c r="B3524" s="255" t="s">
        <v>1468</v>
      </c>
      <c r="C3524" s="55" t="s">
        <v>4341</v>
      </c>
      <c r="D3524" s="326"/>
      <c r="E3524" s="84"/>
      <c r="F3524" s="90"/>
      <c r="G3524" s="73"/>
      <c r="H3524" s="278"/>
    </row>
    <row r="3525" spans="1:8" ht="12.75" customHeight="1">
      <c r="A3525" s="244"/>
      <c r="B3525" s="256" t="s">
        <v>4340</v>
      </c>
      <c r="C3525" s="54" t="s">
        <v>4086</v>
      </c>
      <c r="D3525" s="327">
        <v>2</v>
      </c>
      <c r="E3525" s="83" t="s">
        <v>199</v>
      </c>
      <c r="F3525" s="93"/>
      <c r="G3525" s="101"/>
      <c r="H3525" s="279"/>
    </row>
    <row r="3526" spans="1:8" ht="12.75" customHeight="1">
      <c r="A3526" s="243"/>
      <c r="B3526" s="255"/>
      <c r="C3526" s="55"/>
      <c r="D3526" s="326"/>
      <c r="E3526" s="82"/>
      <c r="F3526" s="90"/>
      <c r="G3526" s="73"/>
      <c r="H3526" s="278"/>
    </row>
    <row r="3527" spans="1:8" ht="12.75" customHeight="1">
      <c r="A3527" s="244"/>
      <c r="B3527" s="256"/>
      <c r="C3527" s="54"/>
      <c r="D3527" s="327"/>
      <c r="E3527" s="83"/>
      <c r="F3527" s="93"/>
      <c r="G3527" s="101"/>
      <c r="H3527" s="279"/>
    </row>
    <row r="3528" spans="1:8" ht="12.75" customHeight="1">
      <c r="A3528" s="243"/>
      <c r="B3528" s="255"/>
      <c r="C3528" s="55"/>
      <c r="D3528" s="326"/>
      <c r="E3528" s="82"/>
      <c r="F3528" s="90"/>
      <c r="G3528" s="73"/>
      <c r="H3528" s="278"/>
    </row>
    <row r="3529" spans="1:8" ht="12.75" customHeight="1">
      <c r="A3529" s="244"/>
      <c r="B3529" s="256" t="s">
        <v>745</v>
      </c>
      <c r="C3529" s="54" t="s">
        <v>3849</v>
      </c>
      <c r="D3529" s="327"/>
      <c r="E3529" s="83"/>
      <c r="F3529" s="93"/>
      <c r="G3529" s="101"/>
      <c r="H3529" s="279"/>
    </row>
    <row r="3530" spans="1:8" ht="12.75" customHeight="1">
      <c r="A3530" s="243"/>
      <c r="B3530" s="255" t="s">
        <v>2561</v>
      </c>
      <c r="C3530" s="55" t="s">
        <v>2858</v>
      </c>
      <c r="D3530" s="326"/>
      <c r="E3530" s="82"/>
      <c r="F3530" s="90"/>
      <c r="G3530" s="73"/>
      <c r="H3530" s="278"/>
    </row>
    <row r="3531" spans="1:8" ht="12.75" customHeight="1">
      <c r="A3531" s="244"/>
      <c r="B3531" s="256" t="s">
        <v>4413</v>
      </c>
      <c r="C3531" s="54" t="s">
        <v>3352</v>
      </c>
      <c r="D3531" s="327">
        <v>1</v>
      </c>
      <c r="E3531" s="83" t="s">
        <v>2108</v>
      </c>
      <c r="F3531" s="401"/>
      <c r="G3531" s="101"/>
      <c r="H3531" s="279"/>
    </row>
    <row r="3532" spans="1:8" ht="12.75" customHeight="1">
      <c r="A3532" s="243"/>
      <c r="B3532" s="255"/>
      <c r="C3532" s="55" t="s">
        <v>4079</v>
      </c>
      <c r="D3532" s="326"/>
      <c r="E3532" s="82"/>
      <c r="F3532" s="90"/>
      <c r="G3532" s="73"/>
      <c r="H3532" s="278"/>
    </row>
    <row r="3533" spans="1:8" ht="12.75" customHeight="1">
      <c r="A3533" s="244"/>
      <c r="B3533" s="256"/>
      <c r="C3533" s="54" t="s">
        <v>409</v>
      </c>
      <c r="D3533" s="327"/>
      <c r="E3533" s="83"/>
      <c r="F3533" s="93"/>
      <c r="G3533" s="101"/>
      <c r="H3533" s="279"/>
    </row>
    <row r="3534" spans="1:8" ht="12.75" customHeight="1">
      <c r="A3534" s="243"/>
      <c r="B3534" s="255"/>
      <c r="C3534" s="55"/>
      <c r="D3534" s="326"/>
      <c r="E3534" s="82"/>
      <c r="F3534" s="90"/>
      <c r="G3534" s="73"/>
      <c r="H3534" s="278"/>
    </row>
    <row r="3535" spans="1:8" ht="12.75" customHeight="1">
      <c r="A3535" s="244"/>
      <c r="B3535" s="256" t="s">
        <v>4104</v>
      </c>
      <c r="C3535" s="54" t="s">
        <v>3984</v>
      </c>
      <c r="D3535" s="327"/>
      <c r="E3535" s="83"/>
      <c r="F3535" s="93"/>
      <c r="G3535" s="101"/>
      <c r="H3535" s="279"/>
    </row>
    <row r="3536" spans="1:8" ht="12.75" customHeight="1">
      <c r="A3536" s="243"/>
      <c r="B3536" s="255" t="s">
        <v>1562</v>
      </c>
      <c r="C3536" s="55" t="s">
        <v>1079</v>
      </c>
      <c r="D3536" s="326"/>
      <c r="E3536" s="82"/>
      <c r="F3536" s="90"/>
      <c r="G3536" s="73"/>
      <c r="H3536" s="278"/>
    </row>
    <row r="3537" spans="1:8" ht="12.75" customHeight="1">
      <c r="A3537" s="244"/>
      <c r="B3537" s="256" t="s">
        <v>2592</v>
      </c>
      <c r="C3537" s="54" t="s">
        <v>4106</v>
      </c>
      <c r="D3537" s="327">
        <v>1</v>
      </c>
      <c r="E3537" s="83" t="s">
        <v>2108</v>
      </c>
      <c r="F3537" s="401"/>
      <c r="G3537" s="101"/>
      <c r="H3537" s="279"/>
    </row>
    <row r="3538" spans="1:8" ht="12.75" customHeight="1">
      <c r="A3538" s="243"/>
      <c r="B3538" s="255" t="s">
        <v>785</v>
      </c>
      <c r="C3538" s="55" t="s">
        <v>1079</v>
      </c>
      <c r="D3538" s="326"/>
      <c r="E3538" s="82"/>
      <c r="F3538" s="90"/>
      <c r="G3538" s="73"/>
      <c r="H3538" s="278"/>
    </row>
    <row r="3539" spans="1:8" ht="12.75" customHeight="1">
      <c r="A3539" s="244"/>
      <c r="B3539" s="256" t="s">
        <v>4107</v>
      </c>
      <c r="C3539" s="54" t="s">
        <v>196</v>
      </c>
      <c r="D3539" s="327">
        <v>1</v>
      </c>
      <c r="E3539" s="83" t="s">
        <v>2108</v>
      </c>
      <c r="F3539" s="401"/>
      <c r="G3539" s="101"/>
      <c r="H3539" s="279"/>
    </row>
    <row r="3540" spans="1:8" ht="12.75" customHeight="1">
      <c r="A3540" s="243"/>
      <c r="B3540" s="255" t="s">
        <v>3747</v>
      </c>
      <c r="C3540" s="55" t="s">
        <v>2917</v>
      </c>
      <c r="D3540" s="326"/>
      <c r="E3540" s="82"/>
      <c r="F3540" s="90"/>
      <c r="G3540" s="73"/>
      <c r="H3540" s="278"/>
    </row>
    <row r="3541" spans="1:8" ht="12.75" customHeight="1">
      <c r="A3541" s="244"/>
      <c r="B3541" s="256" t="s">
        <v>4108</v>
      </c>
      <c r="C3541" s="54" t="s">
        <v>1680</v>
      </c>
      <c r="D3541" s="327">
        <v>1</v>
      </c>
      <c r="E3541" s="83" t="s">
        <v>2108</v>
      </c>
      <c r="F3541" s="401"/>
      <c r="G3541" s="101"/>
      <c r="H3541" s="279"/>
    </row>
    <row r="3542" spans="1:8" ht="12.75" customHeight="1">
      <c r="A3542" s="243"/>
      <c r="B3542" s="255" t="s">
        <v>3748</v>
      </c>
      <c r="C3542" s="55"/>
      <c r="D3542" s="326"/>
      <c r="E3542" s="82"/>
      <c r="F3542" s="90"/>
      <c r="G3542" s="73"/>
      <c r="H3542" s="278"/>
    </row>
    <row r="3543" spans="1:8" ht="12.75" customHeight="1">
      <c r="A3543" s="244"/>
      <c r="B3543" s="256" t="s">
        <v>1943</v>
      </c>
      <c r="C3543" s="54" t="s">
        <v>4109</v>
      </c>
      <c r="D3543" s="327">
        <v>1</v>
      </c>
      <c r="E3543" s="83" t="s">
        <v>2108</v>
      </c>
      <c r="F3543" s="401"/>
      <c r="G3543" s="101"/>
      <c r="H3543" s="279"/>
    </row>
    <row r="3544" spans="1:8" ht="12.75" customHeight="1">
      <c r="A3544" s="243"/>
      <c r="B3544" s="255" t="s">
        <v>1782</v>
      </c>
      <c r="C3544" s="55"/>
      <c r="D3544" s="326"/>
      <c r="E3544" s="82"/>
      <c r="F3544" s="90"/>
      <c r="G3544" s="73"/>
      <c r="H3544" s="278"/>
    </row>
    <row r="3545" spans="1:8" ht="12.75" customHeight="1">
      <c r="A3545" s="244"/>
      <c r="B3545" s="256" t="s">
        <v>4110</v>
      </c>
      <c r="C3545" s="54" t="s">
        <v>4109</v>
      </c>
      <c r="D3545" s="327">
        <v>1</v>
      </c>
      <c r="E3545" s="83" t="s">
        <v>2108</v>
      </c>
      <c r="F3545" s="401"/>
      <c r="G3545" s="101"/>
      <c r="H3545" s="279"/>
    </row>
    <row r="3546" spans="1:8" ht="12.75" customHeight="1">
      <c r="A3546" s="243"/>
      <c r="B3546" s="255"/>
      <c r="C3546" s="55"/>
      <c r="D3546" s="326"/>
      <c r="E3546" s="82"/>
      <c r="F3546" s="90"/>
      <c r="G3546" s="73"/>
      <c r="H3546" s="278"/>
    </row>
    <row r="3547" spans="1:8" ht="12.75" customHeight="1">
      <c r="A3547" s="244"/>
      <c r="B3547" s="256"/>
      <c r="C3547" s="54"/>
      <c r="D3547" s="327"/>
      <c r="E3547" s="83"/>
      <c r="F3547" s="93"/>
      <c r="G3547" s="101"/>
      <c r="H3547" s="279"/>
    </row>
    <row r="3548" spans="1:8" ht="12.75" customHeight="1">
      <c r="A3548" s="243"/>
      <c r="B3548" s="255"/>
      <c r="C3548" s="55"/>
      <c r="D3548" s="326"/>
      <c r="E3548" s="82"/>
      <c r="F3548" s="90"/>
      <c r="G3548" s="73"/>
      <c r="H3548" s="278"/>
    </row>
    <row r="3549" spans="1:8" ht="12.75" customHeight="1">
      <c r="A3549" s="244"/>
      <c r="B3549" s="256"/>
      <c r="C3549" s="54"/>
      <c r="D3549" s="327"/>
      <c r="E3549" s="83"/>
      <c r="F3549" s="93"/>
      <c r="G3549" s="101"/>
      <c r="H3549" s="279"/>
    </row>
    <row r="3550" spans="1:8" ht="12.75" customHeight="1">
      <c r="A3550" s="243"/>
      <c r="B3550" s="255"/>
      <c r="C3550" s="55"/>
      <c r="D3550" s="326"/>
      <c r="E3550" s="82"/>
      <c r="F3550" s="90"/>
      <c r="G3550" s="73"/>
      <c r="H3550" s="278"/>
    </row>
    <row r="3551" spans="1:8" ht="12.75" customHeight="1">
      <c r="A3551" s="244"/>
      <c r="B3551" s="256"/>
      <c r="C3551" s="54"/>
      <c r="D3551" s="327"/>
      <c r="E3551" s="83"/>
      <c r="F3551" s="93"/>
      <c r="G3551" s="101"/>
      <c r="H3551" s="279"/>
    </row>
    <row r="3552" spans="1:8" ht="12.75" customHeight="1">
      <c r="A3552" s="243"/>
      <c r="B3552" s="255"/>
      <c r="C3552" s="55"/>
      <c r="D3552" s="326"/>
      <c r="E3552" s="82"/>
      <c r="F3552" s="90"/>
      <c r="G3552" s="73"/>
      <c r="H3552" s="278"/>
    </row>
    <row r="3553" spans="1:8" ht="12.75" customHeight="1">
      <c r="A3553" s="244"/>
      <c r="B3553" s="256"/>
      <c r="C3553" s="54"/>
      <c r="D3553" s="327"/>
      <c r="E3553" s="83"/>
      <c r="F3553" s="93"/>
      <c r="G3553" s="101"/>
      <c r="H3553" s="279"/>
    </row>
    <row r="3554" spans="1:8" ht="12.75" customHeight="1">
      <c r="A3554" s="243"/>
      <c r="B3554" s="255"/>
      <c r="C3554" s="55"/>
      <c r="D3554" s="326"/>
      <c r="E3554" s="82"/>
      <c r="F3554" s="90"/>
      <c r="G3554" s="73"/>
      <c r="H3554" s="278"/>
    </row>
    <row r="3555" spans="1:8" ht="12.75" customHeight="1">
      <c r="A3555" s="244"/>
      <c r="B3555" s="256"/>
      <c r="C3555" s="54"/>
      <c r="D3555" s="327"/>
      <c r="E3555" s="83"/>
      <c r="F3555" s="93"/>
      <c r="G3555" s="101"/>
      <c r="H3555" s="279"/>
    </row>
    <row r="3556" spans="1:8" ht="12.75" customHeight="1">
      <c r="A3556" s="243"/>
      <c r="B3556" s="255"/>
      <c r="C3556" s="55"/>
      <c r="D3556" s="326"/>
      <c r="E3556" s="82"/>
      <c r="F3556" s="90"/>
      <c r="G3556" s="73"/>
      <c r="H3556" s="278"/>
    </row>
    <row r="3557" spans="1:8" ht="12.75" customHeight="1">
      <c r="A3557" s="244"/>
      <c r="B3557" s="256"/>
      <c r="C3557" s="54"/>
      <c r="D3557" s="327"/>
      <c r="E3557" s="83"/>
      <c r="F3557" s="93"/>
      <c r="G3557" s="101"/>
      <c r="H3557" s="279"/>
    </row>
    <row r="3558" spans="1:8" ht="12.75" customHeight="1">
      <c r="A3558" s="243"/>
      <c r="B3558" s="255"/>
      <c r="C3558" s="55"/>
      <c r="D3558" s="326"/>
      <c r="E3558" s="82"/>
      <c r="F3558" s="90"/>
      <c r="G3558" s="73"/>
      <c r="H3558" s="278"/>
    </row>
    <row r="3559" spans="1:8" ht="12.75" customHeight="1">
      <c r="A3559" s="244"/>
      <c r="B3559" s="256"/>
      <c r="C3559" s="54"/>
      <c r="D3559" s="327"/>
      <c r="E3559" s="83"/>
      <c r="F3559" s="93"/>
      <c r="G3559" s="101"/>
      <c r="H3559" s="279"/>
    </row>
    <row r="3560" spans="1:8" ht="12.75" customHeight="1">
      <c r="A3560" s="243"/>
      <c r="B3560" s="255" t="s">
        <v>46</v>
      </c>
      <c r="C3560" s="55" t="s">
        <v>46</v>
      </c>
      <c r="D3560" s="326"/>
      <c r="E3560" s="82"/>
      <c r="F3560" s="90"/>
      <c r="G3560" s="73"/>
      <c r="H3560" s="278"/>
    </row>
    <row r="3561" spans="1:8" ht="12.75" customHeight="1">
      <c r="A3561" s="244" t="s">
        <v>46</v>
      </c>
      <c r="B3561" s="40" t="s">
        <v>165</v>
      </c>
      <c r="C3561" s="54" t="s">
        <v>46</v>
      </c>
      <c r="D3561" s="327"/>
      <c r="E3561" s="83" t="s">
        <v>46</v>
      </c>
      <c r="F3561" s="93"/>
      <c r="G3561" s="101"/>
      <c r="H3561" s="279"/>
    </row>
    <row r="3562" spans="1:8" ht="12.75" customHeight="1">
      <c r="A3562" s="282"/>
      <c r="B3562" s="255"/>
      <c r="C3562" s="55"/>
      <c r="D3562" s="326"/>
      <c r="E3562" s="346"/>
      <c r="F3562" s="90"/>
      <c r="G3562" s="73"/>
      <c r="H3562" s="278"/>
    </row>
    <row r="3563" spans="1:8" ht="12.75" customHeight="1">
      <c r="A3563" s="245" t="s">
        <v>4515</v>
      </c>
      <c r="B3563" s="256" t="s">
        <v>1522</v>
      </c>
      <c r="C3563" s="54"/>
      <c r="D3563" s="327"/>
      <c r="E3563" s="347"/>
      <c r="F3563" s="91"/>
      <c r="G3563" s="101"/>
      <c r="H3563" s="279"/>
    </row>
    <row r="3564" spans="1:8" ht="12.75" customHeight="1">
      <c r="A3564" s="282"/>
      <c r="B3564" s="255"/>
      <c r="C3564" s="55"/>
      <c r="D3564" s="326"/>
      <c r="E3564" s="346"/>
      <c r="F3564" s="90"/>
      <c r="G3564" s="73"/>
      <c r="H3564" s="278"/>
    </row>
    <row r="3565" spans="1:8" ht="12.75" customHeight="1">
      <c r="A3565" s="245"/>
      <c r="B3565" s="256"/>
      <c r="C3565" s="53"/>
      <c r="D3565" s="327"/>
      <c r="E3565" s="347"/>
      <c r="F3565" s="91"/>
      <c r="G3565" s="101"/>
      <c r="H3565" s="279"/>
    </row>
    <row r="3566" spans="1:8" ht="12.75" customHeight="1">
      <c r="A3566" s="282"/>
      <c r="B3566" s="255"/>
      <c r="C3566" s="52" t="s">
        <v>4521</v>
      </c>
      <c r="D3566" s="326"/>
      <c r="E3566" s="346"/>
      <c r="F3566" s="90"/>
      <c r="G3566" s="73"/>
      <c r="H3566" s="278"/>
    </row>
    <row r="3567" spans="1:8" ht="12.75" customHeight="1">
      <c r="A3567" s="246"/>
      <c r="B3567" s="255" t="s">
        <v>4518</v>
      </c>
      <c r="C3567" s="266" t="s">
        <v>3106</v>
      </c>
      <c r="D3567" s="326">
        <v>1</v>
      </c>
      <c r="E3567" s="346" t="s">
        <v>4520</v>
      </c>
      <c r="F3567" s="90"/>
      <c r="G3567" s="73"/>
      <c r="H3567" s="278"/>
    </row>
    <row r="3568" spans="1:8" ht="12.75" customHeight="1">
      <c r="A3568" s="285"/>
      <c r="B3568" s="293"/>
      <c r="C3568" s="52"/>
      <c r="D3568" s="328"/>
      <c r="E3568" s="348"/>
      <c r="F3568" s="355"/>
      <c r="G3568" s="371"/>
      <c r="H3568" s="372"/>
    </row>
    <row r="3569" spans="1:8" ht="12.75" customHeight="1">
      <c r="A3569" s="286"/>
      <c r="B3569" s="294"/>
      <c r="C3569" s="53"/>
      <c r="D3569" s="329"/>
      <c r="E3569" s="349"/>
      <c r="F3569" s="356"/>
      <c r="G3569" s="94"/>
      <c r="H3569" s="373"/>
    </row>
    <row r="3570" spans="1:8" ht="12.75" customHeight="1">
      <c r="A3570" s="246"/>
      <c r="B3570" s="255"/>
      <c r="C3570" s="266"/>
      <c r="D3570" s="326"/>
      <c r="E3570" s="346"/>
      <c r="F3570" s="90"/>
      <c r="G3570" s="73"/>
      <c r="H3570" s="278"/>
    </row>
    <row r="3571" spans="1:8" ht="12.75" customHeight="1">
      <c r="A3571" s="245"/>
      <c r="B3571" s="257"/>
      <c r="C3571" s="53"/>
      <c r="D3571" s="327"/>
      <c r="E3571" s="347"/>
      <c r="F3571" s="91"/>
      <c r="G3571" s="101"/>
      <c r="H3571" s="279"/>
    </row>
    <row r="3572" spans="1:8" ht="12.75" customHeight="1">
      <c r="A3572" s="282"/>
      <c r="B3572" s="255" t="s">
        <v>46</v>
      </c>
      <c r="C3572" s="55"/>
      <c r="D3572" s="326"/>
      <c r="E3572" s="346"/>
      <c r="F3572" s="90"/>
      <c r="G3572" s="73"/>
      <c r="H3572" s="278"/>
    </row>
    <row r="3573" spans="1:8" ht="12.75" customHeight="1">
      <c r="A3573" s="245" t="s">
        <v>46</v>
      </c>
      <c r="B3573" s="256" t="s">
        <v>46</v>
      </c>
      <c r="C3573" s="54"/>
      <c r="D3573" s="327"/>
      <c r="E3573" s="347" t="s">
        <v>46</v>
      </c>
      <c r="F3573" s="91"/>
      <c r="G3573" s="101"/>
      <c r="H3573" s="279"/>
    </row>
    <row r="3574" spans="1:8" ht="12.75" customHeight="1">
      <c r="A3574" s="282"/>
      <c r="B3574" s="255" t="s">
        <v>46</v>
      </c>
      <c r="C3574" s="55"/>
      <c r="D3574" s="326"/>
      <c r="E3574" s="346"/>
      <c r="F3574" s="90"/>
      <c r="G3574" s="73"/>
      <c r="H3574" s="278"/>
    </row>
    <row r="3575" spans="1:8" ht="12.75" customHeight="1">
      <c r="A3575" s="245" t="s">
        <v>46</v>
      </c>
      <c r="B3575" s="256" t="s">
        <v>46</v>
      </c>
      <c r="C3575" s="53"/>
      <c r="D3575" s="327"/>
      <c r="E3575" s="347" t="s">
        <v>46</v>
      </c>
      <c r="F3575" s="91"/>
      <c r="G3575" s="101"/>
      <c r="H3575" s="279"/>
    </row>
    <row r="3576" spans="1:8" ht="12.75" customHeight="1">
      <c r="A3576" s="282"/>
      <c r="B3576" s="255" t="s">
        <v>46</v>
      </c>
      <c r="C3576" s="55" t="s">
        <v>46</v>
      </c>
      <c r="D3576" s="326"/>
      <c r="E3576" s="84"/>
      <c r="F3576" s="90"/>
      <c r="G3576" s="73"/>
      <c r="H3576" s="278"/>
    </row>
    <row r="3577" spans="1:8" ht="12.75" customHeight="1">
      <c r="A3577" s="245" t="s">
        <v>46</v>
      </c>
      <c r="B3577" s="256" t="s">
        <v>46</v>
      </c>
      <c r="C3577" s="54" t="s">
        <v>46</v>
      </c>
      <c r="D3577" s="327"/>
      <c r="E3577" s="347" t="s">
        <v>46</v>
      </c>
      <c r="F3577" s="92"/>
      <c r="G3577" s="101"/>
      <c r="H3577" s="279"/>
    </row>
    <row r="3578" spans="1:8" ht="12.75" customHeight="1">
      <c r="A3578" s="282"/>
      <c r="B3578" s="255"/>
      <c r="C3578" s="55"/>
      <c r="D3578" s="326"/>
      <c r="E3578" s="346"/>
      <c r="F3578" s="90"/>
      <c r="G3578" s="73"/>
      <c r="H3578" s="278"/>
    </row>
    <row r="3579" spans="1:8" ht="12.75" customHeight="1">
      <c r="A3579" s="245"/>
      <c r="B3579" s="256"/>
      <c r="C3579" s="54"/>
      <c r="D3579" s="327"/>
      <c r="E3579" s="347"/>
      <c r="F3579" s="93"/>
      <c r="G3579" s="101"/>
      <c r="H3579" s="279"/>
    </row>
    <row r="3580" spans="1:8" ht="12.75" customHeight="1">
      <c r="A3580" s="285"/>
      <c r="B3580" s="293"/>
      <c r="C3580" s="52"/>
      <c r="D3580" s="328"/>
      <c r="E3580" s="348"/>
      <c r="F3580" s="355"/>
      <c r="G3580" s="371"/>
      <c r="H3580" s="372"/>
    </row>
    <row r="3581" spans="1:8" ht="12.75" customHeight="1">
      <c r="A3581" s="286"/>
      <c r="B3581" s="294"/>
      <c r="C3581" s="53"/>
      <c r="D3581" s="329"/>
      <c r="E3581" s="349"/>
      <c r="F3581" s="356"/>
      <c r="G3581" s="94"/>
      <c r="H3581" s="373"/>
    </row>
    <row r="3582" spans="1:8" ht="12.75" customHeight="1">
      <c r="A3582" s="285"/>
      <c r="B3582" s="293"/>
      <c r="C3582" s="52"/>
      <c r="D3582" s="328"/>
      <c r="E3582" s="348"/>
      <c r="F3582" s="355"/>
      <c r="G3582" s="371"/>
      <c r="H3582" s="372"/>
    </row>
    <row r="3583" spans="1:8" ht="12.75" customHeight="1">
      <c r="A3583" s="286"/>
      <c r="B3583" s="294"/>
      <c r="C3583" s="53"/>
      <c r="D3583" s="329"/>
      <c r="E3583" s="349"/>
      <c r="F3583" s="356"/>
      <c r="G3583" s="94"/>
      <c r="H3583" s="373"/>
    </row>
    <row r="3584" spans="1:8" ht="12.75" customHeight="1">
      <c r="A3584" s="285"/>
      <c r="B3584" s="293"/>
      <c r="C3584" s="52"/>
      <c r="D3584" s="328"/>
      <c r="E3584" s="348"/>
      <c r="F3584" s="355"/>
      <c r="G3584" s="371"/>
      <c r="H3584" s="372"/>
    </row>
    <row r="3585" spans="1:8" ht="12.75" customHeight="1">
      <c r="A3585" s="286"/>
      <c r="B3585" s="294"/>
      <c r="C3585" s="53"/>
      <c r="D3585" s="329"/>
      <c r="E3585" s="349"/>
      <c r="F3585" s="356"/>
      <c r="G3585" s="94"/>
      <c r="H3585" s="373"/>
    </row>
    <row r="3586" spans="1:8" ht="12.75" customHeight="1">
      <c r="A3586" s="285"/>
      <c r="B3586" s="293"/>
      <c r="C3586" s="52"/>
      <c r="D3586" s="328"/>
      <c r="E3586" s="348"/>
      <c r="F3586" s="355"/>
      <c r="G3586" s="371"/>
      <c r="H3586" s="372"/>
    </row>
    <row r="3587" spans="1:8" ht="12.75" customHeight="1">
      <c r="A3587" s="286"/>
      <c r="B3587" s="294"/>
      <c r="C3587" s="53"/>
      <c r="D3587" s="329"/>
      <c r="E3587" s="349"/>
      <c r="F3587" s="356"/>
      <c r="G3587" s="94"/>
      <c r="H3587" s="373"/>
    </row>
    <row r="3588" spans="1:8" ht="12.75" customHeight="1">
      <c r="A3588" s="282"/>
      <c r="B3588" s="255"/>
      <c r="C3588" s="55"/>
      <c r="D3588" s="326"/>
      <c r="E3588" s="84"/>
      <c r="F3588" s="90"/>
      <c r="G3588" s="73"/>
      <c r="H3588" s="278"/>
    </row>
    <row r="3589" spans="1:8" ht="12.75" customHeight="1">
      <c r="A3589" s="245"/>
      <c r="B3589" s="256"/>
      <c r="C3589" s="54"/>
      <c r="D3589" s="327"/>
      <c r="E3589" s="347"/>
      <c r="F3589" s="92"/>
      <c r="G3589" s="101"/>
      <c r="H3589" s="279"/>
    </row>
    <row r="3590" spans="1:8" ht="12.75" customHeight="1">
      <c r="A3590" s="282"/>
      <c r="B3590" s="255" t="s">
        <v>46</v>
      </c>
      <c r="C3590" s="55"/>
      <c r="D3590" s="326"/>
      <c r="E3590" s="346"/>
      <c r="F3590" s="90"/>
      <c r="G3590" s="73"/>
      <c r="H3590" s="278"/>
    </row>
    <row r="3591" spans="1:8" ht="12.75" customHeight="1">
      <c r="A3591" s="245" t="s">
        <v>46</v>
      </c>
      <c r="B3591" s="256" t="s">
        <v>46</v>
      </c>
      <c r="C3591" s="54"/>
      <c r="D3591" s="327"/>
      <c r="E3591" s="347" t="s">
        <v>46</v>
      </c>
      <c r="F3591" s="91"/>
      <c r="G3591" s="101"/>
      <c r="H3591" s="279"/>
    </row>
    <row r="3592" spans="1:8" ht="12.75" customHeight="1">
      <c r="A3592" s="282"/>
      <c r="B3592" s="255" t="s">
        <v>46</v>
      </c>
      <c r="C3592" s="55"/>
      <c r="D3592" s="326"/>
      <c r="E3592" s="346"/>
      <c r="F3592" s="90"/>
      <c r="G3592" s="73"/>
      <c r="H3592" s="278"/>
    </row>
    <row r="3593" spans="1:8" ht="12.75" customHeight="1">
      <c r="A3593" s="245" t="s">
        <v>46</v>
      </c>
      <c r="B3593" s="256" t="s">
        <v>46</v>
      </c>
      <c r="C3593" s="53"/>
      <c r="D3593" s="327"/>
      <c r="E3593" s="347" t="s">
        <v>46</v>
      </c>
      <c r="F3593" s="91"/>
      <c r="G3593" s="101"/>
      <c r="H3593" s="279"/>
    </row>
    <row r="3594" spans="1:8" ht="12.75" customHeight="1">
      <c r="A3594" s="282"/>
      <c r="B3594" s="255" t="s">
        <v>46</v>
      </c>
      <c r="C3594" s="55" t="s">
        <v>46</v>
      </c>
      <c r="D3594" s="326"/>
      <c r="E3594" s="84"/>
      <c r="F3594" s="90"/>
      <c r="G3594" s="73"/>
      <c r="H3594" s="278"/>
    </row>
    <row r="3595" spans="1:8" ht="12.75" customHeight="1">
      <c r="A3595" s="245" t="s">
        <v>46</v>
      </c>
      <c r="B3595" s="256" t="s">
        <v>46</v>
      </c>
      <c r="C3595" s="54" t="s">
        <v>46</v>
      </c>
      <c r="D3595" s="327"/>
      <c r="E3595" s="347" t="s">
        <v>46</v>
      </c>
      <c r="F3595" s="92"/>
      <c r="G3595" s="101"/>
      <c r="H3595" s="279"/>
    </row>
    <row r="3596" spans="1:8" ht="12.75" customHeight="1">
      <c r="A3596" s="282"/>
      <c r="B3596" s="255"/>
      <c r="C3596" s="55"/>
      <c r="D3596" s="326"/>
      <c r="E3596" s="346"/>
      <c r="F3596" s="90"/>
      <c r="G3596" s="73"/>
      <c r="H3596" s="278"/>
    </row>
    <row r="3597" spans="1:8" ht="12.75" customHeight="1">
      <c r="A3597" s="245"/>
      <c r="B3597" s="256"/>
      <c r="C3597" s="54"/>
      <c r="D3597" s="327"/>
      <c r="E3597" s="347"/>
      <c r="F3597" s="93"/>
      <c r="G3597" s="101"/>
      <c r="H3597" s="279"/>
    </row>
    <row r="3598" spans="1:8" ht="12.75" customHeight="1">
      <c r="A3598" s="285"/>
      <c r="B3598" s="293"/>
      <c r="C3598" s="52"/>
      <c r="D3598" s="328"/>
      <c r="E3598" s="348"/>
      <c r="F3598" s="355"/>
      <c r="G3598" s="371"/>
      <c r="H3598" s="372"/>
    </row>
    <row r="3599" spans="1:8" ht="12.75" customHeight="1">
      <c r="A3599" s="286"/>
      <c r="B3599" s="294"/>
      <c r="C3599" s="53"/>
      <c r="D3599" s="329"/>
      <c r="E3599" s="349"/>
      <c r="F3599" s="356"/>
      <c r="G3599" s="94"/>
      <c r="H3599" s="373"/>
    </row>
    <row r="3600" spans="1:8" ht="12.75" customHeight="1">
      <c r="A3600" s="282"/>
      <c r="B3600" s="255" t="s">
        <v>46</v>
      </c>
      <c r="C3600" s="55" t="s">
        <v>46</v>
      </c>
      <c r="D3600" s="326"/>
      <c r="E3600" s="82"/>
      <c r="F3600" s="90"/>
      <c r="G3600" s="73"/>
      <c r="H3600" s="278"/>
    </row>
    <row r="3601" spans="1:8" ht="12.75" customHeight="1">
      <c r="A3601" s="245" t="s">
        <v>46</v>
      </c>
      <c r="B3601" s="40" t="s">
        <v>165</v>
      </c>
      <c r="C3601" s="54" t="s">
        <v>46</v>
      </c>
      <c r="D3601" s="327"/>
      <c r="E3601" s="83" t="s">
        <v>46</v>
      </c>
      <c r="F3601" s="93"/>
      <c r="G3601" s="101"/>
      <c r="H3601" s="279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Ｐゴシック,標準"&amp;9校舎等：②体育館棟：P-&amp;P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4">
    <tabColor rgb="FF00B050"/>
  </sheetPr>
  <dimension ref="A1:H761"/>
  <sheetViews>
    <sheetView showZeros="0" view="pageBreakPreview" topLeftCell="A748" zoomScale="90" zoomScaleSheetLayoutView="90" workbookViewId="0">
      <selection activeCell="F5" sqref="F5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90"/>
      <c r="G2" s="73"/>
      <c r="H2" s="278"/>
    </row>
    <row r="3" spans="1:8" ht="12.75" customHeight="1">
      <c r="A3" s="245" t="s">
        <v>471</v>
      </c>
      <c r="B3" s="256" t="s">
        <v>810</v>
      </c>
      <c r="C3" s="54" t="s">
        <v>46</v>
      </c>
      <c r="D3" s="327"/>
      <c r="E3" s="83" t="s">
        <v>46</v>
      </c>
      <c r="F3" s="93"/>
      <c r="G3" s="101"/>
      <c r="H3" s="279"/>
    </row>
    <row r="4" spans="1:8" ht="12.75" customHeight="1">
      <c r="A4" s="282"/>
      <c r="B4" s="255"/>
      <c r="C4" s="55"/>
      <c r="D4" s="326"/>
      <c r="E4" s="82"/>
      <c r="F4" s="90"/>
      <c r="G4" s="73"/>
      <c r="H4" s="278"/>
    </row>
    <row r="5" spans="1:8" ht="12.75" customHeight="1">
      <c r="A5" s="245"/>
      <c r="B5" s="256"/>
      <c r="C5" s="54"/>
      <c r="D5" s="327"/>
      <c r="E5" s="83"/>
      <c r="F5" s="93"/>
      <c r="G5" s="101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90"/>
      <c r="G6" s="7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93"/>
      <c r="G7" s="101"/>
      <c r="H7" s="279"/>
    </row>
    <row r="8" spans="1:8" ht="12.75" customHeight="1">
      <c r="A8" s="282"/>
      <c r="B8" s="255" t="s">
        <v>46</v>
      </c>
      <c r="C8" s="55" t="s">
        <v>46</v>
      </c>
      <c r="D8" s="326"/>
      <c r="E8" s="82"/>
      <c r="F8" s="90"/>
      <c r="G8" s="73"/>
      <c r="H8" s="278"/>
    </row>
    <row r="9" spans="1:8" ht="12.75" customHeight="1">
      <c r="A9" s="284" t="s">
        <v>2407</v>
      </c>
      <c r="B9" s="256" t="s">
        <v>1536</v>
      </c>
      <c r="C9" s="54" t="s">
        <v>46</v>
      </c>
      <c r="D9" s="327">
        <v>1</v>
      </c>
      <c r="E9" s="83" t="s">
        <v>60</v>
      </c>
      <c r="F9" s="93"/>
      <c r="G9" s="101"/>
      <c r="H9" s="279"/>
    </row>
    <row r="10" spans="1:8" ht="12.75" customHeight="1">
      <c r="A10" s="282"/>
      <c r="B10" s="255" t="s">
        <v>46</v>
      </c>
      <c r="C10" s="55" t="s">
        <v>46</v>
      </c>
      <c r="D10" s="326"/>
      <c r="E10" s="82"/>
      <c r="F10" s="90"/>
      <c r="G10" s="73"/>
      <c r="H10" s="278"/>
    </row>
    <row r="11" spans="1:8" ht="12.75" customHeight="1">
      <c r="A11" s="245" t="s">
        <v>2420</v>
      </c>
      <c r="B11" s="256" t="s">
        <v>2731</v>
      </c>
      <c r="C11" s="54" t="s">
        <v>46</v>
      </c>
      <c r="D11" s="327">
        <v>1</v>
      </c>
      <c r="E11" s="83" t="s">
        <v>60</v>
      </c>
      <c r="F11" s="93"/>
      <c r="G11" s="101"/>
      <c r="H11" s="279"/>
    </row>
    <row r="12" spans="1:8" ht="12.75" customHeight="1">
      <c r="A12" s="282"/>
      <c r="B12" s="255" t="s">
        <v>46</v>
      </c>
      <c r="C12" s="55" t="s">
        <v>46</v>
      </c>
      <c r="D12" s="326"/>
      <c r="E12" s="82"/>
      <c r="F12" s="90"/>
      <c r="G12" s="73"/>
      <c r="H12" s="278"/>
    </row>
    <row r="13" spans="1:8" ht="12.75" customHeight="1">
      <c r="A13" s="245" t="s">
        <v>2456</v>
      </c>
      <c r="B13" s="256" t="s">
        <v>223</v>
      </c>
      <c r="C13" s="54" t="s">
        <v>46</v>
      </c>
      <c r="D13" s="327">
        <v>1</v>
      </c>
      <c r="E13" s="83" t="s">
        <v>60</v>
      </c>
      <c r="F13" s="93"/>
      <c r="G13" s="101"/>
      <c r="H13" s="279"/>
    </row>
    <row r="14" spans="1:8" ht="12.75" customHeight="1">
      <c r="A14" s="282"/>
      <c r="B14" s="255" t="s">
        <v>46</v>
      </c>
      <c r="C14" s="55" t="s">
        <v>46</v>
      </c>
      <c r="D14" s="326"/>
      <c r="E14" s="82"/>
      <c r="F14" s="90"/>
      <c r="G14" s="73"/>
      <c r="H14" s="278"/>
    </row>
    <row r="15" spans="1:8" ht="12.75" customHeight="1">
      <c r="A15" s="245" t="s">
        <v>2477</v>
      </c>
      <c r="B15" s="256" t="s">
        <v>2587</v>
      </c>
      <c r="C15" s="54" t="s">
        <v>46</v>
      </c>
      <c r="D15" s="327">
        <v>1</v>
      </c>
      <c r="E15" s="83" t="s">
        <v>60</v>
      </c>
      <c r="F15" s="93"/>
      <c r="G15" s="101"/>
      <c r="H15" s="279"/>
    </row>
    <row r="16" spans="1:8" ht="12.75" customHeight="1">
      <c r="A16" s="282"/>
      <c r="B16" s="255" t="s">
        <v>46</v>
      </c>
      <c r="C16" s="55" t="s">
        <v>46</v>
      </c>
      <c r="D16" s="326"/>
      <c r="E16" s="82"/>
      <c r="F16" s="90"/>
      <c r="G16" s="73"/>
      <c r="H16" s="278"/>
    </row>
    <row r="17" spans="1:8" ht="12.75" customHeight="1">
      <c r="A17" s="245" t="s">
        <v>1964</v>
      </c>
      <c r="B17" s="256" t="s">
        <v>2404</v>
      </c>
      <c r="C17" s="54" t="s">
        <v>46</v>
      </c>
      <c r="D17" s="327">
        <v>1</v>
      </c>
      <c r="E17" s="83" t="s">
        <v>60</v>
      </c>
      <c r="F17" s="93"/>
      <c r="G17" s="101"/>
      <c r="H17" s="279"/>
    </row>
    <row r="18" spans="1:8" ht="12.75" customHeight="1">
      <c r="A18" s="282"/>
      <c r="B18" s="255" t="s">
        <v>46</v>
      </c>
      <c r="C18" s="55" t="s">
        <v>46</v>
      </c>
      <c r="D18" s="326"/>
      <c r="E18" s="82"/>
      <c r="F18" s="90"/>
      <c r="G18" s="73"/>
      <c r="H18" s="278"/>
    </row>
    <row r="19" spans="1:8" ht="12.75" customHeight="1">
      <c r="A19" s="245" t="s">
        <v>2554</v>
      </c>
      <c r="B19" s="256" t="s">
        <v>302</v>
      </c>
      <c r="C19" s="54" t="s">
        <v>46</v>
      </c>
      <c r="D19" s="327">
        <v>1</v>
      </c>
      <c r="E19" s="83" t="s">
        <v>60</v>
      </c>
      <c r="F19" s="93"/>
      <c r="G19" s="101"/>
      <c r="H19" s="279"/>
    </row>
    <row r="20" spans="1:8" ht="12.75" customHeight="1">
      <c r="A20" s="282"/>
      <c r="B20" s="255" t="s">
        <v>46</v>
      </c>
      <c r="C20" s="55" t="s">
        <v>46</v>
      </c>
      <c r="D20" s="326"/>
      <c r="E20" s="82"/>
      <c r="F20" s="90"/>
      <c r="G20" s="73"/>
      <c r="H20" s="278"/>
    </row>
    <row r="21" spans="1:8" ht="12.75" customHeight="1">
      <c r="A21" s="245" t="s">
        <v>54</v>
      </c>
      <c r="B21" s="256" t="s">
        <v>2732</v>
      </c>
      <c r="C21" s="54" t="s">
        <v>46</v>
      </c>
      <c r="D21" s="327">
        <v>1</v>
      </c>
      <c r="E21" s="83" t="s">
        <v>60</v>
      </c>
      <c r="F21" s="93"/>
      <c r="G21" s="101"/>
      <c r="H21" s="279"/>
    </row>
    <row r="22" spans="1:8" ht="12.75" customHeight="1">
      <c r="A22" s="282"/>
      <c r="B22" s="255" t="s">
        <v>46</v>
      </c>
      <c r="C22" s="55" t="s">
        <v>46</v>
      </c>
      <c r="D22" s="326"/>
      <c r="E22" s="82"/>
      <c r="F22" s="90"/>
      <c r="G22" s="73"/>
      <c r="H22" s="278"/>
    </row>
    <row r="23" spans="1:8" ht="12.75" customHeight="1">
      <c r="A23" s="245" t="s">
        <v>422</v>
      </c>
      <c r="B23" s="256" t="s">
        <v>8</v>
      </c>
      <c r="C23" s="54" t="s">
        <v>46</v>
      </c>
      <c r="D23" s="327">
        <v>1</v>
      </c>
      <c r="E23" s="83" t="s">
        <v>60</v>
      </c>
      <c r="F23" s="93"/>
      <c r="G23" s="101"/>
      <c r="H23" s="279"/>
    </row>
    <row r="24" spans="1:8" ht="12.75" customHeight="1">
      <c r="A24" s="282"/>
      <c r="B24" s="255" t="s">
        <v>46</v>
      </c>
      <c r="C24" s="55" t="s">
        <v>46</v>
      </c>
      <c r="D24" s="326"/>
      <c r="E24" s="82"/>
      <c r="F24" s="90"/>
      <c r="G24" s="73"/>
      <c r="H24" s="278"/>
    </row>
    <row r="25" spans="1:8" ht="12.75" customHeight="1">
      <c r="A25" s="245" t="s">
        <v>2675</v>
      </c>
      <c r="B25" s="256" t="s">
        <v>2888</v>
      </c>
      <c r="C25" s="54" t="s">
        <v>46</v>
      </c>
      <c r="D25" s="327">
        <v>1</v>
      </c>
      <c r="E25" s="83" t="s">
        <v>60</v>
      </c>
      <c r="F25" s="93"/>
      <c r="G25" s="101"/>
      <c r="H25" s="279"/>
    </row>
    <row r="26" spans="1:8" ht="12.75" customHeight="1">
      <c r="A26" s="282"/>
      <c r="B26" s="255" t="s">
        <v>46</v>
      </c>
      <c r="C26" s="55" t="s">
        <v>46</v>
      </c>
      <c r="D26" s="326"/>
      <c r="E26" s="82"/>
      <c r="F26" s="90"/>
      <c r="G26" s="73"/>
      <c r="H26" s="278"/>
    </row>
    <row r="27" spans="1:8" ht="12.75" customHeight="1">
      <c r="A27" s="245" t="s">
        <v>2031</v>
      </c>
      <c r="B27" s="256" t="s">
        <v>83</v>
      </c>
      <c r="C27" s="54" t="s">
        <v>46</v>
      </c>
      <c r="D27" s="327">
        <v>1</v>
      </c>
      <c r="E27" s="83" t="s">
        <v>60</v>
      </c>
      <c r="F27" s="93"/>
      <c r="G27" s="101"/>
      <c r="H27" s="279"/>
    </row>
    <row r="28" spans="1:8" ht="12.75" customHeight="1">
      <c r="A28" s="282"/>
      <c r="B28" s="255" t="s">
        <v>46</v>
      </c>
      <c r="C28" s="55" t="s">
        <v>46</v>
      </c>
      <c r="D28" s="326"/>
      <c r="E28" s="82"/>
      <c r="F28" s="90"/>
      <c r="G28" s="73"/>
      <c r="H28" s="278"/>
    </row>
    <row r="29" spans="1:8" ht="12.75" customHeight="1">
      <c r="A29" s="245" t="s">
        <v>2527</v>
      </c>
      <c r="B29" s="256" t="s">
        <v>41</v>
      </c>
      <c r="C29" s="54" t="s">
        <v>46</v>
      </c>
      <c r="D29" s="327">
        <v>1</v>
      </c>
      <c r="E29" s="83" t="s">
        <v>60</v>
      </c>
      <c r="F29" s="93"/>
      <c r="G29" s="101"/>
      <c r="H29" s="279"/>
    </row>
    <row r="30" spans="1:8" ht="12.75" customHeight="1">
      <c r="A30" s="282"/>
      <c r="B30" s="255" t="s">
        <v>46</v>
      </c>
      <c r="C30" s="55" t="s">
        <v>46</v>
      </c>
      <c r="D30" s="326"/>
      <c r="E30" s="82"/>
      <c r="F30" s="90"/>
      <c r="G30" s="73"/>
      <c r="H30" s="278"/>
    </row>
    <row r="31" spans="1:8" ht="12.75" customHeight="1">
      <c r="A31" s="245" t="s">
        <v>1225</v>
      </c>
      <c r="B31" s="256" t="s">
        <v>2733</v>
      </c>
      <c r="C31" s="54" t="s">
        <v>46</v>
      </c>
      <c r="D31" s="327">
        <v>1</v>
      </c>
      <c r="E31" s="83" t="s">
        <v>60</v>
      </c>
      <c r="F31" s="93"/>
      <c r="G31" s="101"/>
      <c r="H31" s="279"/>
    </row>
    <row r="32" spans="1:8" ht="12.75" customHeight="1">
      <c r="A32" s="282"/>
      <c r="B32" s="255" t="s">
        <v>46</v>
      </c>
      <c r="C32" s="55" t="s">
        <v>46</v>
      </c>
      <c r="D32" s="326"/>
      <c r="E32" s="82"/>
      <c r="F32" s="90"/>
      <c r="G32" s="73"/>
      <c r="H32" s="278"/>
    </row>
    <row r="33" spans="1:8" ht="12.75" customHeight="1">
      <c r="A33" s="245" t="s">
        <v>2679</v>
      </c>
      <c r="B33" s="256" t="s">
        <v>84</v>
      </c>
      <c r="C33" s="54" t="s">
        <v>46</v>
      </c>
      <c r="D33" s="327">
        <v>1</v>
      </c>
      <c r="E33" s="83" t="s">
        <v>60</v>
      </c>
      <c r="F33" s="93"/>
      <c r="G33" s="101"/>
      <c r="H33" s="279"/>
    </row>
    <row r="34" spans="1:8" ht="12.75" customHeight="1">
      <c r="A34" s="282"/>
      <c r="B34" s="255" t="s">
        <v>46</v>
      </c>
      <c r="C34" s="55" t="s">
        <v>46</v>
      </c>
      <c r="D34" s="326"/>
      <c r="E34" s="82"/>
      <c r="F34" s="90"/>
      <c r="G34" s="73"/>
      <c r="H34" s="278"/>
    </row>
    <row r="35" spans="1:8" ht="12.75" customHeight="1">
      <c r="A35" s="245" t="s">
        <v>2681</v>
      </c>
      <c r="B35" s="256" t="s">
        <v>1676</v>
      </c>
      <c r="C35" s="54" t="s">
        <v>46</v>
      </c>
      <c r="D35" s="327">
        <v>1</v>
      </c>
      <c r="E35" s="83" t="s">
        <v>60</v>
      </c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 t="s">
        <v>1741</v>
      </c>
      <c r="B37" s="256" t="s">
        <v>314</v>
      </c>
      <c r="C37" s="54"/>
      <c r="D37" s="327">
        <v>1</v>
      </c>
      <c r="E37" s="83" t="s">
        <v>2108</v>
      </c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90"/>
      <c r="G38" s="73"/>
      <c r="H38" s="278"/>
    </row>
    <row r="39" spans="1:8" ht="12.75" customHeight="1">
      <c r="A39" s="245"/>
      <c r="B39" s="256"/>
      <c r="C39" s="54"/>
      <c r="D39" s="327"/>
      <c r="E39" s="83"/>
      <c r="F39" s="93"/>
      <c r="G39" s="101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/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82"/>
      <c r="B42" s="255" t="s">
        <v>46</v>
      </c>
      <c r="C42" s="55" t="s">
        <v>46</v>
      </c>
      <c r="D42" s="326"/>
      <c r="E42" s="82"/>
      <c r="F42" s="90"/>
      <c r="G42" s="73"/>
      <c r="H42" s="278"/>
    </row>
    <row r="43" spans="1:8" ht="12.75" customHeight="1">
      <c r="A43" s="245" t="s">
        <v>2734</v>
      </c>
      <c r="B43" s="256" t="s">
        <v>12</v>
      </c>
      <c r="C43" s="54" t="s">
        <v>46</v>
      </c>
      <c r="D43" s="327"/>
      <c r="E43" s="83"/>
      <c r="F43" s="93"/>
      <c r="G43" s="101"/>
      <c r="H43" s="279"/>
    </row>
    <row r="44" spans="1:8" ht="12.75" customHeight="1">
      <c r="A44" s="282"/>
      <c r="B44" s="255"/>
      <c r="C44" s="55"/>
      <c r="D44" s="326"/>
      <c r="E44" s="82"/>
      <c r="F44" s="90"/>
      <c r="G44" s="73"/>
      <c r="H44" s="278"/>
    </row>
    <row r="45" spans="1:8" ht="12.75" customHeight="1">
      <c r="A45" s="245"/>
      <c r="B45" s="256"/>
      <c r="C45" s="54"/>
      <c r="D45" s="327"/>
      <c r="E45" s="83"/>
      <c r="F45" s="93"/>
      <c r="G45" s="101"/>
      <c r="H45" s="279"/>
    </row>
    <row r="46" spans="1:8" ht="12.75" customHeight="1">
      <c r="A46" s="282"/>
      <c r="B46" s="255"/>
      <c r="C46" s="55"/>
      <c r="D46" s="326"/>
      <c r="E46" s="82"/>
      <c r="F46" s="90"/>
      <c r="G46" s="73"/>
      <c r="H46" s="278"/>
    </row>
    <row r="47" spans="1:8" ht="12.75" customHeight="1">
      <c r="A47" s="245" t="s">
        <v>46</v>
      </c>
      <c r="B47" s="256" t="s">
        <v>2689</v>
      </c>
      <c r="C47" s="54" t="s">
        <v>2736</v>
      </c>
      <c r="D47" s="327">
        <v>97.3</v>
      </c>
      <c r="E47" s="83" t="s">
        <v>117</v>
      </c>
      <c r="F47" s="93"/>
      <c r="G47" s="101"/>
      <c r="H47" s="279"/>
    </row>
    <row r="48" spans="1:8" ht="12.75" customHeight="1">
      <c r="A48" s="282"/>
      <c r="B48" s="255"/>
      <c r="C48" s="55"/>
      <c r="D48" s="326"/>
      <c r="E48" s="82"/>
      <c r="F48" s="90"/>
      <c r="G48" s="73"/>
      <c r="H48" s="278"/>
    </row>
    <row r="49" spans="1:8" ht="12.75" customHeight="1">
      <c r="A49" s="245" t="s">
        <v>46</v>
      </c>
      <c r="B49" s="256" t="s">
        <v>827</v>
      </c>
      <c r="C49" s="54" t="s">
        <v>2736</v>
      </c>
      <c r="D49" s="327">
        <v>97.3</v>
      </c>
      <c r="E49" s="83" t="s">
        <v>117</v>
      </c>
      <c r="F49" s="93"/>
      <c r="G49" s="101"/>
      <c r="H49" s="279"/>
    </row>
    <row r="50" spans="1:8" ht="12.75" customHeight="1">
      <c r="A50" s="282"/>
      <c r="B50" s="255"/>
      <c r="C50" s="55"/>
      <c r="D50" s="326"/>
      <c r="E50" s="82"/>
      <c r="F50" s="90"/>
      <c r="G50" s="73"/>
      <c r="H50" s="278"/>
    </row>
    <row r="51" spans="1:8" ht="12.75" customHeight="1">
      <c r="A51" s="245" t="s">
        <v>46</v>
      </c>
      <c r="B51" s="256" t="s">
        <v>529</v>
      </c>
      <c r="C51" s="54" t="s">
        <v>2736</v>
      </c>
      <c r="D51" s="327">
        <v>97.3</v>
      </c>
      <c r="E51" s="83" t="s">
        <v>117</v>
      </c>
      <c r="F51" s="93"/>
      <c r="G51" s="101"/>
      <c r="H51" s="279"/>
    </row>
    <row r="52" spans="1:8" ht="12.75" customHeight="1">
      <c r="A52" s="282"/>
      <c r="B52" s="255"/>
      <c r="C52" s="55"/>
      <c r="D52" s="326"/>
      <c r="E52" s="82"/>
      <c r="F52" s="90"/>
      <c r="G52" s="73"/>
      <c r="H52" s="278"/>
    </row>
    <row r="53" spans="1:8" ht="12.75" customHeight="1">
      <c r="A53" s="245" t="s">
        <v>46</v>
      </c>
      <c r="B53" s="256" t="s">
        <v>874</v>
      </c>
      <c r="C53" s="54" t="s">
        <v>2736</v>
      </c>
      <c r="D53" s="327">
        <v>97.3</v>
      </c>
      <c r="E53" s="83" t="s">
        <v>117</v>
      </c>
      <c r="F53" s="93"/>
      <c r="G53" s="101"/>
      <c r="H53" s="279"/>
    </row>
    <row r="54" spans="1:8" ht="12.75" customHeight="1">
      <c r="A54" s="282"/>
      <c r="B54" s="255"/>
      <c r="C54" s="55" t="s">
        <v>2889</v>
      </c>
      <c r="D54" s="326"/>
      <c r="E54" s="82"/>
      <c r="F54" s="90"/>
      <c r="G54" s="73"/>
      <c r="H54" s="278"/>
    </row>
    <row r="55" spans="1:8" ht="12.75" customHeight="1">
      <c r="A55" s="245" t="s">
        <v>46</v>
      </c>
      <c r="B55" s="256" t="s">
        <v>3327</v>
      </c>
      <c r="C55" s="54" t="s">
        <v>2813</v>
      </c>
      <c r="D55" s="327">
        <v>178</v>
      </c>
      <c r="E55" s="83" t="s">
        <v>117</v>
      </c>
      <c r="F55" s="93"/>
      <c r="G55" s="101"/>
      <c r="H55" s="279"/>
    </row>
    <row r="56" spans="1:8" ht="12.75" customHeight="1">
      <c r="A56" s="282"/>
      <c r="B56" s="255"/>
      <c r="C56" s="55"/>
      <c r="D56" s="326"/>
      <c r="E56" s="82"/>
      <c r="F56" s="90"/>
      <c r="G56" s="73"/>
      <c r="H56" s="278"/>
    </row>
    <row r="57" spans="1:8" ht="12.75" customHeight="1">
      <c r="A57" s="245"/>
      <c r="B57" s="256" t="s">
        <v>2830</v>
      </c>
      <c r="C57" s="54" t="s">
        <v>2890</v>
      </c>
      <c r="D57" s="327">
        <v>94.3</v>
      </c>
      <c r="E57" s="83" t="s">
        <v>117</v>
      </c>
      <c r="F57" s="93"/>
      <c r="G57" s="101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6" t="s">
        <v>46</v>
      </c>
      <c r="B59" s="255" t="s">
        <v>1257</v>
      </c>
      <c r="C59" s="312" t="s">
        <v>2461</v>
      </c>
      <c r="D59" s="326">
        <v>97.3</v>
      </c>
      <c r="E59" s="82" t="s">
        <v>117</v>
      </c>
      <c r="F59" s="354"/>
      <c r="G59" s="73"/>
      <c r="H59" s="278"/>
    </row>
    <row r="60" spans="1:8" ht="12.75" customHeight="1">
      <c r="A60" s="285"/>
      <c r="B60" s="293"/>
      <c r="C60" s="313"/>
      <c r="D60" s="328"/>
      <c r="E60" s="345"/>
      <c r="F60" s="355"/>
      <c r="G60" s="371"/>
      <c r="H60" s="372"/>
    </row>
    <row r="61" spans="1:8" ht="12.75" customHeight="1">
      <c r="A61" s="286"/>
      <c r="B61" s="294" t="s">
        <v>3491</v>
      </c>
      <c r="C61" s="53" t="s">
        <v>3492</v>
      </c>
      <c r="D61" s="329">
        <v>97.3</v>
      </c>
      <c r="E61" s="86" t="s">
        <v>117</v>
      </c>
      <c r="F61" s="356"/>
      <c r="G61" s="94"/>
      <c r="H61" s="373"/>
    </row>
    <row r="62" spans="1:8" ht="12.75" customHeight="1">
      <c r="A62" s="246"/>
      <c r="B62" s="255"/>
      <c r="C62" s="312"/>
      <c r="D62" s="326"/>
      <c r="E62" s="82"/>
      <c r="F62" s="90"/>
      <c r="G62" s="73"/>
      <c r="H62" s="278"/>
    </row>
    <row r="63" spans="1:8" ht="12.75" customHeight="1">
      <c r="A63" s="245" t="s">
        <v>46</v>
      </c>
      <c r="B63" s="256"/>
      <c r="C63" s="54"/>
      <c r="D63" s="327"/>
      <c r="E63" s="83"/>
      <c r="F63" s="93"/>
      <c r="G63" s="101"/>
      <c r="H63" s="279"/>
    </row>
    <row r="64" spans="1:8" ht="12.75" customHeight="1">
      <c r="A64" s="282"/>
      <c r="B64" s="255"/>
      <c r="C64" s="55"/>
      <c r="D64" s="326"/>
      <c r="E64" s="82"/>
      <c r="F64" s="90"/>
      <c r="G64" s="73"/>
      <c r="H64" s="278"/>
    </row>
    <row r="65" spans="1:8" ht="12.75" customHeight="1">
      <c r="A65" s="245" t="s">
        <v>46</v>
      </c>
      <c r="B65" s="256"/>
      <c r="C65" s="54"/>
      <c r="D65" s="327"/>
      <c r="E65" s="83"/>
      <c r="F65" s="93"/>
      <c r="G65" s="101"/>
      <c r="H65" s="279"/>
    </row>
    <row r="66" spans="1:8" ht="12.75" customHeight="1">
      <c r="A66" s="282"/>
      <c r="B66" s="255"/>
      <c r="C66" s="55"/>
      <c r="D66" s="326"/>
      <c r="E66" s="82"/>
      <c r="F66" s="90"/>
      <c r="G66" s="73"/>
      <c r="H66" s="278"/>
    </row>
    <row r="67" spans="1:8" ht="12.75" customHeight="1">
      <c r="A67" s="245" t="s">
        <v>46</v>
      </c>
      <c r="B67" s="256"/>
      <c r="C67" s="54"/>
      <c r="D67" s="327"/>
      <c r="E67" s="83"/>
      <c r="F67" s="93"/>
      <c r="G67" s="101"/>
      <c r="H67" s="279"/>
    </row>
    <row r="68" spans="1:8" ht="12.75" customHeight="1">
      <c r="A68" s="282"/>
      <c r="B68" s="255"/>
      <c r="C68" s="55"/>
      <c r="D68" s="326"/>
      <c r="E68" s="82"/>
      <c r="F68" s="90"/>
      <c r="G68" s="73"/>
      <c r="H68" s="278"/>
    </row>
    <row r="69" spans="1:8" ht="12.75" customHeight="1">
      <c r="A69" s="245" t="s">
        <v>46</v>
      </c>
      <c r="B69" s="256"/>
      <c r="C69" s="54"/>
      <c r="D69" s="327"/>
      <c r="E69" s="83"/>
      <c r="F69" s="93"/>
      <c r="G69" s="101"/>
      <c r="H69" s="279"/>
    </row>
    <row r="70" spans="1:8" ht="12.75" customHeight="1">
      <c r="A70" s="282"/>
      <c r="B70" s="255"/>
      <c r="C70" s="55"/>
      <c r="D70" s="326"/>
      <c r="E70" s="82"/>
      <c r="F70" s="90"/>
      <c r="G70" s="73"/>
      <c r="H70" s="278"/>
    </row>
    <row r="71" spans="1:8" ht="12.75" customHeight="1">
      <c r="A71" s="245"/>
      <c r="B71" s="256"/>
      <c r="C71" s="54"/>
      <c r="D71" s="327"/>
      <c r="E71" s="83"/>
      <c r="F71" s="93"/>
      <c r="G71" s="101"/>
      <c r="H71" s="279"/>
    </row>
    <row r="72" spans="1:8" ht="12.75" customHeight="1">
      <c r="A72" s="282"/>
      <c r="B72" s="255"/>
      <c r="C72" s="55"/>
      <c r="D72" s="326"/>
      <c r="E72" s="82"/>
      <c r="F72" s="90"/>
      <c r="G72" s="73"/>
      <c r="H72" s="278"/>
    </row>
    <row r="73" spans="1:8" ht="12.75" customHeight="1">
      <c r="A73" s="245"/>
      <c r="B73" s="256"/>
      <c r="C73" s="54"/>
      <c r="D73" s="327"/>
      <c r="E73" s="83"/>
      <c r="F73" s="93"/>
      <c r="G73" s="101"/>
      <c r="H73" s="279"/>
    </row>
    <row r="74" spans="1:8" ht="12.75" customHeight="1">
      <c r="A74" s="282"/>
      <c r="B74" s="255"/>
      <c r="C74" s="55"/>
      <c r="D74" s="326"/>
      <c r="E74" s="82"/>
      <c r="F74" s="90"/>
      <c r="G74" s="73"/>
      <c r="H74" s="278"/>
    </row>
    <row r="75" spans="1:8" ht="12.75" customHeight="1">
      <c r="A75" s="245"/>
      <c r="B75" s="256"/>
      <c r="C75" s="54"/>
      <c r="D75" s="327"/>
      <c r="E75" s="83"/>
      <c r="F75" s="93"/>
      <c r="G75" s="101"/>
      <c r="H75" s="279"/>
    </row>
    <row r="76" spans="1:8" ht="12.75" customHeight="1">
      <c r="A76" s="282"/>
      <c r="B76" s="255"/>
      <c r="C76" s="55"/>
      <c r="D76" s="326"/>
      <c r="E76" s="82"/>
      <c r="F76" s="90"/>
      <c r="G76" s="73"/>
      <c r="H76" s="278"/>
    </row>
    <row r="77" spans="1:8" ht="12.75" customHeight="1">
      <c r="A77" s="245"/>
      <c r="B77" s="256"/>
      <c r="C77" s="54"/>
      <c r="D77" s="327"/>
      <c r="E77" s="83"/>
      <c r="F77" s="93"/>
      <c r="G77" s="101"/>
      <c r="H77" s="279"/>
    </row>
    <row r="78" spans="1:8" ht="12.75" customHeight="1">
      <c r="A78" s="282"/>
      <c r="B78" s="255"/>
      <c r="C78" s="55"/>
      <c r="D78" s="326"/>
      <c r="E78" s="82"/>
      <c r="F78" s="90"/>
      <c r="G78" s="73"/>
      <c r="H78" s="278"/>
    </row>
    <row r="79" spans="1:8" ht="12.75" customHeight="1">
      <c r="A79" s="245"/>
      <c r="B79" s="256"/>
      <c r="C79" s="54"/>
      <c r="D79" s="327"/>
      <c r="E79" s="83"/>
      <c r="F79" s="93"/>
      <c r="G79" s="101"/>
      <c r="H79" s="279"/>
    </row>
    <row r="80" spans="1:8" ht="12.75" customHeight="1">
      <c r="A80" s="282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5" t="s">
        <v>46</v>
      </c>
      <c r="B81" s="40" t="s">
        <v>165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80"/>
      <c r="B82" s="249"/>
      <c r="C82" s="249"/>
      <c r="D82" s="330"/>
      <c r="E82" s="80"/>
      <c r="F82" s="69"/>
      <c r="G82" s="69"/>
      <c r="H82" s="275"/>
    </row>
    <row r="83" spans="1:8" ht="12.75" customHeight="1">
      <c r="A83" s="284" t="s">
        <v>2407</v>
      </c>
      <c r="B83" s="49" t="s">
        <v>2408</v>
      </c>
      <c r="C83" s="311"/>
      <c r="D83" s="331"/>
      <c r="E83" s="81"/>
      <c r="F83" s="70"/>
      <c r="G83" s="70"/>
      <c r="H83" s="374"/>
    </row>
    <row r="84" spans="1:8" ht="12.75" customHeight="1">
      <c r="A84" s="282"/>
      <c r="B84" s="253"/>
      <c r="C84" s="264"/>
      <c r="D84" s="330"/>
      <c r="E84" s="80"/>
      <c r="F84" s="69"/>
      <c r="G84" s="69"/>
      <c r="H84" s="275"/>
    </row>
    <row r="85" spans="1:8" ht="12.75" customHeight="1">
      <c r="A85" s="287"/>
      <c r="B85" s="254"/>
      <c r="C85" s="265"/>
      <c r="D85" s="331"/>
      <c r="E85" s="81"/>
      <c r="F85" s="70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2402</v>
      </c>
      <c r="D87" s="327">
        <v>119</v>
      </c>
      <c r="E87" s="83" t="s">
        <v>877</v>
      </c>
      <c r="F87" s="91"/>
      <c r="G87" s="70"/>
      <c r="H87" s="277"/>
    </row>
    <row r="88" spans="1:8" ht="12.75" customHeight="1">
      <c r="A88" s="282"/>
      <c r="B88" s="258"/>
      <c r="C88" s="52"/>
      <c r="D88" s="326"/>
      <c r="E88" s="82"/>
      <c r="F88" s="90"/>
      <c r="G88" s="69"/>
      <c r="H88" s="372"/>
    </row>
    <row r="89" spans="1:8" ht="12.75" customHeight="1">
      <c r="A89" s="245"/>
      <c r="B89" s="256" t="s">
        <v>744</v>
      </c>
      <c r="C89" s="54" t="s">
        <v>2402</v>
      </c>
      <c r="D89" s="327">
        <v>29.4</v>
      </c>
      <c r="E89" s="83" t="s">
        <v>876</v>
      </c>
      <c r="F89" s="72"/>
      <c r="G89" s="70"/>
      <c r="H89" s="375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81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/>
      <c r="D92" s="326"/>
      <c r="E92" s="82"/>
      <c r="F92" s="90"/>
      <c r="G92" s="73"/>
      <c r="H92" s="278"/>
    </row>
    <row r="93" spans="1:8" ht="12.75" customHeight="1">
      <c r="A93" s="245"/>
      <c r="B93" s="256" t="s">
        <v>2892</v>
      </c>
      <c r="C93" s="53" t="s">
        <v>2335</v>
      </c>
      <c r="D93" s="327">
        <v>5.5</v>
      </c>
      <c r="E93" s="83" t="s">
        <v>877</v>
      </c>
      <c r="F93" s="91"/>
      <c r="G93" s="101"/>
      <c r="H93" s="375"/>
    </row>
    <row r="94" spans="1:8" ht="12.75" customHeight="1">
      <c r="A94" s="282"/>
      <c r="B94" s="255"/>
      <c r="C94" s="55" t="s">
        <v>1026</v>
      </c>
      <c r="D94" s="326"/>
      <c r="E94" s="82"/>
      <c r="F94" s="90"/>
      <c r="G94" s="73"/>
      <c r="H94" s="278"/>
    </row>
    <row r="95" spans="1:8" ht="12.75" customHeight="1">
      <c r="A95" s="245"/>
      <c r="B95" s="256" t="s">
        <v>2415</v>
      </c>
      <c r="C95" s="54" t="s">
        <v>1862</v>
      </c>
      <c r="D95" s="332">
        <v>32.5</v>
      </c>
      <c r="E95" s="83" t="s">
        <v>877</v>
      </c>
      <c r="F95" s="91"/>
      <c r="G95" s="101"/>
      <c r="H95" s="279"/>
    </row>
    <row r="96" spans="1:8" ht="12.75" customHeight="1">
      <c r="A96" s="282"/>
      <c r="B96" s="255"/>
      <c r="C96" s="55"/>
      <c r="D96" s="326"/>
      <c r="E96" s="84"/>
      <c r="F96" s="90"/>
      <c r="G96" s="73"/>
      <c r="H96" s="278"/>
    </row>
    <row r="97" spans="1:8" ht="12.75" customHeight="1">
      <c r="A97" s="245"/>
      <c r="B97" s="256" t="s">
        <v>2419</v>
      </c>
      <c r="C97" s="54"/>
      <c r="D97" s="327">
        <v>1</v>
      </c>
      <c r="E97" s="83" t="s">
        <v>2108</v>
      </c>
      <c r="F97" s="357"/>
      <c r="G97" s="101"/>
      <c r="H97" s="279"/>
    </row>
    <row r="98" spans="1:8" ht="12.75" customHeight="1">
      <c r="A98" s="282"/>
      <c r="B98" s="255"/>
      <c r="C98" s="55"/>
      <c r="D98" s="326"/>
      <c r="E98" s="82"/>
      <c r="F98" s="90"/>
      <c r="G98" s="73"/>
      <c r="H98" s="278"/>
    </row>
    <row r="99" spans="1:8" ht="12.75" customHeight="1">
      <c r="A99" s="245"/>
      <c r="B99" s="256"/>
      <c r="C99" s="53"/>
      <c r="D99" s="327"/>
      <c r="E99" s="83"/>
      <c r="F99" s="91"/>
      <c r="G99" s="101"/>
      <c r="H99" s="279"/>
    </row>
    <row r="100" spans="1:8" ht="12.75" customHeight="1">
      <c r="A100" s="282"/>
      <c r="B100" s="255"/>
      <c r="C100" s="55"/>
      <c r="D100" s="326"/>
      <c r="E100" s="84"/>
      <c r="F100" s="90"/>
      <c r="G100" s="73"/>
      <c r="H100" s="278"/>
    </row>
    <row r="101" spans="1:8" ht="12.75" customHeight="1">
      <c r="A101" s="245"/>
      <c r="B101" s="256"/>
      <c r="C101" s="54"/>
      <c r="D101" s="327"/>
      <c r="E101" s="83"/>
      <c r="F101" s="92"/>
      <c r="G101" s="101"/>
      <c r="H101" s="279"/>
    </row>
    <row r="102" spans="1:8" ht="12.75" customHeight="1">
      <c r="A102" s="282"/>
      <c r="B102" s="255"/>
      <c r="C102" s="55"/>
      <c r="D102" s="326"/>
      <c r="E102" s="82"/>
      <c r="F102" s="90"/>
      <c r="G102" s="73"/>
      <c r="H102" s="278"/>
    </row>
    <row r="103" spans="1:8" ht="12.75" customHeight="1">
      <c r="A103" s="245"/>
      <c r="B103" s="256"/>
      <c r="C103" s="54"/>
      <c r="D103" s="327"/>
      <c r="E103" s="83"/>
      <c r="F103" s="91"/>
      <c r="G103" s="101"/>
      <c r="H103" s="279"/>
    </row>
    <row r="104" spans="1:8" ht="12.75" customHeight="1">
      <c r="A104" s="282"/>
      <c r="B104" s="255"/>
      <c r="C104" s="55"/>
      <c r="D104" s="326"/>
      <c r="E104" s="82"/>
      <c r="F104" s="90"/>
      <c r="G104" s="73"/>
      <c r="H104" s="278"/>
    </row>
    <row r="105" spans="1:8" ht="12.75" customHeight="1">
      <c r="A105" s="245"/>
      <c r="B105" s="256"/>
      <c r="C105" s="54"/>
      <c r="D105" s="327"/>
      <c r="E105" s="83"/>
      <c r="F105" s="91"/>
      <c r="G105" s="101"/>
      <c r="H105" s="279"/>
    </row>
    <row r="106" spans="1:8" ht="12.75" customHeight="1">
      <c r="A106" s="282"/>
      <c r="B106" s="255"/>
      <c r="C106" s="55"/>
      <c r="D106" s="326"/>
      <c r="E106" s="82"/>
      <c r="F106" s="90"/>
      <c r="G106" s="73"/>
      <c r="H106" s="278"/>
    </row>
    <row r="107" spans="1:8" ht="12.75" customHeight="1">
      <c r="A107" s="245"/>
      <c r="B107" s="256"/>
      <c r="C107" s="54"/>
      <c r="D107" s="327"/>
      <c r="E107" s="83"/>
      <c r="F107" s="93"/>
      <c r="G107" s="101"/>
      <c r="H107" s="279"/>
    </row>
    <row r="108" spans="1:8" ht="12.75" customHeight="1">
      <c r="A108" s="282"/>
      <c r="B108" s="255"/>
      <c r="C108" s="55"/>
      <c r="D108" s="326"/>
      <c r="E108" s="82"/>
      <c r="F108" s="90"/>
      <c r="G108" s="73"/>
      <c r="H108" s="278"/>
    </row>
    <row r="109" spans="1:8" ht="12.75" customHeight="1">
      <c r="A109" s="245"/>
      <c r="B109" s="256"/>
      <c r="C109" s="53"/>
      <c r="D109" s="327"/>
      <c r="E109" s="83"/>
      <c r="F109" s="91"/>
      <c r="G109" s="101"/>
      <c r="H109" s="279"/>
    </row>
    <row r="110" spans="1:8" ht="12.75" customHeight="1">
      <c r="A110" s="282"/>
      <c r="B110" s="255"/>
      <c r="C110" s="55"/>
      <c r="D110" s="326"/>
      <c r="E110" s="82"/>
      <c r="F110" s="90"/>
      <c r="G110" s="73"/>
      <c r="H110" s="278"/>
    </row>
    <row r="111" spans="1:8" ht="12.75" customHeight="1">
      <c r="A111" s="245"/>
      <c r="B111" s="256"/>
      <c r="C111" s="53"/>
      <c r="D111" s="327"/>
      <c r="E111" s="83"/>
      <c r="F111" s="91"/>
      <c r="G111" s="101"/>
      <c r="H111" s="279"/>
    </row>
    <row r="112" spans="1:8" ht="12.75" customHeight="1">
      <c r="A112" s="282"/>
      <c r="B112" s="255"/>
      <c r="C112" s="52"/>
      <c r="D112" s="326"/>
      <c r="E112" s="82"/>
      <c r="F112" s="90"/>
      <c r="G112" s="73"/>
      <c r="H112" s="278"/>
    </row>
    <row r="113" spans="1:8" ht="12.75" customHeight="1">
      <c r="A113" s="246"/>
      <c r="B113" s="255"/>
      <c r="C113" s="266"/>
      <c r="D113" s="326"/>
      <c r="E113" s="82"/>
      <c r="F113" s="90"/>
      <c r="G113" s="101"/>
      <c r="H113" s="278"/>
    </row>
    <row r="114" spans="1:8" ht="12.75" customHeight="1">
      <c r="A114" s="285"/>
      <c r="B114" s="293"/>
      <c r="C114" s="52"/>
      <c r="D114" s="328"/>
      <c r="E114" s="345"/>
      <c r="F114" s="355"/>
      <c r="G114" s="73"/>
      <c r="H114" s="372"/>
    </row>
    <row r="115" spans="1:8" ht="12.75" customHeight="1">
      <c r="A115" s="286"/>
      <c r="B115" s="294"/>
      <c r="C115" s="53"/>
      <c r="D115" s="329"/>
      <c r="E115" s="86"/>
      <c r="F115" s="356"/>
      <c r="G115" s="101"/>
      <c r="H115" s="373"/>
    </row>
    <row r="116" spans="1:8" ht="12.75" customHeight="1">
      <c r="A116" s="246"/>
      <c r="B116" s="255"/>
      <c r="C116" s="266"/>
      <c r="D116" s="326"/>
      <c r="E116" s="82"/>
      <c r="F116" s="90"/>
      <c r="G116" s="73"/>
      <c r="H116" s="278"/>
    </row>
    <row r="117" spans="1:8" ht="12.75" customHeight="1">
      <c r="A117" s="245"/>
      <c r="B117" s="257"/>
      <c r="C117" s="53"/>
      <c r="D117" s="327"/>
      <c r="E117" s="83"/>
      <c r="F117" s="91"/>
      <c r="G117" s="101"/>
      <c r="H117" s="279"/>
    </row>
    <row r="118" spans="1:8" ht="12.75" customHeight="1">
      <c r="A118" s="282"/>
      <c r="B118" s="260"/>
      <c r="C118" s="52"/>
      <c r="D118" s="326"/>
      <c r="E118" s="82"/>
      <c r="F118" s="71"/>
      <c r="G118" s="73"/>
      <c r="H118" s="278"/>
    </row>
    <row r="119" spans="1:8" ht="12.75" customHeight="1">
      <c r="A119" s="245"/>
      <c r="B119" s="292"/>
      <c r="C119" s="54"/>
      <c r="D119" s="327"/>
      <c r="E119" s="83"/>
      <c r="F119" s="72"/>
      <c r="G119" s="101"/>
      <c r="H119" s="279"/>
    </row>
    <row r="120" spans="1:8" ht="12.75" customHeight="1">
      <c r="A120" s="288"/>
      <c r="B120" s="261"/>
      <c r="C120" s="55"/>
      <c r="D120" s="333"/>
      <c r="E120" s="85"/>
      <c r="F120" s="73"/>
      <c r="G120" s="73"/>
      <c r="H120" s="278"/>
    </row>
    <row r="121" spans="1:8" ht="12.75" customHeight="1">
      <c r="A121" s="283"/>
      <c r="B121" s="40" t="s">
        <v>165</v>
      </c>
      <c r="C121" s="53"/>
      <c r="D121" s="334"/>
      <c r="E121" s="272"/>
      <c r="F121" s="94"/>
      <c r="G121" s="102"/>
      <c r="H121" s="281"/>
    </row>
    <row r="122" spans="1:8" ht="12.75" customHeight="1">
      <c r="A122" s="80"/>
      <c r="B122" s="249"/>
      <c r="C122" s="249"/>
      <c r="D122" s="330"/>
      <c r="E122" s="80"/>
      <c r="F122" s="69"/>
      <c r="G122" s="69"/>
      <c r="H122" s="275"/>
    </row>
    <row r="123" spans="1:8" ht="12.75" customHeight="1">
      <c r="A123" s="245" t="s">
        <v>2420</v>
      </c>
      <c r="B123" s="256" t="s">
        <v>2731</v>
      </c>
      <c r="C123" s="311"/>
      <c r="D123" s="331"/>
      <c r="E123" s="81"/>
      <c r="F123" s="70"/>
      <c r="G123" s="70"/>
      <c r="H123" s="374"/>
    </row>
    <row r="124" spans="1:8" ht="12.75" customHeight="1">
      <c r="A124" s="282"/>
      <c r="B124" s="255"/>
      <c r="C124" s="55"/>
      <c r="D124" s="326"/>
      <c r="E124" s="82"/>
      <c r="F124" s="90"/>
      <c r="G124" s="73"/>
      <c r="H124" s="278"/>
    </row>
    <row r="125" spans="1:8" ht="12.75" customHeight="1">
      <c r="A125" s="245"/>
      <c r="B125" s="256"/>
      <c r="C125" s="53"/>
      <c r="D125" s="327"/>
      <c r="E125" s="83"/>
      <c r="F125" s="92"/>
      <c r="G125" s="101"/>
      <c r="H125" s="279"/>
    </row>
    <row r="126" spans="1:8" ht="12.75" customHeight="1">
      <c r="A126" s="282"/>
      <c r="B126" s="253"/>
      <c r="C126" s="264"/>
      <c r="D126" s="330"/>
      <c r="E126" s="80"/>
      <c r="F126" s="69"/>
      <c r="G126" s="69"/>
      <c r="H126" s="275"/>
    </row>
    <row r="127" spans="1:8" ht="12.75" customHeight="1">
      <c r="A127" s="287"/>
      <c r="B127" s="254" t="s">
        <v>2422</v>
      </c>
      <c r="C127" s="265"/>
      <c r="D127" s="331"/>
      <c r="E127" s="81"/>
      <c r="F127" s="70"/>
      <c r="G127" s="70"/>
      <c r="H127" s="277"/>
    </row>
    <row r="128" spans="1:8" ht="12.75" customHeight="1">
      <c r="A128" s="282"/>
      <c r="B128" s="255"/>
      <c r="C128" s="52"/>
      <c r="D128" s="326"/>
      <c r="E128" s="82"/>
      <c r="F128" s="90"/>
      <c r="G128" s="69"/>
      <c r="H128" s="278"/>
    </row>
    <row r="129" spans="1:8" ht="12.75" customHeight="1">
      <c r="A129" s="245"/>
      <c r="B129" s="256" t="s">
        <v>2424</v>
      </c>
      <c r="C129" s="54" t="s">
        <v>2425</v>
      </c>
      <c r="D129" s="327">
        <v>4.4000000000000004</v>
      </c>
      <c r="E129" s="83" t="s">
        <v>877</v>
      </c>
      <c r="F129" s="91"/>
      <c r="G129" s="70"/>
      <c r="H129" s="277"/>
    </row>
    <row r="130" spans="1:8" ht="12.75" customHeight="1">
      <c r="A130" s="282"/>
      <c r="B130" s="258"/>
      <c r="C130" s="52"/>
      <c r="D130" s="326"/>
      <c r="E130" s="82"/>
      <c r="F130" s="90"/>
      <c r="G130" s="69"/>
      <c r="H130" s="372"/>
    </row>
    <row r="131" spans="1:8" ht="12.75" customHeight="1">
      <c r="A131" s="245"/>
      <c r="B131" s="256" t="s">
        <v>2424</v>
      </c>
      <c r="C131" s="54" t="s">
        <v>2393</v>
      </c>
      <c r="D131" s="327">
        <v>4.4000000000000004</v>
      </c>
      <c r="E131" s="83" t="s">
        <v>877</v>
      </c>
      <c r="F131" s="72"/>
      <c r="G131" s="70"/>
      <c r="H131" s="375"/>
    </row>
    <row r="132" spans="1:8" ht="12.75" customHeight="1">
      <c r="A132" s="282"/>
      <c r="B132" s="258"/>
      <c r="C132" s="52"/>
      <c r="D132" s="326"/>
      <c r="E132" s="82"/>
      <c r="F132" s="90"/>
      <c r="G132" s="69"/>
      <c r="H132" s="372"/>
    </row>
    <row r="133" spans="1:8" ht="12.75" customHeight="1">
      <c r="A133" s="245"/>
      <c r="B133" s="256" t="s">
        <v>2427</v>
      </c>
      <c r="C133" s="53" t="s">
        <v>1313</v>
      </c>
      <c r="D133" s="327">
        <v>94.6</v>
      </c>
      <c r="E133" s="83" t="s">
        <v>876</v>
      </c>
      <c r="F133" s="72"/>
      <c r="G133" s="70"/>
      <c r="H133" s="375"/>
    </row>
    <row r="134" spans="1:8" ht="12.75" customHeight="1">
      <c r="A134" s="282"/>
      <c r="B134" s="255"/>
      <c r="C134" s="55"/>
      <c r="D134" s="326"/>
      <c r="E134" s="82"/>
      <c r="F134" s="90"/>
      <c r="G134" s="73"/>
      <c r="H134" s="278"/>
    </row>
    <row r="135" spans="1:8" ht="12.75" customHeight="1">
      <c r="A135" s="245"/>
      <c r="B135" s="256"/>
      <c r="C135" s="53"/>
      <c r="D135" s="327"/>
      <c r="E135" s="83"/>
      <c r="F135" s="91"/>
      <c r="G135" s="101"/>
      <c r="H135" s="375"/>
    </row>
    <row r="136" spans="1:8" ht="12.75" customHeight="1">
      <c r="A136" s="282"/>
      <c r="B136" s="255"/>
      <c r="C136" s="55"/>
      <c r="D136" s="326"/>
      <c r="E136" s="82"/>
      <c r="F136" s="90"/>
      <c r="G136" s="73"/>
      <c r="H136" s="278"/>
    </row>
    <row r="137" spans="1:8" ht="12.75" customHeight="1">
      <c r="A137" s="245"/>
      <c r="B137" s="256"/>
      <c r="C137" s="54"/>
      <c r="D137" s="327"/>
      <c r="E137" s="83"/>
      <c r="F137" s="91"/>
      <c r="G137" s="101"/>
      <c r="H137" s="279"/>
    </row>
    <row r="138" spans="1:8" ht="12.75" customHeight="1">
      <c r="A138" s="282"/>
      <c r="B138" s="255"/>
      <c r="C138" s="55"/>
      <c r="D138" s="326"/>
      <c r="E138" s="82"/>
      <c r="F138" s="90"/>
      <c r="G138" s="73"/>
      <c r="H138" s="278"/>
    </row>
    <row r="139" spans="1:8" ht="12.75" customHeight="1">
      <c r="A139" s="245"/>
      <c r="B139" s="256" t="s">
        <v>2033</v>
      </c>
      <c r="C139" s="54"/>
      <c r="D139" s="327"/>
      <c r="E139" s="83"/>
      <c r="F139" s="91"/>
      <c r="G139" s="101"/>
      <c r="H139" s="279"/>
    </row>
    <row r="140" spans="1:8" ht="12.75" customHeight="1">
      <c r="A140" s="282"/>
      <c r="B140" s="255"/>
      <c r="C140" s="55" t="s">
        <v>2743</v>
      </c>
      <c r="D140" s="326"/>
      <c r="E140" s="82"/>
      <c r="F140" s="90"/>
      <c r="G140" s="73"/>
      <c r="H140" s="278"/>
    </row>
    <row r="141" spans="1:8" ht="12.75" customHeight="1">
      <c r="A141" s="245"/>
      <c r="B141" s="256" t="s">
        <v>2683</v>
      </c>
      <c r="C141" s="54" t="s">
        <v>4449</v>
      </c>
      <c r="D141" s="327">
        <v>128</v>
      </c>
      <c r="E141" s="83" t="s">
        <v>877</v>
      </c>
      <c r="F141" s="93"/>
      <c r="G141" s="101"/>
      <c r="H141" s="279"/>
    </row>
    <row r="142" spans="1:8" ht="12.75" customHeight="1">
      <c r="A142" s="282"/>
      <c r="B142" s="255"/>
      <c r="C142" s="55"/>
      <c r="D142" s="326"/>
      <c r="E142" s="82"/>
      <c r="F142" s="90"/>
      <c r="G142" s="73"/>
      <c r="H142" s="278"/>
    </row>
    <row r="143" spans="1:8" ht="12.75" customHeight="1">
      <c r="A143" s="245"/>
      <c r="B143" s="256"/>
      <c r="C143" s="53"/>
      <c r="D143" s="327"/>
      <c r="E143" s="83"/>
      <c r="F143" s="93"/>
      <c r="G143" s="101"/>
      <c r="H143" s="279"/>
    </row>
    <row r="144" spans="1:8" ht="12.75" customHeight="1">
      <c r="A144" s="282"/>
      <c r="B144" s="255"/>
      <c r="C144" s="55"/>
      <c r="D144" s="326"/>
      <c r="E144" s="82"/>
      <c r="F144" s="90"/>
      <c r="G144" s="73"/>
      <c r="H144" s="278"/>
    </row>
    <row r="145" spans="1:8" ht="12.75" customHeight="1">
      <c r="A145" s="245"/>
      <c r="B145" s="256"/>
      <c r="C145" s="53"/>
      <c r="D145" s="327"/>
      <c r="E145" s="83"/>
      <c r="F145" s="91"/>
      <c r="G145" s="101"/>
      <c r="H145" s="279"/>
    </row>
    <row r="146" spans="1:8" ht="12.75" customHeight="1">
      <c r="A146" s="282"/>
      <c r="B146" s="255"/>
      <c r="C146" s="55"/>
      <c r="D146" s="326"/>
      <c r="E146" s="82"/>
      <c r="F146" s="90"/>
      <c r="G146" s="73"/>
      <c r="H146" s="278"/>
    </row>
    <row r="147" spans="1:8" ht="12.75" customHeight="1">
      <c r="A147" s="245"/>
      <c r="B147" s="256"/>
      <c r="C147" s="53"/>
      <c r="D147" s="327"/>
      <c r="E147" s="83"/>
      <c r="F147" s="91"/>
      <c r="G147" s="101"/>
      <c r="H147" s="279"/>
    </row>
    <row r="148" spans="1:8" ht="12.75" customHeight="1">
      <c r="A148" s="282"/>
      <c r="B148" s="255"/>
      <c r="C148" s="55"/>
      <c r="D148" s="326"/>
      <c r="E148" s="84"/>
      <c r="F148" s="90"/>
      <c r="G148" s="73"/>
      <c r="H148" s="278"/>
    </row>
    <row r="149" spans="1:8" ht="12.75" customHeight="1">
      <c r="A149" s="245"/>
      <c r="B149" s="256"/>
      <c r="C149" s="54"/>
      <c r="D149" s="327"/>
      <c r="E149" s="83"/>
      <c r="F149" s="92"/>
      <c r="G149" s="101"/>
      <c r="H149" s="279"/>
    </row>
    <row r="150" spans="1:8" ht="12.75" customHeight="1">
      <c r="A150" s="282"/>
      <c r="B150" s="255"/>
      <c r="C150" s="55"/>
      <c r="D150" s="326"/>
      <c r="E150" s="82"/>
      <c r="F150" s="90"/>
      <c r="G150" s="73"/>
      <c r="H150" s="278"/>
    </row>
    <row r="151" spans="1:8" ht="12.75" customHeight="1">
      <c r="A151" s="245"/>
      <c r="B151" s="256"/>
      <c r="C151" s="54"/>
      <c r="D151" s="327"/>
      <c r="E151" s="83"/>
      <c r="F151" s="93"/>
      <c r="G151" s="101"/>
      <c r="H151" s="279"/>
    </row>
    <row r="152" spans="1:8" ht="12.75" customHeight="1">
      <c r="A152" s="282"/>
      <c r="B152" s="255"/>
      <c r="C152" s="55"/>
      <c r="D152" s="326"/>
      <c r="E152" s="82"/>
      <c r="F152" s="90"/>
      <c r="G152" s="73"/>
      <c r="H152" s="278"/>
    </row>
    <row r="153" spans="1:8" ht="12.75" customHeight="1">
      <c r="A153" s="245"/>
      <c r="B153" s="256"/>
      <c r="C153" s="54"/>
      <c r="D153" s="327"/>
      <c r="E153" s="83"/>
      <c r="F153" s="91"/>
      <c r="G153" s="101"/>
      <c r="H153" s="279"/>
    </row>
    <row r="154" spans="1:8" ht="12.75" customHeight="1">
      <c r="A154" s="282"/>
      <c r="B154" s="255"/>
      <c r="C154" s="55"/>
      <c r="D154" s="326"/>
      <c r="E154" s="82"/>
      <c r="F154" s="90"/>
      <c r="G154" s="73"/>
      <c r="H154" s="278"/>
    </row>
    <row r="155" spans="1:8" ht="12.75" customHeight="1">
      <c r="A155" s="245"/>
      <c r="B155" s="256"/>
      <c r="C155" s="54"/>
      <c r="D155" s="327"/>
      <c r="E155" s="83"/>
      <c r="F155" s="91"/>
      <c r="G155" s="101"/>
      <c r="H155" s="279"/>
    </row>
    <row r="156" spans="1:8" ht="12.75" customHeight="1">
      <c r="A156" s="282"/>
      <c r="B156" s="255"/>
      <c r="C156" s="55"/>
      <c r="D156" s="326"/>
      <c r="E156" s="82"/>
      <c r="F156" s="90"/>
      <c r="G156" s="73"/>
      <c r="H156" s="278"/>
    </row>
    <row r="157" spans="1:8" ht="12.75" customHeight="1">
      <c r="A157" s="245"/>
      <c r="B157" s="256"/>
      <c r="C157" s="53"/>
      <c r="D157" s="327"/>
      <c r="E157" s="83"/>
      <c r="F157" s="91"/>
      <c r="G157" s="101"/>
      <c r="H157" s="279"/>
    </row>
    <row r="158" spans="1:8" ht="12.75" customHeight="1">
      <c r="A158" s="282"/>
      <c r="B158" s="255"/>
      <c r="C158" s="55"/>
      <c r="D158" s="326"/>
      <c r="E158" s="82"/>
      <c r="F158" s="90"/>
      <c r="G158" s="73"/>
      <c r="H158" s="278"/>
    </row>
    <row r="159" spans="1:8" ht="12.75" customHeight="1">
      <c r="A159" s="245"/>
      <c r="B159" s="256"/>
      <c r="C159" s="53"/>
      <c r="D159" s="327"/>
      <c r="E159" s="83"/>
      <c r="F159" s="91"/>
      <c r="G159" s="101"/>
      <c r="H159" s="279"/>
    </row>
    <row r="160" spans="1:8" ht="12.75" customHeight="1">
      <c r="A160" s="288"/>
      <c r="B160" s="261"/>
      <c r="C160" s="55"/>
      <c r="D160" s="333"/>
      <c r="E160" s="85"/>
      <c r="F160" s="73"/>
      <c r="G160" s="73"/>
      <c r="H160" s="278"/>
    </row>
    <row r="161" spans="1:8" ht="12.75" customHeight="1">
      <c r="A161" s="283"/>
      <c r="B161" s="40" t="s">
        <v>165</v>
      </c>
      <c r="C161" s="53"/>
      <c r="D161" s="334"/>
      <c r="E161" s="272"/>
      <c r="F161" s="94"/>
      <c r="G161" s="102"/>
      <c r="H161" s="281"/>
    </row>
    <row r="162" spans="1:8" ht="12.75" customHeight="1">
      <c r="A162" s="80"/>
      <c r="B162" s="249"/>
      <c r="C162" s="249"/>
      <c r="D162" s="330"/>
      <c r="E162" s="80"/>
      <c r="F162" s="69"/>
      <c r="G162" s="69"/>
      <c r="H162" s="275"/>
    </row>
    <row r="163" spans="1:8" ht="12.75" customHeight="1">
      <c r="A163" s="245" t="s">
        <v>2456</v>
      </c>
      <c r="B163" s="256" t="s">
        <v>2457</v>
      </c>
      <c r="C163" s="311"/>
      <c r="D163" s="331"/>
      <c r="E163" s="81"/>
      <c r="F163" s="70"/>
      <c r="G163" s="70"/>
      <c r="H163" s="374"/>
    </row>
    <row r="164" spans="1:8" ht="12.75" customHeight="1">
      <c r="A164" s="282"/>
      <c r="B164" s="253"/>
      <c r="C164" s="264"/>
      <c r="D164" s="330"/>
      <c r="E164" s="80"/>
      <c r="F164" s="69"/>
      <c r="G164" s="69"/>
      <c r="H164" s="275"/>
    </row>
    <row r="165" spans="1:8" ht="12.75" customHeight="1">
      <c r="A165" s="287"/>
      <c r="B165" s="254"/>
      <c r="C165" s="265"/>
      <c r="D165" s="331"/>
      <c r="E165" s="81"/>
      <c r="F165" s="70"/>
      <c r="G165" s="70"/>
      <c r="H165" s="277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278"/>
    </row>
    <row r="167" spans="1:8" ht="12.75" customHeight="1">
      <c r="A167" s="245"/>
      <c r="B167" s="256" t="s">
        <v>2710</v>
      </c>
      <c r="C167" s="54" t="s">
        <v>1932</v>
      </c>
      <c r="D167" s="411">
        <v>1.6</v>
      </c>
      <c r="E167" s="83" t="s">
        <v>1022</v>
      </c>
      <c r="F167" s="91"/>
      <c r="G167" s="70"/>
      <c r="H167" s="277"/>
    </row>
    <row r="168" spans="1:8" ht="12.75" customHeight="1">
      <c r="A168" s="282"/>
      <c r="B168" s="255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2710</v>
      </c>
      <c r="C169" s="54" t="s">
        <v>2459</v>
      </c>
      <c r="D169" s="411">
        <v>2</v>
      </c>
      <c r="E169" s="83" t="s">
        <v>1022</v>
      </c>
      <c r="F169" s="72"/>
      <c r="G169" s="70"/>
      <c r="H169" s="375"/>
    </row>
    <row r="170" spans="1:8" ht="12.75" customHeight="1">
      <c r="A170" s="282"/>
      <c r="B170" s="255"/>
      <c r="C170" s="52"/>
      <c r="D170" s="326"/>
      <c r="E170" s="82"/>
      <c r="F170" s="90"/>
      <c r="G170" s="69"/>
      <c r="H170" s="372"/>
    </row>
    <row r="171" spans="1:8" ht="12.75" customHeight="1">
      <c r="A171" s="245"/>
      <c r="B171" s="256" t="s">
        <v>2710</v>
      </c>
      <c r="C171" s="54" t="s">
        <v>2464</v>
      </c>
      <c r="D171" s="411">
        <v>0.2</v>
      </c>
      <c r="E171" s="83" t="s">
        <v>1022</v>
      </c>
      <c r="F171" s="72"/>
      <c r="G171" s="70"/>
      <c r="H171" s="375"/>
    </row>
    <row r="172" spans="1:8" ht="12.75" customHeight="1">
      <c r="A172" s="282"/>
      <c r="B172" s="255"/>
      <c r="C172" s="52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2710</v>
      </c>
      <c r="C173" s="54" t="s">
        <v>1865</v>
      </c>
      <c r="D173" s="411">
        <v>2.2999999999999998</v>
      </c>
      <c r="E173" s="83" t="s">
        <v>1022</v>
      </c>
      <c r="F173" s="91"/>
      <c r="G173" s="101"/>
      <c r="H173" s="375"/>
    </row>
    <row r="174" spans="1:8" ht="12.75" customHeight="1">
      <c r="A174" s="282"/>
      <c r="B174" s="255"/>
      <c r="C174" s="52"/>
      <c r="D174" s="326"/>
      <c r="E174" s="82"/>
      <c r="F174" s="90"/>
      <c r="G174" s="73"/>
      <c r="H174" s="278"/>
    </row>
    <row r="175" spans="1:8" ht="12.75" customHeight="1">
      <c r="A175" s="245"/>
      <c r="B175" s="256" t="s">
        <v>2710</v>
      </c>
      <c r="C175" s="54" t="s">
        <v>2466</v>
      </c>
      <c r="D175" s="411">
        <v>0.6</v>
      </c>
      <c r="E175" s="83" t="s">
        <v>1022</v>
      </c>
      <c r="F175" s="91"/>
      <c r="G175" s="101"/>
      <c r="H175" s="279"/>
    </row>
    <row r="176" spans="1:8" ht="12.75" customHeight="1">
      <c r="A176" s="282"/>
      <c r="B176" s="255"/>
      <c r="C176" s="52"/>
      <c r="D176" s="326"/>
      <c r="E176" s="82"/>
      <c r="F176" s="90"/>
      <c r="G176" s="73"/>
      <c r="H176" s="278"/>
    </row>
    <row r="177" spans="1:8" ht="12.75" customHeight="1">
      <c r="A177" s="245"/>
      <c r="B177" s="256" t="s">
        <v>2469</v>
      </c>
      <c r="C177" s="54"/>
      <c r="D177" s="411">
        <v>6.3</v>
      </c>
      <c r="E177" s="83" t="s">
        <v>1022</v>
      </c>
      <c r="F177" s="91"/>
      <c r="G177" s="101"/>
      <c r="H177" s="279"/>
    </row>
    <row r="178" spans="1:8" ht="12.75" customHeight="1">
      <c r="A178" s="282"/>
      <c r="B178" s="255"/>
      <c r="C178" s="55"/>
      <c r="D178" s="326"/>
      <c r="E178" s="84"/>
      <c r="F178" s="90"/>
      <c r="G178" s="73"/>
      <c r="H178" s="278"/>
    </row>
    <row r="179" spans="1:8" ht="12.75" customHeight="1">
      <c r="A179" s="245"/>
      <c r="B179" s="256" t="s">
        <v>2470</v>
      </c>
      <c r="C179" s="54" t="s">
        <v>2530</v>
      </c>
      <c r="D179" s="411">
        <v>6.3</v>
      </c>
      <c r="E179" s="83" t="s">
        <v>1022</v>
      </c>
      <c r="F179" s="92"/>
      <c r="G179" s="101"/>
      <c r="H179" s="279"/>
    </row>
    <row r="180" spans="1:8" ht="12.75" customHeight="1">
      <c r="A180" s="282"/>
      <c r="B180" s="255"/>
      <c r="C180" s="55"/>
      <c r="D180" s="326"/>
      <c r="E180" s="82"/>
      <c r="F180" s="90"/>
      <c r="G180" s="73"/>
      <c r="H180" s="278"/>
    </row>
    <row r="181" spans="1:8" ht="12.75" customHeight="1">
      <c r="A181" s="245"/>
      <c r="B181" s="256" t="s">
        <v>2471</v>
      </c>
      <c r="C181" s="54" t="s">
        <v>1252</v>
      </c>
      <c r="D181" s="411">
        <v>-0.2</v>
      </c>
      <c r="E181" s="83" t="s">
        <v>1022</v>
      </c>
      <c r="F181" s="93"/>
      <c r="G181" s="101"/>
      <c r="H181" s="279"/>
    </row>
    <row r="182" spans="1:8" ht="12.75" customHeight="1">
      <c r="A182" s="246"/>
      <c r="B182" s="255"/>
      <c r="C182" s="266"/>
      <c r="D182" s="326"/>
      <c r="E182" s="82"/>
      <c r="F182" s="90"/>
      <c r="G182" s="73"/>
      <c r="H182" s="278"/>
    </row>
    <row r="183" spans="1:8" ht="12.75" customHeight="1">
      <c r="A183" s="245"/>
      <c r="B183" s="257"/>
      <c r="C183" s="53"/>
      <c r="D183" s="327"/>
      <c r="E183" s="83"/>
      <c r="F183" s="91"/>
      <c r="G183" s="101"/>
      <c r="H183" s="279"/>
    </row>
    <row r="184" spans="1:8" ht="12.75" customHeight="1">
      <c r="A184" s="282"/>
      <c r="B184" s="255"/>
      <c r="C184" s="55"/>
      <c r="D184" s="326"/>
      <c r="E184" s="84"/>
      <c r="F184" s="90"/>
      <c r="G184" s="73"/>
      <c r="H184" s="278"/>
    </row>
    <row r="185" spans="1:8" ht="12.75" customHeight="1">
      <c r="A185" s="245"/>
      <c r="B185" s="256" t="s">
        <v>1615</v>
      </c>
      <c r="C185" s="54" t="s">
        <v>486</v>
      </c>
      <c r="D185" s="327">
        <v>72</v>
      </c>
      <c r="E185" s="83" t="s">
        <v>866</v>
      </c>
      <c r="F185" s="92"/>
      <c r="G185" s="101"/>
      <c r="H185" s="279"/>
    </row>
    <row r="186" spans="1:8" ht="12.75" customHeight="1">
      <c r="A186" s="282"/>
      <c r="B186" s="255"/>
      <c r="C186" s="55"/>
      <c r="D186" s="326"/>
      <c r="E186" s="82"/>
      <c r="F186" s="90"/>
      <c r="G186" s="73"/>
      <c r="H186" s="278"/>
    </row>
    <row r="187" spans="1:8" ht="12.75" customHeight="1">
      <c r="A187" s="245"/>
      <c r="B187" s="256" t="s">
        <v>1615</v>
      </c>
      <c r="C187" s="54" t="s">
        <v>2473</v>
      </c>
      <c r="D187" s="327">
        <v>24</v>
      </c>
      <c r="E187" s="83" t="s">
        <v>866</v>
      </c>
      <c r="F187" s="93"/>
      <c r="G187" s="101"/>
      <c r="H187" s="279"/>
    </row>
    <row r="188" spans="1:8" ht="12.75" customHeight="1">
      <c r="A188" s="246"/>
      <c r="B188" s="255"/>
      <c r="C188" s="266"/>
      <c r="D188" s="326"/>
      <c r="E188" s="82"/>
      <c r="F188" s="90"/>
      <c r="G188" s="73"/>
      <c r="H188" s="278"/>
    </row>
    <row r="189" spans="1:8" ht="12.75" customHeight="1">
      <c r="A189" s="245"/>
      <c r="B189" s="257"/>
      <c r="C189" s="53"/>
      <c r="D189" s="327"/>
      <c r="E189" s="83"/>
      <c r="F189" s="91"/>
      <c r="G189" s="101"/>
      <c r="H189" s="279"/>
    </row>
    <row r="190" spans="1:8" ht="12.75" customHeight="1">
      <c r="A190" s="246"/>
      <c r="B190" s="255"/>
      <c r="C190" s="266"/>
      <c r="D190" s="326"/>
      <c r="E190" s="82"/>
      <c r="F190" s="90"/>
      <c r="G190" s="73"/>
      <c r="H190" s="278"/>
    </row>
    <row r="191" spans="1:8" ht="12.75" customHeight="1">
      <c r="A191" s="245"/>
      <c r="B191" s="256"/>
      <c r="C191" s="53"/>
      <c r="D191" s="327"/>
      <c r="E191" s="83"/>
      <c r="F191" s="91"/>
      <c r="G191" s="101"/>
      <c r="H191" s="279"/>
    </row>
    <row r="192" spans="1:8" ht="12.75" customHeight="1">
      <c r="A192" s="246"/>
      <c r="B192" s="255"/>
      <c r="C192" s="266"/>
      <c r="D192" s="326"/>
      <c r="E192" s="82"/>
      <c r="F192" s="90"/>
      <c r="G192" s="73"/>
      <c r="H192" s="278"/>
    </row>
    <row r="193" spans="1:8" ht="12.75" customHeight="1">
      <c r="A193" s="245"/>
      <c r="B193" s="256"/>
      <c r="C193" s="53"/>
      <c r="D193" s="327"/>
      <c r="E193" s="83"/>
      <c r="F193" s="91"/>
      <c r="G193" s="101"/>
      <c r="H193" s="279"/>
    </row>
    <row r="194" spans="1:8" ht="12.75" customHeight="1">
      <c r="A194" s="246"/>
      <c r="B194" s="255"/>
      <c r="C194" s="266"/>
      <c r="D194" s="326"/>
      <c r="E194" s="82"/>
      <c r="F194" s="90"/>
      <c r="G194" s="73"/>
      <c r="H194" s="278"/>
    </row>
    <row r="195" spans="1:8" ht="12.75" customHeight="1">
      <c r="A195" s="245"/>
      <c r="B195" s="256"/>
      <c r="C195" s="53"/>
      <c r="D195" s="327"/>
      <c r="E195" s="83"/>
      <c r="F195" s="91"/>
      <c r="G195" s="101"/>
      <c r="H195" s="279"/>
    </row>
    <row r="196" spans="1:8" ht="12.75" customHeight="1">
      <c r="A196" s="246"/>
      <c r="B196" s="255"/>
      <c r="C196" s="266"/>
      <c r="D196" s="326"/>
      <c r="E196" s="82"/>
      <c r="F196" s="90"/>
      <c r="G196" s="73"/>
      <c r="H196" s="278"/>
    </row>
    <row r="197" spans="1:8" ht="12.75" customHeight="1">
      <c r="A197" s="245"/>
      <c r="B197" s="256"/>
      <c r="C197" s="53"/>
      <c r="D197" s="327"/>
      <c r="E197" s="83"/>
      <c r="F197" s="91"/>
      <c r="G197" s="101"/>
      <c r="H197" s="279"/>
    </row>
    <row r="198" spans="1:8" ht="12.75" customHeight="1">
      <c r="A198" s="246"/>
      <c r="B198" s="255"/>
      <c r="C198" s="266"/>
      <c r="D198" s="326"/>
      <c r="E198" s="82"/>
      <c r="F198" s="90"/>
      <c r="G198" s="73"/>
      <c r="H198" s="278"/>
    </row>
    <row r="199" spans="1:8" ht="12.75" customHeight="1">
      <c r="A199" s="245"/>
      <c r="B199" s="256"/>
      <c r="C199" s="53"/>
      <c r="D199" s="327"/>
      <c r="E199" s="83"/>
      <c r="F199" s="91"/>
      <c r="G199" s="101"/>
      <c r="H199" s="279"/>
    </row>
    <row r="200" spans="1:8" ht="12.75" customHeight="1">
      <c r="A200" s="288"/>
      <c r="B200" s="261"/>
      <c r="C200" s="55"/>
      <c r="D200" s="333"/>
      <c r="E200" s="85"/>
      <c r="F200" s="73"/>
      <c r="G200" s="73"/>
      <c r="H200" s="278"/>
    </row>
    <row r="201" spans="1:8" ht="12.75" customHeight="1">
      <c r="A201" s="283"/>
      <c r="B201" s="40" t="s">
        <v>165</v>
      </c>
      <c r="C201" s="53"/>
      <c r="D201" s="334"/>
      <c r="E201" s="272"/>
      <c r="F201" s="94"/>
      <c r="G201" s="102"/>
      <c r="H201" s="281"/>
    </row>
    <row r="202" spans="1:8" ht="12.75" customHeight="1">
      <c r="A202" s="80"/>
      <c r="B202" s="249"/>
      <c r="C202" s="249"/>
      <c r="D202" s="330"/>
      <c r="E202" s="80"/>
      <c r="F202" s="69"/>
      <c r="G202" s="69"/>
      <c r="H202" s="275"/>
    </row>
    <row r="203" spans="1:8" ht="12.75" customHeight="1">
      <c r="A203" s="245" t="s">
        <v>2477</v>
      </c>
      <c r="B203" s="256" t="s">
        <v>2480</v>
      </c>
      <c r="C203" s="311"/>
      <c r="D203" s="331"/>
      <c r="E203" s="81"/>
      <c r="F203" s="70"/>
      <c r="G203" s="70"/>
      <c r="H203" s="374"/>
    </row>
    <row r="204" spans="1:8" ht="12.75" customHeight="1">
      <c r="A204" s="282"/>
      <c r="B204" s="253"/>
      <c r="C204" s="264"/>
      <c r="D204" s="330"/>
      <c r="E204" s="80"/>
      <c r="F204" s="69"/>
      <c r="G204" s="69"/>
      <c r="H204" s="275"/>
    </row>
    <row r="205" spans="1:8" ht="12.75" customHeight="1">
      <c r="A205" s="287"/>
      <c r="B205" s="254"/>
      <c r="C205" s="265"/>
      <c r="D205" s="331"/>
      <c r="E205" s="81"/>
      <c r="F205" s="70"/>
      <c r="G205" s="70"/>
      <c r="H205" s="277"/>
    </row>
    <row r="206" spans="1:8" ht="12.75" customHeight="1">
      <c r="A206" s="282"/>
      <c r="B206" s="255"/>
      <c r="C206" s="52"/>
      <c r="D206" s="326"/>
      <c r="E206" s="82"/>
      <c r="F206" s="90"/>
      <c r="G206" s="69"/>
      <c r="H206" s="278"/>
    </row>
    <row r="207" spans="1:8" ht="12.75" customHeight="1">
      <c r="A207" s="245"/>
      <c r="B207" s="256" t="s">
        <v>248</v>
      </c>
      <c r="C207" s="54" t="s">
        <v>2711</v>
      </c>
      <c r="D207" s="327">
        <v>6.7</v>
      </c>
      <c r="E207" s="83" t="s">
        <v>877</v>
      </c>
      <c r="F207" s="91"/>
      <c r="G207" s="70"/>
      <c r="H207" s="277"/>
    </row>
    <row r="208" spans="1:8" ht="12.75" customHeight="1">
      <c r="A208" s="282"/>
      <c r="B208" s="258"/>
      <c r="C208" s="52"/>
      <c r="D208" s="326"/>
      <c r="E208" s="82"/>
      <c r="F208" s="90"/>
      <c r="G208" s="69"/>
      <c r="H208" s="372"/>
    </row>
    <row r="209" spans="1:8" ht="12.75" customHeight="1">
      <c r="A209" s="245"/>
      <c r="B209" s="256" t="s">
        <v>248</v>
      </c>
      <c r="C209" s="54" t="s">
        <v>2818</v>
      </c>
      <c r="D209" s="327">
        <v>56.4</v>
      </c>
      <c r="E209" s="83" t="s">
        <v>877</v>
      </c>
      <c r="F209" s="72"/>
      <c r="G209" s="70"/>
      <c r="H209" s="375"/>
    </row>
    <row r="210" spans="1:8" ht="12.75" customHeight="1">
      <c r="A210" s="282"/>
      <c r="B210" s="255"/>
      <c r="C210" s="55"/>
      <c r="D210" s="326"/>
      <c r="E210" s="82"/>
      <c r="F210" s="90"/>
      <c r="G210" s="73"/>
      <c r="H210" s="278"/>
    </row>
    <row r="211" spans="1:8" ht="12.75" customHeight="1">
      <c r="A211" s="245"/>
      <c r="B211" s="256"/>
      <c r="C211" s="54"/>
      <c r="D211" s="327"/>
      <c r="E211" s="83"/>
      <c r="F211" s="91"/>
      <c r="G211" s="101"/>
      <c r="H211" s="279"/>
    </row>
    <row r="212" spans="1:8" ht="12.75" customHeight="1">
      <c r="A212" s="282"/>
      <c r="B212" s="255"/>
      <c r="C212" s="55" t="s">
        <v>2712</v>
      </c>
      <c r="D212" s="326"/>
      <c r="E212" s="82"/>
      <c r="F212" s="90"/>
      <c r="G212" s="73"/>
      <c r="H212" s="278"/>
    </row>
    <row r="213" spans="1:8" ht="12.75" customHeight="1">
      <c r="A213" s="245"/>
      <c r="B213" s="256" t="s">
        <v>1843</v>
      </c>
      <c r="C213" s="53" t="s">
        <v>2482</v>
      </c>
      <c r="D213" s="327">
        <v>3</v>
      </c>
      <c r="E213" s="83" t="s">
        <v>877</v>
      </c>
      <c r="F213" s="91"/>
      <c r="G213" s="101"/>
      <c r="H213" s="279"/>
    </row>
    <row r="214" spans="1:8" ht="12.75" customHeight="1">
      <c r="A214" s="282"/>
      <c r="B214" s="255"/>
      <c r="C214" s="55" t="s">
        <v>2788</v>
      </c>
      <c r="D214" s="326"/>
      <c r="E214" s="82"/>
      <c r="F214" s="90"/>
      <c r="G214" s="73"/>
      <c r="H214" s="278"/>
    </row>
    <row r="215" spans="1:8" ht="12.75" customHeight="1">
      <c r="A215" s="245"/>
      <c r="B215" s="256" t="s">
        <v>1843</v>
      </c>
      <c r="C215" s="53" t="s">
        <v>1491</v>
      </c>
      <c r="D215" s="327">
        <v>3.7</v>
      </c>
      <c r="E215" s="83" t="s">
        <v>877</v>
      </c>
      <c r="F215" s="92"/>
      <c r="G215" s="101"/>
      <c r="H215" s="279"/>
    </row>
    <row r="216" spans="1:8" ht="12.75" customHeight="1">
      <c r="A216" s="282"/>
      <c r="B216" s="255"/>
      <c r="C216" s="55" t="s">
        <v>2222</v>
      </c>
      <c r="D216" s="326"/>
      <c r="E216" s="82"/>
      <c r="F216" s="90"/>
      <c r="G216" s="73"/>
      <c r="H216" s="278"/>
    </row>
    <row r="217" spans="1:8" ht="12.75" customHeight="1">
      <c r="A217" s="245"/>
      <c r="B217" s="256" t="s">
        <v>1843</v>
      </c>
      <c r="C217" s="54" t="s">
        <v>1234</v>
      </c>
      <c r="D217" s="327">
        <v>41.7</v>
      </c>
      <c r="E217" s="83" t="s">
        <v>877</v>
      </c>
      <c r="F217" s="92"/>
      <c r="G217" s="101"/>
      <c r="H217" s="279"/>
    </row>
    <row r="218" spans="1:8" ht="12.75" customHeight="1">
      <c r="A218" s="282"/>
      <c r="B218" s="255"/>
      <c r="C218" s="55" t="s">
        <v>2222</v>
      </c>
      <c r="D218" s="326"/>
      <c r="E218" s="82"/>
      <c r="F218" s="90"/>
      <c r="G218" s="73"/>
      <c r="H218" s="278"/>
    </row>
    <row r="219" spans="1:8" ht="12.75" customHeight="1">
      <c r="A219" s="245"/>
      <c r="B219" s="256" t="s">
        <v>1843</v>
      </c>
      <c r="C219" s="54" t="s">
        <v>2486</v>
      </c>
      <c r="D219" s="327">
        <v>14.7</v>
      </c>
      <c r="E219" s="83" t="s">
        <v>877</v>
      </c>
      <c r="F219" s="93"/>
      <c r="G219" s="101"/>
      <c r="H219" s="279"/>
    </row>
    <row r="220" spans="1:8" ht="12.75" customHeight="1">
      <c r="A220" s="285"/>
      <c r="B220" s="293"/>
      <c r="C220" s="52"/>
      <c r="D220" s="328"/>
      <c r="E220" s="345"/>
      <c r="F220" s="355"/>
      <c r="G220" s="371"/>
      <c r="H220" s="372"/>
    </row>
    <row r="221" spans="1:8" ht="12.75" customHeight="1">
      <c r="A221" s="286"/>
      <c r="B221" s="294"/>
      <c r="C221" s="53"/>
      <c r="D221" s="329"/>
      <c r="E221" s="86"/>
      <c r="F221" s="356"/>
      <c r="G221" s="94"/>
      <c r="H221" s="373"/>
    </row>
    <row r="222" spans="1:8" ht="12.75" customHeight="1">
      <c r="A222" s="285"/>
      <c r="B222" s="293"/>
      <c r="C222" s="52"/>
      <c r="D222" s="328"/>
      <c r="E222" s="345"/>
      <c r="F222" s="355"/>
      <c r="G222" s="371"/>
      <c r="H222" s="372"/>
    </row>
    <row r="223" spans="1:8" ht="12.75" customHeight="1">
      <c r="A223" s="286"/>
      <c r="B223" s="294" t="s">
        <v>1585</v>
      </c>
      <c r="C223" s="53" t="s">
        <v>2894</v>
      </c>
      <c r="D223" s="329">
        <v>2</v>
      </c>
      <c r="E223" s="86" t="s">
        <v>266</v>
      </c>
      <c r="F223" s="356"/>
      <c r="G223" s="94"/>
      <c r="H223" s="373"/>
    </row>
    <row r="224" spans="1:8" ht="12.75" customHeight="1">
      <c r="A224" s="285"/>
      <c r="B224" s="293"/>
      <c r="C224" s="52"/>
      <c r="D224" s="328"/>
      <c r="E224" s="345"/>
      <c r="F224" s="355"/>
      <c r="G224" s="371"/>
      <c r="H224" s="372"/>
    </row>
    <row r="225" spans="1:8" ht="12.75" customHeight="1">
      <c r="A225" s="286"/>
      <c r="B225" s="294"/>
      <c r="C225" s="53"/>
      <c r="D225" s="329"/>
      <c r="E225" s="86"/>
      <c r="F225" s="356"/>
      <c r="G225" s="94"/>
      <c r="H225" s="373"/>
    </row>
    <row r="226" spans="1:8" ht="12.75" customHeight="1">
      <c r="A226" s="285"/>
      <c r="B226" s="293"/>
      <c r="C226" s="52"/>
      <c r="D226" s="328"/>
      <c r="E226" s="345"/>
      <c r="F226" s="355"/>
      <c r="G226" s="371"/>
      <c r="H226" s="372"/>
    </row>
    <row r="227" spans="1:8" ht="12.75" customHeight="1">
      <c r="A227" s="286"/>
      <c r="B227" s="294"/>
      <c r="C227" s="53"/>
      <c r="D227" s="329"/>
      <c r="E227" s="86"/>
      <c r="F227" s="356"/>
      <c r="G227" s="94"/>
      <c r="H227" s="373"/>
    </row>
    <row r="228" spans="1:8" ht="12.75" customHeight="1">
      <c r="A228" s="285"/>
      <c r="B228" s="293"/>
      <c r="C228" s="52"/>
      <c r="D228" s="328"/>
      <c r="E228" s="345"/>
      <c r="F228" s="355"/>
      <c r="G228" s="371"/>
      <c r="H228" s="372"/>
    </row>
    <row r="229" spans="1:8" ht="12.75" customHeight="1">
      <c r="A229" s="286"/>
      <c r="B229" s="294"/>
      <c r="C229" s="53"/>
      <c r="D229" s="329"/>
      <c r="E229" s="86"/>
      <c r="F229" s="356"/>
      <c r="G229" s="94"/>
      <c r="H229" s="373"/>
    </row>
    <row r="230" spans="1:8" ht="12.75" customHeight="1">
      <c r="A230" s="285"/>
      <c r="B230" s="293"/>
      <c r="C230" s="52"/>
      <c r="D230" s="328"/>
      <c r="E230" s="345"/>
      <c r="F230" s="355"/>
      <c r="G230" s="371"/>
      <c r="H230" s="372"/>
    </row>
    <row r="231" spans="1:8" ht="12.75" customHeight="1">
      <c r="A231" s="286"/>
      <c r="B231" s="294"/>
      <c r="C231" s="53"/>
      <c r="D231" s="329"/>
      <c r="E231" s="86"/>
      <c r="F231" s="356"/>
      <c r="G231" s="94"/>
      <c r="H231" s="373"/>
    </row>
    <row r="232" spans="1:8" ht="12.75" customHeight="1">
      <c r="A232" s="285"/>
      <c r="B232" s="293"/>
      <c r="C232" s="52"/>
      <c r="D232" s="328"/>
      <c r="E232" s="345"/>
      <c r="F232" s="355"/>
      <c r="G232" s="371"/>
      <c r="H232" s="372"/>
    </row>
    <row r="233" spans="1:8" ht="12.75" customHeight="1">
      <c r="A233" s="286"/>
      <c r="B233" s="294"/>
      <c r="C233" s="53"/>
      <c r="D233" s="329"/>
      <c r="E233" s="86"/>
      <c r="F233" s="356"/>
      <c r="G233" s="94"/>
      <c r="H233" s="373"/>
    </row>
    <row r="234" spans="1:8" ht="12.75" customHeight="1">
      <c r="A234" s="285"/>
      <c r="B234" s="293"/>
      <c r="C234" s="52"/>
      <c r="D234" s="328"/>
      <c r="E234" s="345"/>
      <c r="F234" s="355"/>
      <c r="G234" s="371"/>
      <c r="H234" s="372"/>
    </row>
    <row r="235" spans="1:8" ht="12.75" customHeight="1">
      <c r="A235" s="286"/>
      <c r="B235" s="294"/>
      <c r="C235" s="53"/>
      <c r="D235" s="329"/>
      <c r="E235" s="86"/>
      <c r="F235" s="356"/>
      <c r="G235" s="94"/>
      <c r="H235" s="373"/>
    </row>
    <row r="236" spans="1:8" ht="12.75" customHeight="1">
      <c r="A236" s="285"/>
      <c r="B236" s="293"/>
      <c r="C236" s="52"/>
      <c r="D236" s="328"/>
      <c r="E236" s="345"/>
      <c r="F236" s="355"/>
      <c r="G236" s="371"/>
      <c r="H236" s="372"/>
    </row>
    <row r="237" spans="1:8" ht="12.75" customHeight="1">
      <c r="A237" s="286"/>
      <c r="B237" s="294"/>
      <c r="C237" s="53"/>
      <c r="D237" s="329"/>
      <c r="E237" s="86"/>
      <c r="F237" s="356"/>
      <c r="G237" s="94"/>
      <c r="H237" s="373"/>
    </row>
    <row r="238" spans="1:8" ht="12.75" customHeight="1">
      <c r="A238" s="285"/>
      <c r="B238" s="293"/>
      <c r="C238" s="52"/>
      <c r="D238" s="328"/>
      <c r="E238" s="345"/>
      <c r="F238" s="355"/>
      <c r="G238" s="371"/>
      <c r="H238" s="372"/>
    </row>
    <row r="239" spans="1:8" ht="12.75" customHeight="1">
      <c r="A239" s="286"/>
      <c r="B239" s="294"/>
      <c r="C239" s="53"/>
      <c r="D239" s="329"/>
      <c r="E239" s="86"/>
      <c r="F239" s="356"/>
      <c r="G239" s="94"/>
      <c r="H239" s="373"/>
    </row>
    <row r="240" spans="1:8" ht="12.75" customHeight="1">
      <c r="A240" s="288"/>
      <c r="B240" s="261"/>
      <c r="C240" s="55"/>
      <c r="D240" s="333"/>
      <c r="E240" s="85"/>
      <c r="F240" s="73"/>
      <c r="G240" s="73"/>
      <c r="H240" s="278"/>
    </row>
    <row r="241" spans="1:8" ht="12.75" customHeight="1">
      <c r="A241" s="283"/>
      <c r="B241" s="40" t="s">
        <v>165</v>
      </c>
      <c r="C241" s="53"/>
      <c r="D241" s="334"/>
      <c r="E241" s="272"/>
      <c r="F241" s="94"/>
      <c r="G241" s="102"/>
      <c r="H241" s="281"/>
    </row>
    <row r="242" spans="1:8" ht="12.75" customHeight="1">
      <c r="A242" s="80"/>
      <c r="B242" s="249"/>
      <c r="C242" s="249"/>
      <c r="D242" s="330"/>
      <c r="E242" s="80"/>
      <c r="F242" s="69"/>
      <c r="G242" s="69"/>
      <c r="H242" s="275"/>
    </row>
    <row r="243" spans="1:8" ht="12.75" customHeight="1">
      <c r="A243" s="245" t="s">
        <v>1964</v>
      </c>
      <c r="B243" s="256" t="s">
        <v>2509</v>
      </c>
      <c r="C243" s="311"/>
      <c r="D243" s="331"/>
      <c r="E243" s="81"/>
      <c r="F243" s="70"/>
      <c r="G243" s="70"/>
      <c r="H243" s="374"/>
    </row>
    <row r="244" spans="1:8" ht="12.75" customHeight="1">
      <c r="A244" s="285"/>
      <c r="B244" s="251"/>
      <c r="C244" s="264"/>
      <c r="D244" s="330"/>
      <c r="E244" s="80"/>
      <c r="F244" s="69"/>
      <c r="G244" s="69"/>
      <c r="H244" s="275"/>
    </row>
    <row r="245" spans="1:8" ht="12.75" customHeight="1">
      <c r="A245" s="81"/>
      <c r="B245" s="49"/>
      <c r="C245" s="311"/>
      <c r="D245" s="331"/>
      <c r="E245" s="81"/>
      <c r="F245" s="70"/>
      <c r="G245" s="70"/>
      <c r="H245" s="374"/>
    </row>
    <row r="246" spans="1:8" ht="12.75" customHeight="1">
      <c r="A246" s="285"/>
      <c r="B246" s="251"/>
      <c r="C246" s="264"/>
      <c r="D246" s="330"/>
      <c r="E246" s="80"/>
      <c r="F246" s="69"/>
      <c r="G246" s="69"/>
      <c r="H246" s="275"/>
    </row>
    <row r="247" spans="1:8" ht="12.75" customHeight="1">
      <c r="A247" s="81"/>
      <c r="B247" s="49" t="s">
        <v>2511</v>
      </c>
      <c r="C247" s="311" t="s">
        <v>2514</v>
      </c>
      <c r="D247" s="331">
        <v>167</v>
      </c>
      <c r="E247" s="81" t="s">
        <v>876</v>
      </c>
      <c r="F247" s="70"/>
      <c r="G247" s="70"/>
      <c r="H247" s="374"/>
    </row>
    <row r="248" spans="1:8" ht="12.75" customHeight="1">
      <c r="A248" s="285"/>
      <c r="B248" s="293"/>
      <c r="C248" s="52"/>
      <c r="D248" s="328"/>
      <c r="E248" s="345"/>
      <c r="F248" s="355"/>
      <c r="G248" s="371"/>
      <c r="H248" s="372"/>
    </row>
    <row r="249" spans="1:8" ht="12.75" customHeight="1">
      <c r="A249" s="286"/>
      <c r="B249" s="294" t="s">
        <v>2519</v>
      </c>
      <c r="C249" s="53" t="s">
        <v>2048</v>
      </c>
      <c r="D249" s="329">
        <v>20</v>
      </c>
      <c r="E249" s="86" t="s">
        <v>876</v>
      </c>
      <c r="F249" s="74"/>
      <c r="G249" s="70"/>
      <c r="H249" s="376"/>
    </row>
    <row r="250" spans="1:8" ht="12.75" customHeight="1">
      <c r="A250" s="285"/>
      <c r="B250" s="293"/>
      <c r="C250" s="52"/>
      <c r="D250" s="328"/>
      <c r="E250" s="345"/>
      <c r="F250" s="355"/>
      <c r="G250" s="371"/>
      <c r="H250" s="372"/>
    </row>
    <row r="251" spans="1:8" ht="12.75" customHeight="1">
      <c r="A251" s="286"/>
      <c r="B251" s="294" t="s">
        <v>2528</v>
      </c>
      <c r="C251" s="53" t="s">
        <v>4442</v>
      </c>
      <c r="D251" s="329">
        <v>187</v>
      </c>
      <c r="E251" s="86" t="s">
        <v>876</v>
      </c>
      <c r="F251" s="74"/>
      <c r="G251" s="70"/>
      <c r="H251" s="376"/>
    </row>
    <row r="252" spans="1:8" ht="12.75" customHeight="1">
      <c r="A252" s="285"/>
      <c r="B252" s="293"/>
      <c r="C252" s="264"/>
      <c r="D252" s="330"/>
      <c r="E252" s="80"/>
      <c r="F252" s="69"/>
      <c r="G252" s="69"/>
      <c r="H252" s="275"/>
    </row>
    <row r="253" spans="1:8" ht="12.75" customHeight="1">
      <c r="A253" s="286"/>
      <c r="B253" s="294" t="s">
        <v>1271</v>
      </c>
      <c r="C253" s="51" t="s">
        <v>1854</v>
      </c>
      <c r="D253" s="329">
        <v>20</v>
      </c>
      <c r="E253" s="86" t="s">
        <v>876</v>
      </c>
      <c r="F253" s="74"/>
      <c r="G253" s="70"/>
      <c r="H253" s="376"/>
    </row>
    <row r="254" spans="1:8" ht="12.75" customHeight="1">
      <c r="A254" s="285"/>
      <c r="B254" s="293"/>
      <c r="C254" s="52"/>
      <c r="D254" s="328"/>
      <c r="E254" s="345"/>
      <c r="F254" s="355"/>
      <c r="G254" s="371"/>
      <c r="H254" s="372"/>
    </row>
    <row r="255" spans="1:8" ht="12.75" customHeight="1">
      <c r="A255" s="286"/>
      <c r="B255" s="294"/>
      <c r="C255" s="53"/>
      <c r="D255" s="329"/>
      <c r="E255" s="86"/>
      <c r="F255" s="74"/>
      <c r="G255" s="70"/>
      <c r="H255" s="376"/>
    </row>
    <row r="256" spans="1:8" ht="12.75" customHeight="1">
      <c r="A256" s="285"/>
      <c r="B256" s="293"/>
      <c r="C256" s="52"/>
      <c r="D256" s="328"/>
      <c r="E256" s="345"/>
      <c r="F256" s="355"/>
      <c r="G256" s="371"/>
      <c r="H256" s="372"/>
    </row>
    <row r="257" spans="1:8" ht="12.75" customHeight="1">
      <c r="A257" s="286"/>
      <c r="B257" s="294" t="s">
        <v>2542</v>
      </c>
      <c r="C257" s="53" t="s">
        <v>2540</v>
      </c>
      <c r="D257" s="329">
        <v>3</v>
      </c>
      <c r="E257" s="86" t="s">
        <v>161</v>
      </c>
      <c r="F257" s="74"/>
      <c r="G257" s="70"/>
      <c r="H257" s="376"/>
    </row>
    <row r="258" spans="1:8" ht="12.75" customHeight="1">
      <c r="A258" s="285"/>
      <c r="B258" s="293"/>
      <c r="C258" s="52"/>
      <c r="D258" s="328"/>
      <c r="E258" s="345"/>
      <c r="F258" s="355"/>
      <c r="G258" s="371"/>
      <c r="H258" s="372"/>
    </row>
    <row r="259" spans="1:8" ht="12.75" customHeight="1">
      <c r="A259" s="286"/>
      <c r="B259" s="294"/>
      <c r="C259" s="53"/>
      <c r="D259" s="329"/>
      <c r="E259" s="86"/>
      <c r="F259" s="74"/>
      <c r="G259" s="70"/>
      <c r="H259" s="376"/>
    </row>
    <row r="260" spans="1:8" ht="12.75" customHeight="1">
      <c r="A260" s="285"/>
      <c r="B260" s="293"/>
      <c r="C260" s="52"/>
      <c r="D260" s="328"/>
      <c r="E260" s="345"/>
      <c r="F260" s="355"/>
      <c r="G260" s="371"/>
      <c r="H260" s="372"/>
    </row>
    <row r="261" spans="1:8" ht="12.75" customHeight="1">
      <c r="A261" s="286"/>
      <c r="B261" s="294"/>
      <c r="C261" s="53"/>
      <c r="D261" s="329"/>
      <c r="E261" s="86"/>
      <c r="F261" s="74"/>
      <c r="G261" s="70"/>
      <c r="H261" s="376"/>
    </row>
    <row r="262" spans="1:8" ht="12.75" customHeight="1">
      <c r="A262" s="285"/>
      <c r="B262" s="293"/>
      <c r="C262" s="52"/>
      <c r="D262" s="328"/>
      <c r="E262" s="345"/>
      <c r="F262" s="355"/>
      <c r="G262" s="371"/>
      <c r="H262" s="372"/>
    </row>
    <row r="263" spans="1:8" ht="12.75" customHeight="1">
      <c r="A263" s="286"/>
      <c r="B263" s="294"/>
      <c r="C263" s="53"/>
      <c r="D263" s="329"/>
      <c r="E263" s="86"/>
      <c r="F263" s="74"/>
      <c r="G263" s="70"/>
      <c r="H263" s="376"/>
    </row>
    <row r="264" spans="1:8" ht="12.75" customHeight="1">
      <c r="A264" s="285"/>
      <c r="B264" s="293"/>
      <c r="C264" s="52"/>
      <c r="D264" s="328"/>
      <c r="E264" s="345"/>
      <c r="F264" s="355"/>
      <c r="G264" s="371"/>
      <c r="H264" s="372"/>
    </row>
    <row r="265" spans="1:8" ht="12.75" customHeight="1">
      <c r="A265" s="286"/>
      <c r="B265" s="294"/>
      <c r="C265" s="53"/>
      <c r="D265" s="329"/>
      <c r="E265" s="86"/>
      <c r="F265" s="74"/>
      <c r="G265" s="70"/>
      <c r="H265" s="376"/>
    </row>
    <row r="266" spans="1:8" ht="12.75" customHeight="1">
      <c r="A266" s="285"/>
      <c r="B266" s="293"/>
      <c r="C266" s="52"/>
      <c r="D266" s="328"/>
      <c r="E266" s="345"/>
      <c r="F266" s="355"/>
      <c r="G266" s="371"/>
      <c r="H266" s="372"/>
    </row>
    <row r="267" spans="1:8" ht="12.75" customHeight="1">
      <c r="A267" s="286"/>
      <c r="B267" s="294"/>
      <c r="C267" s="53"/>
      <c r="D267" s="329"/>
      <c r="E267" s="86"/>
      <c r="F267" s="74"/>
      <c r="G267" s="70"/>
      <c r="H267" s="376"/>
    </row>
    <row r="268" spans="1:8" ht="12.75" customHeight="1">
      <c r="A268" s="285"/>
      <c r="B268" s="293"/>
      <c r="C268" s="52"/>
      <c r="D268" s="328"/>
      <c r="E268" s="345"/>
      <c r="F268" s="355"/>
      <c r="G268" s="371"/>
      <c r="H268" s="372"/>
    </row>
    <row r="269" spans="1:8" ht="12.75" customHeight="1">
      <c r="A269" s="286"/>
      <c r="B269" s="294"/>
      <c r="C269" s="53"/>
      <c r="D269" s="329"/>
      <c r="E269" s="86"/>
      <c r="F269" s="74"/>
      <c r="G269" s="70"/>
      <c r="H269" s="376"/>
    </row>
    <row r="270" spans="1:8" ht="12.75" customHeight="1">
      <c r="A270" s="285"/>
      <c r="B270" s="293"/>
      <c r="C270" s="52"/>
      <c r="D270" s="328"/>
      <c r="E270" s="345"/>
      <c r="F270" s="355"/>
      <c r="G270" s="371"/>
      <c r="H270" s="372"/>
    </row>
    <row r="271" spans="1:8" ht="12.75" customHeight="1">
      <c r="A271" s="286"/>
      <c r="B271" s="294"/>
      <c r="C271" s="53"/>
      <c r="D271" s="329"/>
      <c r="E271" s="86"/>
      <c r="F271" s="74"/>
      <c r="G271" s="70"/>
      <c r="H271" s="376"/>
    </row>
    <row r="272" spans="1:8" ht="12.75" customHeight="1">
      <c r="A272" s="285"/>
      <c r="B272" s="293"/>
      <c r="C272" s="52"/>
      <c r="D272" s="328"/>
      <c r="E272" s="345"/>
      <c r="F272" s="355"/>
      <c r="G272" s="371"/>
      <c r="H272" s="372"/>
    </row>
    <row r="273" spans="1:8" ht="12.75" customHeight="1">
      <c r="A273" s="286"/>
      <c r="B273" s="294"/>
      <c r="C273" s="53"/>
      <c r="D273" s="329"/>
      <c r="E273" s="86"/>
      <c r="F273" s="74"/>
      <c r="G273" s="70"/>
      <c r="H273" s="376"/>
    </row>
    <row r="274" spans="1:8" ht="12.75" customHeight="1">
      <c r="A274" s="285"/>
      <c r="B274" s="293"/>
      <c r="C274" s="52"/>
      <c r="D274" s="328"/>
      <c r="E274" s="345"/>
      <c r="F274" s="355"/>
      <c r="G274" s="371"/>
      <c r="H274" s="372"/>
    </row>
    <row r="275" spans="1:8" ht="12.75" customHeight="1">
      <c r="A275" s="286"/>
      <c r="B275" s="294"/>
      <c r="C275" s="53"/>
      <c r="D275" s="329"/>
      <c r="E275" s="86"/>
      <c r="F275" s="74"/>
      <c r="G275" s="70"/>
      <c r="H275" s="376"/>
    </row>
    <row r="276" spans="1:8" ht="12.75" customHeight="1">
      <c r="A276" s="285"/>
      <c r="B276" s="293"/>
      <c r="C276" s="52"/>
      <c r="D276" s="328"/>
      <c r="E276" s="345"/>
      <c r="F276" s="355"/>
      <c r="G276" s="371"/>
      <c r="H276" s="372"/>
    </row>
    <row r="277" spans="1:8" ht="12.75" customHeight="1">
      <c r="A277" s="286"/>
      <c r="B277" s="294"/>
      <c r="C277" s="53"/>
      <c r="D277" s="329"/>
      <c r="E277" s="86"/>
      <c r="F277" s="74"/>
      <c r="G277" s="70"/>
      <c r="H277" s="376"/>
    </row>
    <row r="278" spans="1:8" ht="12.75" customHeight="1">
      <c r="A278" s="285"/>
      <c r="B278" s="293"/>
      <c r="C278" s="52"/>
      <c r="D278" s="328"/>
      <c r="E278" s="345"/>
      <c r="F278" s="355"/>
      <c r="G278" s="371"/>
      <c r="H278" s="372"/>
    </row>
    <row r="279" spans="1:8" ht="12.75" customHeight="1">
      <c r="A279" s="286"/>
      <c r="B279" s="294"/>
      <c r="C279" s="53"/>
      <c r="D279" s="329"/>
      <c r="E279" s="86"/>
      <c r="F279" s="74"/>
      <c r="G279" s="70"/>
      <c r="H279" s="376"/>
    </row>
    <row r="280" spans="1:8" ht="12.75" customHeight="1">
      <c r="A280" s="288"/>
      <c r="B280" s="261"/>
      <c r="C280" s="55"/>
      <c r="D280" s="333"/>
      <c r="E280" s="85"/>
      <c r="F280" s="73"/>
      <c r="G280" s="73"/>
      <c r="H280" s="278"/>
    </row>
    <row r="281" spans="1:8" ht="12.75" customHeight="1">
      <c r="A281" s="283"/>
      <c r="B281" s="40" t="s">
        <v>165</v>
      </c>
      <c r="C281" s="53"/>
      <c r="D281" s="334"/>
      <c r="E281" s="272"/>
      <c r="F281" s="94"/>
      <c r="G281" s="102"/>
      <c r="H281" s="281"/>
    </row>
    <row r="282" spans="1:8" ht="12.75" customHeight="1">
      <c r="A282" s="80"/>
      <c r="B282" s="249"/>
      <c r="C282" s="249"/>
      <c r="D282" s="330"/>
      <c r="E282" s="80"/>
      <c r="F282" s="69"/>
      <c r="G282" s="69"/>
      <c r="H282" s="275"/>
    </row>
    <row r="283" spans="1:8" ht="12.75" customHeight="1">
      <c r="A283" s="81" t="s">
        <v>2554</v>
      </c>
      <c r="B283" s="49" t="s">
        <v>2180</v>
      </c>
      <c r="C283" s="311"/>
      <c r="D283" s="331"/>
      <c r="E283" s="81"/>
      <c r="F283" s="70"/>
      <c r="G283" s="70"/>
      <c r="H283" s="374"/>
    </row>
    <row r="284" spans="1:8" ht="12.75" customHeight="1">
      <c r="A284" s="285"/>
      <c r="B284" s="251"/>
      <c r="C284" s="264"/>
      <c r="D284" s="330"/>
      <c r="E284" s="80"/>
      <c r="F284" s="69"/>
      <c r="G284" s="69"/>
      <c r="H284" s="275"/>
    </row>
    <row r="285" spans="1:8" ht="12.75" customHeight="1">
      <c r="A285" s="283"/>
      <c r="B285" s="252"/>
      <c r="C285" s="265"/>
      <c r="D285" s="331"/>
      <c r="E285" s="81"/>
      <c r="F285" s="70"/>
      <c r="G285" s="70"/>
      <c r="H285" s="277"/>
    </row>
    <row r="286" spans="1:8" ht="12.75" customHeight="1">
      <c r="A286" s="285"/>
      <c r="B286" s="293"/>
      <c r="C286" s="52" t="s">
        <v>2562</v>
      </c>
      <c r="D286" s="328"/>
      <c r="E286" s="345"/>
      <c r="F286" s="355"/>
      <c r="G286" s="69"/>
      <c r="H286" s="372"/>
    </row>
    <row r="287" spans="1:8" ht="12.75" customHeight="1">
      <c r="A287" s="286"/>
      <c r="B287" s="294" t="s">
        <v>2226</v>
      </c>
      <c r="C287" s="53" t="s">
        <v>2745</v>
      </c>
      <c r="D287" s="338">
        <v>1.26</v>
      </c>
      <c r="E287" s="86" t="s">
        <v>1022</v>
      </c>
      <c r="F287" s="356"/>
      <c r="G287" s="70"/>
      <c r="H287" s="277"/>
    </row>
    <row r="288" spans="1:8" ht="12.75" customHeight="1">
      <c r="A288" s="285"/>
      <c r="B288" s="293"/>
      <c r="C288" s="52" t="s">
        <v>2562</v>
      </c>
      <c r="D288" s="328"/>
      <c r="E288" s="345"/>
      <c r="F288" s="355"/>
      <c r="G288" s="69"/>
      <c r="H288" s="372"/>
    </row>
    <row r="289" spans="1:8" ht="12.75" customHeight="1">
      <c r="A289" s="286"/>
      <c r="B289" s="294" t="s">
        <v>2226</v>
      </c>
      <c r="C289" s="53" t="s">
        <v>2746</v>
      </c>
      <c r="D289" s="338">
        <v>0.73</v>
      </c>
      <c r="E289" s="86" t="s">
        <v>1022</v>
      </c>
      <c r="F289" s="74"/>
      <c r="G289" s="70"/>
      <c r="H289" s="376"/>
    </row>
    <row r="290" spans="1:8" ht="12.75" customHeight="1">
      <c r="A290" s="285"/>
      <c r="B290" s="293"/>
      <c r="C290" s="52" t="s">
        <v>2583</v>
      </c>
      <c r="D290" s="328"/>
      <c r="E290" s="345"/>
      <c r="F290" s="355"/>
      <c r="G290" s="69"/>
      <c r="H290" s="372"/>
    </row>
    <row r="291" spans="1:8" ht="12.75" customHeight="1">
      <c r="A291" s="286"/>
      <c r="B291" s="294" t="s">
        <v>2226</v>
      </c>
      <c r="C291" s="53" t="s">
        <v>404</v>
      </c>
      <c r="D291" s="338">
        <v>0.47</v>
      </c>
      <c r="E291" s="86" t="s">
        <v>1022</v>
      </c>
      <c r="F291" s="74"/>
      <c r="G291" s="70"/>
      <c r="H291" s="376"/>
    </row>
    <row r="292" spans="1:8" ht="12.75" customHeight="1">
      <c r="A292" s="285"/>
      <c r="B292" s="293"/>
      <c r="C292" s="52" t="s">
        <v>2583</v>
      </c>
      <c r="D292" s="328"/>
      <c r="E292" s="345"/>
      <c r="F292" s="355"/>
      <c r="G292" s="69"/>
      <c r="H292" s="372"/>
    </row>
    <row r="293" spans="1:8" ht="12.75" customHeight="1">
      <c r="A293" s="286"/>
      <c r="B293" s="294" t="s">
        <v>2226</v>
      </c>
      <c r="C293" s="53" t="s">
        <v>126</v>
      </c>
      <c r="D293" s="338">
        <v>0.46</v>
      </c>
      <c r="E293" s="86" t="s">
        <v>1022</v>
      </c>
      <c r="F293" s="74"/>
      <c r="G293" s="70"/>
      <c r="H293" s="376"/>
    </row>
    <row r="294" spans="1:8" ht="12.75" customHeight="1">
      <c r="A294" s="285"/>
      <c r="B294" s="293"/>
      <c r="C294" s="52" t="s">
        <v>276</v>
      </c>
      <c r="D294" s="328"/>
      <c r="E294" s="345"/>
      <c r="F294" s="355"/>
      <c r="G294" s="69"/>
      <c r="H294" s="372"/>
    </row>
    <row r="295" spans="1:8" ht="12.75" customHeight="1">
      <c r="A295" s="286"/>
      <c r="B295" s="294" t="s">
        <v>2572</v>
      </c>
      <c r="C295" s="53" t="s">
        <v>2748</v>
      </c>
      <c r="D295" s="338">
        <v>0.98</v>
      </c>
      <c r="E295" s="86" t="s">
        <v>1022</v>
      </c>
      <c r="F295" s="74"/>
      <c r="G295" s="70"/>
      <c r="H295" s="376"/>
    </row>
    <row r="296" spans="1:8" ht="12.75" customHeight="1">
      <c r="A296" s="285"/>
      <c r="B296" s="293"/>
      <c r="C296" s="52" t="s">
        <v>2649</v>
      </c>
      <c r="D296" s="328"/>
      <c r="E296" s="345"/>
      <c r="F296" s="355"/>
      <c r="G296" s="69"/>
      <c r="H296" s="372"/>
    </row>
    <row r="297" spans="1:8" ht="12.75" customHeight="1">
      <c r="A297" s="286"/>
      <c r="B297" s="294" t="s">
        <v>790</v>
      </c>
      <c r="C297" s="53" t="s">
        <v>2750</v>
      </c>
      <c r="D297" s="338">
        <v>8.e-002</v>
      </c>
      <c r="E297" s="86" t="s">
        <v>1022</v>
      </c>
      <c r="F297" s="74"/>
      <c r="G297" s="70"/>
      <c r="H297" s="376"/>
    </row>
    <row r="298" spans="1:8" ht="12.75" customHeight="1">
      <c r="A298" s="285"/>
      <c r="B298" s="293"/>
      <c r="C298" s="52" t="s">
        <v>2567</v>
      </c>
      <c r="D298" s="328"/>
      <c r="E298" s="345"/>
      <c r="F298" s="355"/>
      <c r="G298" s="69"/>
      <c r="H298" s="372"/>
    </row>
    <row r="299" spans="1:8" ht="12.75" customHeight="1">
      <c r="A299" s="286"/>
      <c r="B299" s="294" t="s">
        <v>1895</v>
      </c>
      <c r="C299" s="53" t="s">
        <v>2570</v>
      </c>
      <c r="D299" s="338">
        <v>0.4</v>
      </c>
      <c r="E299" s="86" t="s">
        <v>1022</v>
      </c>
      <c r="F299" s="74"/>
      <c r="G299" s="70"/>
      <c r="H299" s="376"/>
    </row>
    <row r="300" spans="1:8" ht="12.75" customHeight="1">
      <c r="A300" s="285"/>
      <c r="B300" s="293"/>
      <c r="C300" s="52" t="s">
        <v>565</v>
      </c>
      <c r="D300" s="328"/>
      <c r="E300" s="345"/>
      <c r="F300" s="355"/>
      <c r="G300" s="69"/>
      <c r="H300" s="372"/>
    </row>
    <row r="301" spans="1:8" ht="12.75" customHeight="1">
      <c r="A301" s="286"/>
      <c r="B301" s="294" t="s">
        <v>1012</v>
      </c>
      <c r="C301" s="53" t="s">
        <v>2576</v>
      </c>
      <c r="D301" s="338">
        <v>0.13</v>
      </c>
      <c r="E301" s="86" t="s">
        <v>1022</v>
      </c>
      <c r="F301" s="74"/>
      <c r="G301" s="70"/>
      <c r="H301" s="376"/>
    </row>
    <row r="302" spans="1:8" ht="12.75" customHeight="1">
      <c r="A302" s="285"/>
      <c r="B302" s="293"/>
      <c r="C302" s="52" t="s">
        <v>2562</v>
      </c>
      <c r="D302" s="328"/>
      <c r="E302" s="345"/>
      <c r="F302" s="355"/>
      <c r="G302" s="69"/>
      <c r="H302" s="372"/>
    </row>
    <row r="303" spans="1:8" ht="12.75" customHeight="1">
      <c r="A303" s="286"/>
      <c r="B303" s="294" t="s">
        <v>1012</v>
      </c>
      <c r="C303" s="53" t="s">
        <v>2579</v>
      </c>
      <c r="D303" s="338">
        <v>0.1</v>
      </c>
      <c r="E303" s="86" t="s">
        <v>1022</v>
      </c>
      <c r="F303" s="74"/>
      <c r="G303" s="70"/>
      <c r="H303" s="376"/>
    </row>
    <row r="304" spans="1:8" ht="12.75" customHeight="1">
      <c r="A304" s="285"/>
      <c r="B304" s="293"/>
      <c r="C304" s="52" t="s">
        <v>2562</v>
      </c>
      <c r="D304" s="328"/>
      <c r="E304" s="345"/>
      <c r="F304" s="355"/>
      <c r="G304" s="69"/>
      <c r="H304" s="372"/>
    </row>
    <row r="305" spans="1:8" ht="12.75" customHeight="1">
      <c r="A305" s="286"/>
      <c r="B305" s="294" t="s">
        <v>1012</v>
      </c>
      <c r="C305" s="53" t="s">
        <v>2582</v>
      </c>
      <c r="D305" s="338">
        <v>0.16</v>
      </c>
      <c r="E305" s="86" t="s">
        <v>1022</v>
      </c>
      <c r="F305" s="74"/>
      <c r="G305" s="70"/>
      <c r="H305" s="376"/>
    </row>
    <row r="306" spans="1:8" ht="12.75" customHeight="1">
      <c r="A306" s="285"/>
      <c r="B306" s="293"/>
      <c r="C306" s="52" t="s">
        <v>2562</v>
      </c>
      <c r="D306" s="328"/>
      <c r="E306" s="345"/>
      <c r="F306" s="355"/>
      <c r="G306" s="69"/>
      <c r="H306" s="372"/>
    </row>
    <row r="307" spans="1:8" ht="12.75" customHeight="1">
      <c r="A307" s="286"/>
      <c r="B307" s="294" t="s">
        <v>1012</v>
      </c>
      <c r="C307" s="53" t="s">
        <v>1232</v>
      </c>
      <c r="D307" s="338">
        <v>0.26</v>
      </c>
      <c r="E307" s="86" t="s">
        <v>1022</v>
      </c>
      <c r="F307" s="74"/>
      <c r="G307" s="70"/>
      <c r="H307" s="376"/>
    </row>
    <row r="308" spans="1:8" ht="12.75" customHeight="1">
      <c r="A308" s="285"/>
      <c r="B308" s="293"/>
      <c r="C308" s="52" t="s">
        <v>2562</v>
      </c>
      <c r="D308" s="328"/>
      <c r="E308" s="345"/>
      <c r="F308" s="355"/>
      <c r="G308" s="69"/>
      <c r="H308" s="372"/>
    </row>
    <row r="309" spans="1:8" ht="12.75" customHeight="1">
      <c r="A309" s="286"/>
      <c r="B309" s="294" t="s">
        <v>1012</v>
      </c>
      <c r="C309" s="53" t="s">
        <v>2532</v>
      </c>
      <c r="D309" s="338">
        <v>0.33</v>
      </c>
      <c r="E309" s="86" t="s">
        <v>1022</v>
      </c>
      <c r="F309" s="74"/>
      <c r="G309" s="70"/>
      <c r="H309" s="376"/>
    </row>
    <row r="310" spans="1:8" ht="12.75" customHeight="1">
      <c r="A310" s="285"/>
      <c r="B310" s="293"/>
      <c r="C310" s="52" t="s">
        <v>2583</v>
      </c>
      <c r="D310" s="328"/>
      <c r="E310" s="345"/>
      <c r="F310" s="355"/>
      <c r="G310" s="69"/>
      <c r="H310" s="372"/>
    </row>
    <row r="311" spans="1:8" ht="12.75" customHeight="1">
      <c r="A311" s="286"/>
      <c r="B311" s="294" t="s">
        <v>1012</v>
      </c>
      <c r="C311" s="53" t="s">
        <v>1740</v>
      </c>
      <c r="D311" s="338">
        <v>1.e-002</v>
      </c>
      <c r="E311" s="86" t="s">
        <v>1022</v>
      </c>
      <c r="F311" s="74"/>
      <c r="G311" s="70"/>
      <c r="H311" s="376"/>
    </row>
    <row r="312" spans="1:8" ht="12.75" customHeight="1">
      <c r="A312" s="285"/>
      <c r="B312" s="293"/>
      <c r="C312" s="52" t="s">
        <v>2583</v>
      </c>
      <c r="D312" s="328"/>
      <c r="E312" s="345"/>
      <c r="F312" s="355"/>
      <c r="G312" s="69"/>
      <c r="H312" s="372"/>
    </row>
    <row r="313" spans="1:8" ht="12.75" customHeight="1">
      <c r="A313" s="286"/>
      <c r="B313" s="294" t="s">
        <v>1012</v>
      </c>
      <c r="C313" s="53" t="s">
        <v>2579</v>
      </c>
      <c r="D313" s="338">
        <v>3.e-002</v>
      </c>
      <c r="E313" s="86" t="s">
        <v>1022</v>
      </c>
      <c r="F313" s="74"/>
      <c r="G313" s="70"/>
      <c r="H313" s="376"/>
    </row>
    <row r="314" spans="1:8" ht="12.75" customHeight="1">
      <c r="A314" s="285"/>
      <c r="B314" s="293"/>
      <c r="C314" s="52" t="s">
        <v>2583</v>
      </c>
      <c r="D314" s="328"/>
      <c r="E314" s="345"/>
      <c r="F314" s="355"/>
      <c r="G314" s="69"/>
      <c r="H314" s="372"/>
    </row>
    <row r="315" spans="1:8" ht="12.75" customHeight="1">
      <c r="A315" s="286"/>
      <c r="B315" s="294" t="s">
        <v>1012</v>
      </c>
      <c r="C315" s="53" t="s">
        <v>2582</v>
      </c>
      <c r="D315" s="338">
        <v>0.13</v>
      </c>
      <c r="E315" s="86" t="s">
        <v>1022</v>
      </c>
      <c r="F315" s="74"/>
      <c r="G315" s="70"/>
      <c r="H315" s="376"/>
    </row>
    <row r="316" spans="1:8" ht="12.75" customHeight="1">
      <c r="A316" s="285"/>
      <c r="B316" s="293"/>
      <c r="C316" s="52" t="s">
        <v>2583</v>
      </c>
      <c r="D316" s="328"/>
      <c r="E316" s="345"/>
      <c r="F316" s="355"/>
      <c r="G316" s="69"/>
      <c r="H316" s="372"/>
    </row>
    <row r="317" spans="1:8" ht="12.75" customHeight="1">
      <c r="A317" s="286"/>
      <c r="B317" s="294" t="s">
        <v>1012</v>
      </c>
      <c r="C317" s="53" t="s">
        <v>2576</v>
      </c>
      <c r="D317" s="338">
        <v>5.e-002</v>
      </c>
      <c r="E317" s="86" t="s">
        <v>1022</v>
      </c>
      <c r="F317" s="74"/>
      <c r="G317" s="70"/>
      <c r="H317" s="376"/>
    </row>
    <row r="318" spans="1:8" ht="12.75" customHeight="1">
      <c r="A318" s="285"/>
      <c r="B318" s="293"/>
      <c r="C318" s="52" t="s">
        <v>2652</v>
      </c>
      <c r="D318" s="328"/>
      <c r="E318" s="345"/>
      <c r="F318" s="355"/>
      <c r="G318" s="69"/>
      <c r="H318" s="372"/>
    </row>
    <row r="319" spans="1:8" ht="12.75" customHeight="1">
      <c r="A319" s="286"/>
      <c r="B319" s="294" t="s">
        <v>2657</v>
      </c>
      <c r="C319" s="53" t="s">
        <v>2077</v>
      </c>
      <c r="D319" s="329">
        <v>12</v>
      </c>
      <c r="E319" s="86" t="s">
        <v>2432</v>
      </c>
      <c r="F319" s="74"/>
      <c r="G319" s="70"/>
      <c r="H319" s="376"/>
    </row>
    <row r="320" spans="1:8" ht="12.75" customHeight="1">
      <c r="A320" s="285"/>
      <c r="B320" s="293"/>
      <c r="C320" s="52" t="s">
        <v>2652</v>
      </c>
      <c r="D320" s="328"/>
      <c r="E320" s="345"/>
      <c r="F320" s="355"/>
      <c r="G320" s="69"/>
      <c r="H320" s="372"/>
    </row>
    <row r="321" spans="1:8" ht="12.75" customHeight="1">
      <c r="A321" s="286"/>
      <c r="B321" s="294" t="s">
        <v>2657</v>
      </c>
      <c r="C321" s="53" t="s">
        <v>2624</v>
      </c>
      <c r="D321" s="329">
        <v>67</v>
      </c>
      <c r="E321" s="86" t="s">
        <v>2432</v>
      </c>
      <c r="F321" s="74"/>
      <c r="G321" s="70"/>
      <c r="H321" s="376"/>
    </row>
    <row r="322" spans="1:8" ht="12.75" customHeight="1">
      <c r="A322" s="285"/>
      <c r="B322" s="293"/>
      <c r="C322" s="52" t="s">
        <v>2652</v>
      </c>
      <c r="D322" s="328"/>
      <c r="E322" s="345"/>
      <c r="F322" s="355"/>
      <c r="G322" s="69"/>
      <c r="H322" s="372"/>
    </row>
    <row r="323" spans="1:8" ht="12.75" customHeight="1">
      <c r="A323" s="286"/>
      <c r="B323" s="294" t="s">
        <v>2657</v>
      </c>
      <c r="C323" s="53" t="s">
        <v>2588</v>
      </c>
      <c r="D323" s="329">
        <v>424</v>
      </c>
      <c r="E323" s="86" t="s">
        <v>2432</v>
      </c>
      <c r="F323" s="74"/>
      <c r="G323" s="70"/>
      <c r="H323" s="376"/>
    </row>
    <row r="324" spans="1:8" ht="12.75" customHeight="1">
      <c r="A324" s="285"/>
      <c r="B324" s="293"/>
      <c r="C324" s="52" t="s">
        <v>2652</v>
      </c>
      <c r="D324" s="328"/>
      <c r="E324" s="345"/>
      <c r="F324" s="355"/>
      <c r="G324" s="69"/>
      <c r="H324" s="372"/>
    </row>
    <row r="325" spans="1:8" ht="12.75" customHeight="1">
      <c r="A325" s="286"/>
      <c r="B325" s="294" t="s">
        <v>2657</v>
      </c>
      <c r="C325" s="53" t="s">
        <v>2589</v>
      </c>
      <c r="D325" s="329">
        <v>100</v>
      </c>
      <c r="E325" s="86" t="s">
        <v>2432</v>
      </c>
      <c r="F325" s="74"/>
      <c r="G325" s="70"/>
      <c r="H325" s="376"/>
    </row>
    <row r="326" spans="1:8" ht="12.75" customHeight="1">
      <c r="A326" s="285"/>
      <c r="B326" s="293"/>
      <c r="C326" s="52" t="s">
        <v>2652</v>
      </c>
      <c r="D326" s="328"/>
      <c r="E326" s="345"/>
      <c r="F326" s="355"/>
      <c r="G326" s="69"/>
      <c r="H326" s="372"/>
    </row>
    <row r="327" spans="1:8" ht="12.75" customHeight="1">
      <c r="A327" s="286"/>
      <c r="B327" s="294" t="s">
        <v>2657</v>
      </c>
      <c r="C327" s="53" t="s">
        <v>1259</v>
      </c>
      <c r="D327" s="329">
        <v>12</v>
      </c>
      <c r="E327" s="86" t="s">
        <v>2432</v>
      </c>
      <c r="F327" s="74"/>
      <c r="G327" s="70"/>
      <c r="H327" s="376"/>
    </row>
    <row r="328" spans="1:8" ht="12.75" customHeight="1">
      <c r="A328" s="285"/>
      <c r="B328" s="293"/>
      <c r="C328" s="52" t="s">
        <v>2652</v>
      </c>
      <c r="D328" s="328"/>
      <c r="E328" s="345"/>
      <c r="F328" s="355"/>
      <c r="G328" s="69"/>
      <c r="H328" s="372"/>
    </row>
    <row r="329" spans="1:8" ht="12.75" customHeight="1">
      <c r="A329" s="286"/>
      <c r="B329" s="294" t="s">
        <v>2657</v>
      </c>
      <c r="C329" s="53" t="s">
        <v>514</v>
      </c>
      <c r="D329" s="329">
        <v>54</v>
      </c>
      <c r="E329" s="86" t="s">
        <v>2432</v>
      </c>
      <c r="F329" s="74"/>
      <c r="G329" s="70"/>
      <c r="H329" s="376"/>
    </row>
    <row r="330" spans="1:8" ht="12.75" customHeight="1">
      <c r="A330" s="285"/>
      <c r="B330" s="293"/>
      <c r="C330" s="52" t="s">
        <v>2652</v>
      </c>
      <c r="D330" s="328"/>
      <c r="E330" s="345"/>
      <c r="F330" s="355"/>
      <c r="G330" s="69"/>
      <c r="H330" s="372"/>
    </row>
    <row r="331" spans="1:8" ht="12.75" customHeight="1">
      <c r="A331" s="286"/>
      <c r="B331" s="294" t="s">
        <v>2657</v>
      </c>
      <c r="C331" s="53" t="s">
        <v>2593</v>
      </c>
      <c r="D331" s="329">
        <v>50</v>
      </c>
      <c r="E331" s="86" t="s">
        <v>2432</v>
      </c>
      <c r="F331" s="74"/>
      <c r="G331" s="70"/>
      <c r="H331" s="376"/>
    </row>
    <row r="332" spans="1:8" ht="12.75" customHeight="1">
      <c r="A332" s="285"/>
      <c r="B332" s="293"/>
      <c r="C332" s="52" t="s">
        <v>2652</v>
      </c>
      <c r="D332" s="328"/>
      <c r="E332" s="345"/>
      <c r="F332" s="355"/>
      <c r="G332" s="69"/>
      <c r="H332" s="372"/>
    </row>
    <row r="333" spans="1:8" ht="12.75" customHeight="1">
      <c r="A333" s="286"/>
      <c r="B333" s="294" t="s">
        <v>2657</v>
      </c>
      <c r="C333" s="53" t="s">
        <v>255</v>
      </c>
      <c r="D333" s="329">
        <v>133</v>
      </c>
      <c r="E333" s="86" t="s">
        <v>2432</v>
      </c>
      <c r="F333" s="74"/>
      <c r="G333" s="70"/>
      <c r="H333" s="376"/>
    </row>
    <row r="334" spans="1:8" ht="12.75" customHeight="1">
      <c r="A334" s="285"/>
      <c r="B334" s="293"/>
      <c r="C334" s="52"/>
      <c r="D334" s="328"/>
      <c r="E334" s="345"/>
      <c r="F334" s="355"/>
      <c r="G334" s="69"/>
      <c r="H334" s="372"/>
    </row>
    <row r="335" spans="1:8" ht="12.75" customHeight="1">
      <c r="A335" s="286"/>
      <c r="B335" s="294" t="s">
        <v>1420</v>
      </c>
      <c r="C335" s="53" t="s">
        <v>1205</v>
      </c>
      <c r="D335" s="329">
        <v>35</v>
      </c>
      <c r="E335" s="86" t="s">
        <v>2432</v>
      </c>
      <c r="F335" s="74"/>
      <c r="G335" s="70"/>
      <c r="H335" s="376"/>
    </row>
    <row r="336" spans="1:8" ht="12.75" customHeight="1">
      <c r="A336" s="285"/>
      <c r="B336" s="293"/>
      <c r="C336" s="52"/>
      <c r="D336" s="328"/>
      <c r="E336" s="345"/>
      <c r="F336" s="355"/>
      <c r="G336" s="69"/>
      <c r="H336" s="372"/>
    </row>
    <row r="337" spans="1:8" ht="12.75" customHeight="1">
      <c r="A337" s="286"/>
      <c r="B337" s="294" t="s">
        <v>1420</v>
      </c>
      <c r="C337" s="53" t="s">
        <v>1037</v>
      </c>
      <c r="D337" s="329">
        <v>35</v>
      </c>
      <c r="E337" s="86" t="s">
        <v>2432</v>
      </c>
      <c r="F337" s="74"/>
      <c r="G337" s="70"/>
      <c r="H337" s="376"/>
    </row>
    <row r="338" spans="1:8" ht="12.75" customHeight="1">
      <c r="A338" s="285"/>
      <c r="B338" s="293"/>
      <c r="C338" s="52" t="s">
        <v>2583</v>
      </c>
      <c r="D338" s="328"/>
      <c r="E338" s="345"/>
      <c r="F338" s="355"/>
      <c r="G338" s="69"/>
      <c r="H338" s="372"/>
    </row>
    <row r="339" spans="1:8" ht="12.75" customHeight="1">
      <c r="A339" s="286"/>
      <c r="B339" s="294" t="s">
        <v>4443</v>
      </c>
      <c r="C339" s="53" t="s">
        <v>2752</v>
      </c>
      <c r="D339" s="329">
        <v>4</v>
      </c>
      <c r="E339" s="86" t="s">
        <v>2432</v>
      </c>
      <c r="F339" s="74"/>
      <c r="G339" s="70"/>
      <c r="H339" s="376"/>
    </row>
    <row r="340" spans="1:8" ht="12.75" customHeight="1">
      <c r="A340" s="285"/>
      <c r="B340" s="293"/>
      <c r="C340" s="52" t="s">
        <v>1090</v>
      </c>
      <c r="D340" s="328"/>
      <c r="E340" s="345"/>
      <c r="F340" s="355"/>
      <c r="G340" s="69"/>
      <c r="H340" s="372"/>
    </row>
    <row r="341" spans="1:8" ht="12.75" customHeight="1">
      <c r="A341" s="286"/>
      <c r="B341" s="294" t="s">
        <v>2595</v>
      </c>
      <c r="C341" s="53" t="s">
        <v>1577</v>
      </c>
      <c r="D341" s="329">
        <v>32</v>
      </c>
      <c r="E341" s="86" t="s">
        <v>2432</v>
      </c>
      <c r="F341" s="74"/>
      <c r="G341" s="70"/>
      <c r="H341" s="376"/>
    </row>
    <row r="342" spans="1:8" ht="12.75" customHeight="1">
      <c r="A342" s="285"/>
      <c r="B342" s="293"/>
      <c r="C342" s="52"/>
      <c r="D342" s="328"/>
      <c r="E342" s="345"/>
      <c r="F342" s="355"/>
      <c r="G342" s="69"/>
      <c r="H342" s="372"/>
    </row>
    <row r="343" spans="1:8" ht="12.75" customHeight="1">
      <c r="A343" s="286"/>
      <c r="B343" s="294" t="s">
        <v>357</v>
      </c>
      <c r="C343" s="53" t="s">
        <v>1252</v>
      </c>
      <c r="D343" s="339">
        <v>-0.17</v>
      </c>
      <c r="E343" s="86" t="s">
        <v>1022</v>
      </c>
      <c r="F343" s="74"/>
      <c r="G343" s="70"/>
      <c r="H343" s="376"/>
    </row>
    <row r="344" spans="1:8" ht="12.75" customHeight="1">
      <c r="A344" s="285"/>
      <c r="B344" s="293"/>
      <c r="C344" s="52"/>
      <c r="D344" s="328"/>
      <c r="E344" s="345"/>
      <c r="F344" s="355"/>
      <c r="G344" s="69"/>
      <c r="H344" s="372"/>
    </row>
    <row r="345" spans="1:8" ht="12.75" customHeight="1">
      <c r="A345" s="286"/>
      <c r="B345" s="294"/>
      <c r="C345" s="53"/>
      <c r="D345" s="329"/>
      <c r="E345" s="86"/>
      <c r="F345" s="74"/>
      <c r="G345" s="70"/>
      <c r="H345" s="376"/>
    </row>
    <row r="346" spans="1:8" ht="12.75" customHeight="1">
      <c r="A346" s="285"/>
      <c r="B346" s="293"/>
      <c r="C346" s="52"/>
      <c r="D346" s="328"/>
      <c r="E346" s="345"/>
      <c r="F346" s="355"/>
      <c r="G346" s="69"/>
      <c r="H346" s="372"/>
    </row>
    <row r="347" spans="1:8" ht="12.75" customHeight="1">
      <c r="A347" s="286"/>
      <c r="B347" s="294" t="s">
        <v>1746</v>
      </c>
      <c r="C347" s="53"/>
      <c r="D347" s="338">
        <v>4.95</v>
      </c>
      <c r="E347" s="86" t="s">
        <v>1022</v>
      </c>
      <c r="F347" s="74"/>
      <c r="G347" s="70"/>
      <c r="H347" s="376"/>
    </row>
    <row r="348" spans="1:8" ht="12.75" customHeight="1">
      <c r="A348" s="285"/>
      <c r="B348" s="293"/>
      <c r="C348" s="52"/>
      <c r="D348" s="328"/>
      <c r="E348" s="345"/>
      <c r="F348" s="355"/>
      <c r="G348" s="69"/>
      <c r="H348" s="372"/>
    </row>
    <row r="349" spans="1:8" ht="12.75" customHeight="1">
      <c r="A349" s="286"/>
      <c r="B349" s="294" t="s">
        <v>934</v>
      </c>
      <c r="C349" s="53"/>
      <c r="D349" s="338">
        <v>0.17</v>
      </c>
      <c r="E349" s="86" t="s">
        <v>1022</v>
      </c>
      <c r="F349" s="74"/>
      <c r="G349" s="70"/>
      <c r="H349" s="376"/>
    </row>
    <row r="350" spans="1:8" ht="12.75" customHeight="1">
      <c r="A350" s="285"/>
      <c r="B350" s="293"/>
      <c r="C350" s="52"/>
      <c r="D350" s="328"/>
      <c r="E350" s="345"/>
      <c r="F350" s="355"/>
      <c r="G350" s="69"/>
      <c r="H350" s="372"/>
    </row>
    <row r="351" spans="1:8" ht="12.75" customHeight="1">
      <c r="A351" s="286"/>
      <c r="B351" s="294" t="s">
        <v>2599</v>
      </c>
      <c r="C351" s="53" t="s">
        <v>2388</v>
      </c>
      <c r="D351" s="329">
        <v>214</v>
      </c>
      <c r="E351" s="86" t="s">
        <v>161</v>
      </c>
      <c r="F351" s="74"/>
      <c r="G351" s="70"/>
      <c r="H351" s="376"/>
    </row>
    <row r="352" spans="1:8" ht="12.75" customHeight="1">
      <c r="A352" s="285"/>
      <c r="B352" s="293"/>
      <c r="C352" s="52" t="s">
        <v>51</v>
      </c>
      <c r="D352" s="328"/>
      <c r="E352" s="345"/>
      <c r="F352" s="355"/>
      <c r="G352" s="69"/>
      <c r="H352" s="372"/>
    </row>
    <row r="353" spans="1:8" ht="12.75" customHeight="1">
      <c r="A353" s="286"/>
      <c r="B353" s="294" t="s">
        <v>430</v>
      </c>
      <c r="C353" s="53" t="s">
        <v>1288</v>
      </c>
      <c r="D353" s="329">
        <v>138</v>
      </c>
      <c r="E353" s="86" t="s">
        <v>117</v>
      </c>
      <c r="F353" s="74"/>
      <c r="G353" s="70"/>
      <c r="H353" s="376"/>
    </row>
    <row r="354" spans="1:8" ht="12.75" customHeight="1">
      <c r="A354" s="285"/>
      <c r="B354" s="293"/>
      <c r="C354" s="52"/>
      <c r="D354" s="328"/>
      <c r="E354" s="345"/>
      <c r="F354" s="355"/>
      <c r="G354" s="69"/>
      <c r="H354" s="372"/>
    </row>
    <row r="355" spans="1:8" ht="12.75" customHeight="1">
      <c r="A355" s="286"/>
      <c r="B355" s="294" t="s">
        <v>871</v>
      </c>
      <c r="C355" s="53"/>
      <c r="D355" s="338">
        <v>4.95</v>
      </c>
      <c r="E355" s="86" t="s">
        <v>1022</v>
      </c>
      <c r="F355" s="74"/>
      <c r="G355" s="70"/>
      <c r="H355" s="376"/>
    </row>
    <row r="356" spans="1:8" ht="12.75" customHeight="1">
      <c r="A356" s="285"/>
      <c r="B356" s="293"/>
      <c r="C356" s="52"/>
      <c r="D356" s="328"/>
      <c r="E356" s="345"/>
      <c r="F356" s="355"/>
      <c r="G356" s="69"/>
      <c r="H356" s="372"/>
    </row>
    <row r="357" spans="1:8" ht="12.75" customHeight="1">
      <c r="A357" s="286"/>
      <c r="B357" s="294" t="s">
        <v>2896</v>
      </c>
      <c r="C357" s="53" t="s">
        <v>1492</v>
      </c>
      <c r="D357" s="338">
        <v>4.95</v>
      </c>
      <c r="E357" s="86" t="s">
        <v>1022</v>
      </c>
      <c r="F357" s="74"/>
      <c r="G357" s="70"/>
      <c r="H357" s="376"/>
    </row>
    <row r="358" spans="1:8" ht="12.75" customHeight="1">
      <c r="A358" s="285"/>
      <c r="B358" s="293"/>
      <c r="C358" s="52"/>
      <c r="D358" s="328"/>
      <c r="E358" s="345"/>
      <c r="F358" s="355"/>
      <c r="G358" s="69"/>
      <c r="H358" s="372"/>
    </row>
    <row r="359" spans="1:8" ht="12.75" customHeight="1">
      <c r="A359" s="286"/>
      <c r="B359" s="294" t="s">
        <v>2340</v>
      </c>
      <c r="C359" s="53" t="s">
        <v>4702</v>
      </c>
      <c r="D359" s="338">
        <v>0.38</v>
      </c>
      <c r="E359" s="86" t="s">
        <v>1022</v>
      </c>
      <c r="F359" s="74"/>
      <c r="G359" s="70"/>
      <c r="H359" s="376"/>
    </row>
    <row r="360" spans="1:8" ht="12.75" customHeight="1">
      <c r="A360" s="285"/>
      <c r="B360" s="293"/>
      <c r="C360" s="52"/>
      <c r="D360" s="328"/>
      <c r="E360" s="345"/>
      <c r="F360" s="355"/>
      <c r="G360" s="69"/>
      <c r="H360" s="372"/>
    </row>
    <row r="361" spans="1:8" ht="12.75" customHeight="1">
      <c r="A361" s="286"/>
      <c r="B361" s="294" t="s">
        <v>2666</v>
      </c>
      <c r="C361" s="53"/>
      <c r="D361" s="329">
        <v>820</v>
      </c>
      <c r="E361" s="86" t="s">
        <v>2432</v>
      </c>
      <c r="F361" s="74"/>
      <c r="G361" s="70"/>
      <c r="H361" s="376"/>
    </row>
    <row r="362" spans="1:8" ht="12.75" customHeight="1">
      <c r="A362" s="285"/>
      <c r="B362" s="293"/>
      <c r="C362" s="52"/>
      <c r="D362" s="328"/>
      <c r="E362" s="345"/>
      <c r="F362" s="355"/>
      <c r="G362" s="69"/>
      <c r="H362" s="372"/>
    </row>
    <row r="363" spans="1:8" ht="12.75" customHeight="1">
      <c r="A363" s="286"/>
      <c r="B363" s="294" t="s">
        <v>2610</v>
      </c>
      <c r="C363" s="53" t="s">
        <v>2671</v>
      </c>
      <c r="D363" s="329">
        <v>4</v>
      </c>
      <c r="E363" s="86" t="s">
        <v>866</v>
      </c>
      <c r="F363" s="74"/>
      <c r="G363" s="70"/>
      <c r="H363" s="376"/>
    </row>
    <row r="364" spans="1:8" ht="12.75" customHeight="1">
      <c r="A364" s="285"/>
      <c r="B364" s="293"/>
      <c r="C364" s="52"/>
      <c r="D364" s="328"/>
      <c r="E364" s="345"/>
      <c r="F364" s="355"/>
      <c r="G364" s="69"/>
      <c r="H364" s="372"/>
    </row>
    <row r="365" spans="1:8" ht="12.75" customHeight="1">
      <c r="A365" s="286"/>
      <c r="B365" s="294" t="s">
        <v>2610</v>
      </c>
      <c r="C365" s="53" t="s">
        <v>1796</v>
      </c>
      <c r="D365" s="329">
        <v>32</v>
      </c>
      <c r="E365" s="86" t="s">
        <v>866</v>
      </c>
      <c r="F365" s="74"/>
      <c r="G365" s="70"/>
      <c r="H365" s="376"/>
    </row>
    <row r="366" spans="1:8" ht="12.75" customHeight="1">
      <c r="A366" s="285"/>
      <c r="B366" s="293"/>
      <c r="C366" s="52"/>
      <c r="D366" s="328"/>
      <c r="E366" s="345"/>
      <c r="F366" s="355"/>
      <c r="G366" s="69"/>
      <c r="H366" s="372"/>
    </row>
    <row r="367" spans="1:8" ht="12.75" customHeight="1">
      <c r="A367" s="286"/>
      <c r="B367" s="294" t="s">
        <v>2662</v>
      </c>
      <c r="C367" s="53" t="s">
        <v>2897</v>
      </c>
      <c r="D367" s="329">
        <v>4</v>
      </c>
      <c r="E367" s="86" t="s">
        <v>2432</v>
      </c>
      <c r="F367" s="74"/>
      <c r="G367" s="70"/>
      <c r="H367" s="376"/>
    </row>
    <row r="368" spans="1:8" ht="12.75" customHeight="1">
      <c r="A368" s="285"/>
      <c r="B368" s="293"/>
      <c r="C368" s="52"/>
      <c r="D368" s="328"/>
      <c r="E368" s="345"/>
      <c r="F368" s="355"/>
      <c r="G368" s="69"/>
      <c r="H368" s="372"/>
    </row>
    <row r="369" spans="1:8" ht="12.75" customHeight="1">
      <c r="A369" s="286"/>
      <c r="B369" s="294" t="s">
        <v>2662</v>
      </c>
      <c r="C369" s="53" t="s">
        <v>2900</v>
      </c>
      <c r="D369" s="329">
        <v>6</v>
      </c>
      <c r="E369" s="86" t="s">
        <v>2432</v>
      </c>
      <c r="F369" s="74"/>
      <c r="G369" s="70"/>
      <c r="H369" s="376"/>
    </row>
    <row r="370" spans="1:8" ht="12.75" customHeight="1">
      <c r="A370" s="285"/>
      <c r="B370" s="293"/>
      <c r="C370" s="52"/>
      <c r="D370" s="328"/>
      <c r="E370" s="345"/>
      <c r="F370" s="355"/>
      <c r="G370" s="69"/>
      <c r="H370" s="372"/>
    </row>
    <row r="371" spans="1:8" ht="12.75" customHeight="1">
      <c r="A371" s="286"/>
      <c r="B371" s="294" t="s">
        <v>2662</v>
      </c>
      <c r="C371" s="53" t="s">
        <v>2901</v>
      </c>
      <c r="D371" s="329">
        <v>10</v>
      </c>
      <c r="E371" s="86" t="s">
        <v>2432</v>
      </c>
      <c r="F371" s="74"/>
      <c r="G371" s="70"/>
      <c r="H371" s="376"/>
    </row>
    <row r="372" spans="1:8" ht="12.75" customHeight="1">
      <c r="A372" s="285"/>
      <c r="B372" s="293"/>
      <c r="C372" s="52"/>
      <c r="D372" s="328"/>
      <c r="E372" s="345"/>
      <c r="F372" s="355"/>
      <c r="G372" s="69"/>
      <c r="H372" s="372"/>
    </row>
    <row r="373" spans="1:8" ht="12.75" customHeight="1">
      <c r="A373" s="286"/>
      <c r="B373" s="294" t="s">
        <v>2662</v>
      </c>
      <c r="C373" s="53" t="s">
        <v>992</v>
      </c>
      <c r="D373" s="329">
        <v>6</v>
      </c>
      <c r="E373" s="86" t="s">
        <v>2432</v>
      </c>
      <c r="F373" s="74"/>
      <c r="G373" s="70"/>
      <c r="H373" s="376"/>
    </row>
    <row r="374" spans="1:8" ht="12.75" customHeight="1">
      <c r="A374" s="285"/>
      <c r="B374" s="293"/>
      <c r="C374" s="52"/>
      <c r="D374" s="328"/>
      <c r="E374" s="345"/>
      <c r="F374" s="355"/>
      <c r="G374" s="69"/>
      <c r="H374" s="372"/>
    </row>
    <row r="375" spans="1:8" ht="12.75" customHeight="1">
      <c r="A375" s="286"/>
      <c r="B375" s="294" t="s">
        <v>678</v>
      </c>
      <c r="C375" s="53" t="s">
        <v>444</v>
      </c>
      <c r="D375" s="329">
        <v>1</v>
      </c>
      <c r="E375" s="86" t="s">
        <v>2108</v>
      </c>
      <c r="F375" s="400"/>
      <c r="G375" s="70"/>
      <c r="H375" s="376"/>
    </row>
    <row r="376" spans="1:8" ht="12.75" customHeight="1">
      <c r="A376" s="285"/>
      <c r="B376" s="293"/>
      <c r="C376" s="52"/>
      <c r="D376" s="328"/>
      <c r="E376" s="345"/>
      <c r="F376" s="355"/>
      <c r="G376" s="69"/>
      <c r="H376" s="372"/>
    </row>
    <row r="377" spans="1:8" ht="12.75" customHeight="1">
      <c r="A377" s="286"/>
      <c r="B377" s="294"/>
      <c r="C377" s="53"/>
      <c r="D377" s="329"/>
      <c r="E377" s="86"/>
      <c r="F377" s="74"/>
      <c r="G377" s="70"/>
      <c r="H377" s="376"/>
    </row>
    <row r="378" spans="1:8" ht="12.75" customHeight="1">
      <c r="A378" s="285"/>
      <c r="B378" s="293"/>
      <c r="C378" s="52"/>
      <c r="D378" s="328"/>
      <c r="E378" s="345"/>
      <c r="F378" s="355"/>
      <c r="G378" s="69"/>
      <c r="H378" s="372"/>
    </row>
    <row r="379" spans="1:8" ht="12.75" customHeight="1">
      <c r="A379" s="286"/>
      <c r="B379" s="294"/>
      <c r="C379" s="53"/>
      <c r="D379" s="329"/>
      <c r="E379" s="86"/>
      <c r="F379" s="74"/>
      <c r="G379" s="70"/>
      <c r="H379" s="376"/>
    </row>
    <row r="380" spans="1:8" ht="12.75" customHeight="1">
      <c r="A380" s="285"/>
      <c r="B380" s="293"/>
      <c r="C380" s="52"/>
      <c r="D380" s="328"/>
      <c r="E380" s="345"/>
      <c r="F380" s="355"/>
      <c r="G380" s="69"/>
      <c r="H380" s="372"/>
    </row>
    <row r="381" spans="1:8" ht="12.75" customHeight="1">
      <c r="A381" s="286"/>
      <c r="B381" s="294"/>
      <c r="C381" s="53"/>
      <c r="D381" s="329"/>
      <c r="E381" s="86"/>
      <c r="F381" s="74"/>
      <c r="G381" s="70"/>
      <c r="H381" s="376"/>
    </row>
    <row r="382" spans="1:8" ht="12.75" customHeight="1">
      <c r="A382" s="285"/>
      <c r="B382" s="293"/>
      <c r="C382" s="52" t="s">
        <v>2879</v>
      </c>
      <c r="D382" s="328"/>
      <c r="E382" s="345"/>
      <c r="F382" s="355"/>
      <c r="G382" s="69"/>
      <c r="H382" s="372"/>
    </row>
    <row r="383" spans="1:8" ht="12.75" customHeight="1">
      <c r="A383" s="286"/>
      <c r="B383" s="294" t="s">
        <v>2118</v>
      </c>
      <c r="C383" s="53" t="s">
        <v>1814</v>
      </c>
      <c r="D383" s="329">
        <v>2</v>
      </c>
      <c r="E383" s="86" t="s">
        <v>866</v>
      </c>
      <c r="F383" s="74"/>
      <c r="G383" s="70"/>
      <c r="H383" s="376"/>
    </row>
    <row r="384" spans="1:8" ht="12.75" customHeight="1">
      <c r="A384" s="285"/>
      <c r="B384" s="293"/>
      <c r="C384" s="52" t="s">
        <v>2879</v>
      </c>
      <c r="D384" s="328"/>
      <c r="E384" s="345"/>
      <c r="F384" s="355"/>
      <c r="G384" s="69"/>
      <c r="H384" s="372"/>
    </row>
    <row r="385" spans="1:8" ht="12.75" customHeight="1">
      <c r="A385" s="286"/>
      <c r="B385" s="294" t="s">
        <v>2118</v>
      </c>
      <c r="C385" s="53" t="s">
        <v>1784</v>
      </c>
      <c r="D385" s="329">
        <v>8</v>
      </c>
      <c r="E385" s="86" t="s">
        <v>866</v>
      </c>
      <c r="F385" s="74"/>
      <c r="G385" s="70"/>
      <c r="H385" s="376"/>
    </row>
    <row r="386" spans="1:8" ht="12.75" customHeight="1">
      <c r="A386" s="285"/>
      <c r="B386" s="293"/>
      <c r="C386" s="52"/>
      <c r="D386" s="328"/>
      <c r="E386" s="345"/>
      <c r="F386" s="355"/>
      <c r="G386" s="69"/>
      <c r="H386" s="372"/>
    </row>
    <row r="387" spans="1:8" ht="12.75" customHeight="1">
      <c r="A387" s="286"/>
      <c r="B387" s="294"/>
      <c r="C387" s="53"/>
      <c r="D387" s="329"/>
      <c r="E387" s="86"/>
      <c r="F387" s="74"/>
      <c r="G387" s="70"/>
      <c r="H387" s="376"/>
    </row>
    <row r="388" spans="1:8" ht="12.75" customHeight="1">
      <c r="A388" s="285"/>
      <c r="B388" s="293"/>
      <c r="C388" s="52"/>
      <c r="D388" s="328"/>
      <c r="E388" s="345"/>
      <c r="F388" s="355"/>
      <c r="G388" s="69"/>
      <c r="H388" s="372"/>
    </row>
    <row r="389" spans="1:8" ht="12.75" customHeight="1">
      <c r="A389" s="286"/>
      <c r="B389" s="294"/>
      <c r="C389" s="53"/>
      <c r="D389" s="329"/>
      <c r="E389" s="86"/>
      <c r="F389" s="74"/>
      <c r="G389" s="70"/>
      <c r="H389" s="376"/>
    </row>
    <row r="390" spans="1:8" ht="12.75" customHeight="1">
      <c r="A390" s="285"/>
      <c r="B390" s="293"/>
      <c r="C390" s="52"/>
      <c r="D390" s="328"/>
      <c r="E390" s="345"/>
      <c r="F390" s="355"/>
      <c r="G390" s="69"/>
      <c r="H390" s="372"/>
    </row>
    <row r="391" spans="1:8" ht="12.75" customHeight="1">
      <c r="A391" s="286"/>
      <c r="B391" s="294"/>
      <c r="C391" s="53"/>
      <c r="D391" s="329"/>
      <c r="E391" s="86"/>
      <c r="F391" s="74"/>
      <c r="G391" s="70"/>
      <c r="H391" s="376"/>
    </row>
    <row r="392" spans="1:8" ht="12.75" customHeight="1">
      <c r="A392" s="285"/>
      <c r="B392" s="293"/>
      <c r="C392" s="52"/>
      <c r="D392" s="328"/>
      <c r="E392" s="345"/>
      <c r="F392" s="355"/>
      <c r="G392" s="69"/>
      <c r="H392" s="372"/>
    </row>
    <row r="393" spans="1:8" ht="12.75" customHeight="1">
      <c r="A393" s="286"/>
      <c r="B393" s="294"/>
      <c r="C393" s="53"/>
      <c r="D393" s="329"/>
      <c r="E393" s="86"/>
      <c r="F393" s="74"/>
      <c r="G393" s="70"/>
      <c r="H393" s="376"/>
    </row>
    <row r="394" spans="1:8" ht="12.75" customHeight="1">
      <c r="A394" s="285"/>
      <c r="B394" s="293"/>
      <c r="C394" s="52"/>
      <c r="D394" s="328"/>
      <c r="E394" s="345"/>
      <c r="F394" s="355"/>
      <c r="G394" s="69"/>
      <c r="H394" s="372"/>
    </row>
    <row r="395" spans="1:8" ht="12.75" customHeight="1">
      <c r="A395" s="286"/>
      <c r="B395" s="294"/>
      <c r="C395" s="53"/>
      <c r="D395" s="329"/>
      <c r="E395" s="86"/>
      <c r="F395" s="74"/>
      <c r="G395" s="70"/>
      <c r="H395" s="376"/>
    </row>
    <row r="396" spans="1:8" ht="12.75" customHeight="1">
      <c r="A396" s="285"/>
      <c r="B396" s="293"/>
      <c r="C396" s="52"/>
      <c r="D396" s="328"/>
      <c r="E396" s="345"/>
      <c r="F396" s="355"/>
      <c r="G396" s="69"/>
      <c r="H396" s="372"/>
    </row>
    <row r="397" spans="1:8" ht="12.75" customHeight="1">
      <c r="A397" s="286"/>
      <c r="B397" s="294"/>
      <c r="C397" s="53"/>
      <c r="D397" s="329"/>
      <c r="E397" s="86"/>
      <c r="F397" s="74"/>
      <c r="G397" s="70"/>
      <c r="H397" s="376"/>
    </row>
    <row r="398" spans="1:8" ht="12.75" customHeight="1">
      <c r="A398" s="285"/>
      <c r="B398" s="293"/>
      <c r="C398" s="52"/>
      <c r="D398" s="328"/>
      <c r="E398" s="345"/>
      <c r="F398" s="355"/>
      <c r="G398" s="69"/>
      <c r="H398" s="372"/>
    </row>
    <row r="399" spans="1:8" ht="12.75" customHeight="1">
      <c r="A399" s="286"/>
      <c r="B399" s="294"/>
      <c r="C399" s="53"/>
      <c r="D399" s="329"/>
      <c r="E399" s="86"/>
      <c r="F399" s="74"/>
      <c r="G399" s="70"/>
      <c r="H399" s="376"/>
    </row>
    <row r="400" spans="1:8" ht="12.75" customHeight="1">
      <c r="A400" s="285"/>
      <c r="B400" s="293"/>
      <c r="C400" s="52"/>
      <c r="D400" s="328"/>
      <c r="E400" s="345"/>
      <c r="F400" s="355"/>
      <c r="G400" s="69"/>
      <c r="H400" s="372"/>
    </row>
    <row r="401" spans="1:8" ht="12.75" customHeight="1">
      <c r="A401" s="283"/>
      <c r="B401" s="40" t="s">
        <v>165</v>
      </c>
      <c r="C401" s="53"/>
      <c r="D401" s="334"/>
      <c r="E401" s="272"/>
      <c r="F401" s="94"/>
      <c r="G401" s="102"/>
      <c r="H401" s="281"/>
    </row>
    <row r="402" spans="1:8" ht="12.75" customHeight="1">
      <c r="A402" s="282"/>
      <c r="B402" s="255" t="s">
        <v>46</v>
      </c>
      <c r="C402" s="55" t="s">
        <v>46</v>
      </c>
      <c r="D402" s="326"/>
      <c r="E402" s="82"/>
      <c r="F402" s="90"/>
      <c r="G402" s="73"/>
      <c r="H402" s="278"/>
    </row>
    <row r="403" spans="1:8" ht="12.75" customHeight="1">
      <c r="A403" s="245" t="s">
        <v>54</v>
      </c>
      <c r="B403" s="256" t="s">
        <v>2732</v>
      </c>
      <c r="C403" s="54" t="s">
        <v>46</v>
      </c>
      <c r="D403" s="327"/>
      <c r="E403" s="83"/>
      <c r="F403" s="93"/>
      <c r="G403" s="101"/>
      <c r="H403" s="279"/>
    </row>
    <row r="404" spans="1:8" ht="12.75" customHeight="1">
      <c r="A404" s="282"/>
      <c r="B404" s="255"/>
      <c r="C404" s="55"/>
      <c r="D404" s="326"/>
      <c r="E404" s="82"/>
      <c r="F404" s="90"/>
      <c r="G404" s="73"/>
      <c r="H404" s="278"/>
    </row>
    <row r="405" spans="1:8" ht="12.75" customHeight="1">
      <c r="A405" s="245"/>
      <c r="B405" s="256"/>
      <c r="C405" s="54"/>
      <c r="D405" s="327"/>
      <c r="E405" s="83"/>
      <c r="F405" s="93"/>
      <c r="G405" s="101"/>
      <c r="H405" s="279"/>
    </row>
    <row r="406" spans="1:8" ht="12.75" customHeight="1">
      <c r="A406" s="282"/>
      <c r="B406" s="255" t="s">
        <v>46</v>
      </c>
      <c r="C406" s="55" t="s">
        <v>46</v>
      </c>
      <c r="D406" s="326"/>
      <c r="E406" s="82"/>
      <c r="F406" s="90"/>
      <c r="G406" s="73"/>
      <c r="H406" s="278"/>
    </row>
    <row r="407" spans="1:8" ht="12.75" customHeight="1">
      <c r="A407" s="245" t="s">
        <v>46</v>
      </c>
      <c r="B407" s="256" t="s">
        <v>0</v>
      </c>
      <c r="C407" s="54" t="s">
        <v>46</v>
      </c>
      <c r="D407" s="327"/>
      <c r="E407" s="83" t="s">
        <v>46</v>
      </c>
      <c r="F407" s="93"/>
      <c r="G407" s="101"/>
      <c r="H407" s="279"/>
    </row>
    <row r="408" spans="1:8" ht="12.75" customHeight="1">
      <c r="A408" s="282"/>
      <c r="B408" s="255" t="s">
        <v>355</v>
      </c>
      <c r="C408" s="55" t="s">
        <v>46</v>
      </c>
      <c r="D408" s="326"/>
      <c r="E408" s="82"/>
      <c r="F408" s="90"/>
      <c r="G408" s="73"/>
      <c r="H408" s="278"/>
    </row>
    <row r="409" spans="1:8" ht="12.75" customHeight="1">
      <c r="A409" s="245" t="s">
        <v>46</v>
      </c>
      <c r="B409" s="256" t="s">
        <v>734</v>
      </c>
      <c r="C409" s="54" t="s">
        <v>2755</v>
      </c>
      <c r="D409" s="327">
        <v>82</v>
      </c>
      <c r="E409" s="83" t="s">
        <v>117</v>
      </c>
      <c r="F409" s="93"/>
      <c r="G409" s="101"/>
      <c r="H409" s="279"/>
    </row>
    <row r="410" spans="1:8" ht="12.75" customHeight="1">
      <c r="A410" s="282"/>
      <c r="B410" s="255" t="s">
        <v>355</v>
      </c>
      <c r="C410" s="55" t="s">
        <v>46</v>
      </c>
      <c r="D410" s="326"/>
      <c r="E410" s="82"/>
      <c r="F410" s="90"/>
      <c r="G410" s="73"/>
      <c r="H410" s="278"/>
    </row>
    <row r="411" spans="1:8" ht="12.75" customHeight="1">
      <c r="A411" s="245" t="s">
        <v>46</v>
      </c>
      <c r="B411" s="256" t="s">
        <v>2699</v>
      </c>
      <c r="C411" s="54" t="s">
        <v>1533</v>
      </c>
      <c r="D411" s="327">
        <v>11.9</v>
      </c>
      <c r="E411" s="83" t="s">
        <v>161</v>
      </c>
      <c r="F411" s="93"/>
      <c r="G411" s="101"/>
      <c r="H411" s="279"/>
    </row>
    <row r="412" spans="1:8" ht="12.75" customHeight="1">
      <c r="A412" s="282"/>
      <c r="B412" s="255" t="s">
        <v>355</v>
      </c>
      <c r="C412" s="55" t="s">
        <v>46</v>
      </c>
      <c r="D412" s="326"/>
      <c r="E412" s="82"/>
      <c r="F412" s="90"/>
      <c r="G412" s="73"/>
      <c r="H412" s="278"/>
    </row>
    <row r="413" spans="1:8" ht="12.75" customHeight="1">
      <c r="A413" s="245" t="s">
        <v>46</v>
      </c>
      <c r="B413" s="256" t="s">
        <v>4665</v>
      </c>
      <c r="C413" s="54" t="s">
        <v>1581</v>
      </c>
      <c r="D413" s="327">
        <v>34.4</v>
      </c>
      <c r="E413" s="83" t="s">
        <v>161</v>
      </c>
      <c r="F413" s="93"/>
      <c r="G413" s="101"/>
      <c r="H413" s="279"/>
    </row>
    <row r="414" spans="1:8" ht="12.75" customHeight="1">
      <c r="A414" s="282"/>
      <c r="B414" s="255" t="s">
        <v>355</v>
      </c>
      <c r="C414" s="55" t="s">
        <v>46</v>
      </c>
      <c r="D414" s="326"/>
      <c r="E414" s="82"/>
      <c r="F414" s="90"/>
      <c r="G414" s="73"/>
      <c r="H414" s="278"/>
    </row>
    <row r="415" spans="1:8" ht="12.75" customHeight="1">
      <c r="A415" s="245" t="s">
        <v>46</v>
      </c>
      <c r="B415" s="256" t="s">
        <v>4666</v>
      </c>
      <c r="C415" s="54" t="s">
        <v>4667</v>
      </c>
      <c r="D415" s="327">
        <v>41.8</v>
      </c>
      <c r="E415" s="83" t="s">
        <v>161</v>
      </c>
      <c r="F415" s="93"/>
      <c r="G415" s="101"/>
      <c r="H415" s="279"/>
    </row>
    <row r="416" spans="1:8" ht="12.75" customHeight="1">
      <c r="A416" s="282"/>
      <c r="B416" s="255" t="s">
        <v>355</v>
      </c>
      <c r="C416" s="55"/>
      <c r="D416" s="326"/>
      <c r="E416" s="82"/>
      <c r="F416" s="90"/>
      <c r="G416" s="73"/>
      <c r="H416" s="278"/>
    </row>
    <row r="417" spans="1:8" ht="12.75" customHeight="1">
      <c r="A417" s="245" t="s">
        <v>46</v>
      </c>
      <c r="B417" s="256" t="s">
        <v>4668</v>
      </c>
      <c r="C417" s="54" t="s">
        <v>3123</v>
      </c>
      <c r="D417" s="327">
        <v>25.9</v>
      </c>
      <c r="E417" s="83" t="s">
        <v>161</v>
      </c>
      <c r="F417" s="93"/>
      <c r="G417" s="101"/>
      <c r="H417" s="279"/>
    </row>
    <row r="418" spans="1:8" ht="12.75" customHeight="1">
      <c r="A418" s="282"/>
      <c r="B418" s="255" t="s">
        <v>355</v>
      </c>
      <c r="C418" s="55"/>
      <c r="D418" s="326"/>
      <c r="E418" s="82"/>
      <c r="F418" s="90"/>
      <c r="G418" s="73"/>
      <c r="H418" s="278"/>
    </row>
    <row r="419" spans="1:8" ht="12.75" customHeight="1">
      <c r="A419" s="245"/>
      <c r="B419" s="256" t="s">
        <v>4668</v>
      </c>
      <c r="C419" s="54" t="s">
        <v>4667</v>
      </c>
      <c r="D419" s="327">
        <v>12.5</v>
      </c>
      <c r="E419" s="83" t="s">
        <v>161</v>
      </c>
      <c r="F419" s="93"/>
      <c r="G419" s="101"/>
      <c r="H419" s="279"/>
    </row>
    <row r="420" spans="1:8" ht="12.75" customHeight="1">
      <c r="A420" s="282"/>
      <c r="B420" s="255" t="s">
        <v>355</v>
      </c>
      <c r="C420" s="55"/>
      <c r="D420" s="326"/>
      <c r="E420" s="82"/>
      <c r="F420" s="90"/>
      <c r="G420" s="73"/>
      <c r="H420" s="278"/>
    </row>
    <row r="421" spans="1:8" ht="12.75" customHeight="1">
      <c r="A421" s="245"/>
      <c r="B421" s="256" t="s">
        <v>4668</v>
      </c>
      <c r="C421" s="54" t="s">
        <v>2281</v>
      </c>
      <c r="D421" s="327">
        <v>6.3</v>
      </c>
      <c r="E421" s="83" t="s">
        <v>161</v>
      </c>
      <c r="F421" s="93"/>
      <c r="G421" s="101"/>
      <c r="H421" s="279"/>
    </row>
    <row r="422" spans="1:8" ht="12.75" customHeight="1">
      <c r="A422" s="282"/>
      <c r="B422" s="255" t="s">
        <v>355</v>
      </c>
      <c r="C422" s="55" t="s">
        <v>4669</v>
      </c>
      <c r="D422" s="326"/>
      <c r="E422" s="82"/>
      <c r="F422" s="90"/>
      <c r="G422" s="73"/>
      <c r="H422" s="278"/>
    </row>
    <row r="423" spans="1:8" ht="12.75" customHeight="1">
      <c r="A423" s="245"/>
      <c r="B423" s="256" t="s">
        <v>4668</v>
      </c>
      <c r="C423" s="54" t="s">
        <v>3123</v>
      </c>
      <c r="D423" s="327">
        <v>5.3</v>
      </c>
      <c r="E423" s="83" t="s">
        <v>161</v>
      </c>
      <c r="F423" s="93"/>
      <c r="G423" s="101"/>
      <c r="H423" s="279"/>
    </row>
    <row r="424" spans="1:8" ht="12.75" customHeight="1">
      <c r="A424" s="282"/>
      <c r="B424" s="255" t="s">
        <v>46</v>
      </c>
      <c r="C424" s="55" t="s">
        <v>46</v>
      </c>
      <c r="D424" s="326"/>
      <c r="E424" s="82"/>
      <c r="F424" s="90"/>
      <c r="G424" s="73"/>
      <c r="H424" s="278"/>
    </row>
    <row r="425" spans="1:8" ht="12.75" customHeight="1">
      <c r="A425" s="245" t="s">
        <v>46</v>
      </c>
      <c r="B425" s="256" t="s">
        <v>884</v>
      </c>
      <c r="C425" s="54" t="s">
        <v>46</v>
      </c>
      <c r="D425" s="327"/>
      <c r="E425" s="83" t="s">
        <v>46</v>
      </c>
      <c r="F425" s="93"/>
      <c r="G425" s="101"/>
      <c r="H425" s="279"/>
    </row>
    <row r="426" spans="1:8" ht="12.75" customHeight="1">
      <c r="A426" s="282"/>
      <c r="B426" s="255" t="s">
        <v>355</v>
      </c>
      <c r="C426" s="55" t="s">
        <v>46</v>
      </c>
      <c r="D426" s="326"/>
      <c r="E426" s="82"/>
      <c r="F426" s="90"/>
      <c r="G426" s="73"/>
      <c r="H426" s="278"/>
    </row>
    <row r="427" spans="1:8" ht="12.75" customHeight="1">
      <c r="A427" s="245" t="s">
        <v>46</v>
      </c>
      <c r="B427" s="256" t="s">
        <v>734</v>
      </c>
      <c r="C427" s="54" t="s">
        <v>2755</v>
      </c>
      <c r="D427" s="327">
        <v>35.700000000000003</v>
      </c>
      <c r="E427" s="83" t="s">
        <v>117</v>
      </c>
      <c r="F427" s="93"/>
      <c r="G427" s="101"/>
      <c r="H427" s="279"/>
    </row>
    <row r="428" spans="1:8" ht="12.75" customHeight="1">
      <c r="A428" s="282"/>
      <c r="B428" s="255" t="s">
        <v>355</v>
      </c>
      <c r="C428" s="55" t="s">
        <v>46</v>
      </c>
      <c r="D428" s="326"/>
      <c r="E428" s="82"/>
      <c r="F428" s="90"/>
      <c r="G428" s="73"/>
      <c r="H428" s="278"/>
    </row>
    <row r="429" spans="1:8" ht="12.75" customHeight="1">
      <c r="A429" s="245" t="s">
        <v>46</v>
      </c>
      <c r="B429" s="256" t="s">
        <v>4665</v>
      </c>
      <c r="C429" s="54" t="s">
        <v>3123</v>
      </c>
      <c r="D429" s="327">
        <v>12.4</v>
      </c>
      <c r="E429" s="83" t="s">
        <v>161</v>
      </c>
      <c r="F429" s="93"/>
      <c r="G429" s="101"/>
      <c r="H429" s="279"/>
    </row>
    <row r="430" spans="1:8" ht="12.75" customHeight="1">
      <c r="A430" s="282"/>
      <c r="B430" s="255" t="s">
        <v>355</v>
      </c>
      <c r="C430" s="55" t="s">
        <v>46</v>
      </c>
      <c r="D430" s="326"/>
      <c r="E430" s="82"/>
      <c r="F430" s="90"/>
      <c r="G430" s="73"/>
      <c r="H430" s="278"/>
    </row>
    <row r="431" spans="1:8" ht="12.75" customHeight="1">
      <c r="A431" s="245"/>
      <c r="B431" s="256" t="s">
        <v>4666</v>
      </c>
      <c r="C431" s="54" t="s">
        <v>4667</v>
      </c>
      <c r="D431" s="327">
        <v>12.4</v>
      </c>
      <c r="E431" s="83" t="s">
        <v>161</v>
      </c>
      <c r="F431" s="93"/>
      <c r="G431" s="101"/>
      <c r="H431" s="279"/>
    </row>
    <row r="432" spans="1:8" ht="12.75" customHeight="1">
      <c r="A432" s="282"/>
      <c r="B432" s="255" t="s">
        <v>355</v>
      </c>
      <c r="C432" s="55"/>
      <c r="D432" s="326"/>
      <c r="E432" s="82"/>
      <c r="F432" s="90"/>
      <c r="G432" s="73"/>
      <c r="H432" s="278"/>
    </row>
    <row r="433" spans="1:8" ht="12.75" customHeight="1">
      <c r="A433" s="245"/>
      <c r="B433" s="256" t="s">
        <v>5088</v>
      </c>
      <c r="C433" s="54" t="s">
        <v>1533</v>
      </c>
      <c r="D433" s="327">
        <v>3.1</v>
      </c>
      <c r="E433" s="83" t="s">
        <v>161</v>
      </c>
      <c r="F433" s="93"/>
      <c r="G433" s="101"/>
      <c r="H433" s="279"/>
    </row>
    <row r="434" spans="1:8" ht="12.75" customHeight="1">
      <c r="A434" s="282"/>
      <c r="B434" s="255"/>
      <c r="C434" s="55"/>
      <c r="D434" s="326"/>
      <c r="E434" s="82"/>
      <c r="F434" s="90"/>
      <c r="G434" s="73"/>
      <c r="H434" s="278"/>
    </row>
    <row r="435" spans="1:8" ht="12.75" customHeight="1">
      <c r="A435" s="245"/>
      <c r="B435" s="256"/>
      <c r="C435" s="54"/>
      <c r="D435" s="327"/>
      <c r="E435" s="83"/>
      <c r="F435" s="93"/>
      <c r="G435" s="101"/>
      <c r="H435" s="279"/>
    </row>
    <row r="436" spans="1:8" ht="12.75" customHeight="1">
      <c r="A436" s="282"/>
      <c r="B436" s="255"/>
      <c r="C436" s="55"/>
      <c r="D436" s="326"/>
      <c r="E436" s="82"/>
      <c r="F436" s="90"/>
      <c r="G436" s="73"/>
      <c r="H436" s="278"/>
    </row>
    <row r="437" spans="1:8" ht="12.75" customHeight="1">
      <c r="A437" s="245"/>
      <c r="B437" s="256"/>
      <c r="C437" s="54"/>
      <c r="D437" s="327"/>
      <c r="E437" s="83"/>
      <c r="F437" s="93"/>
      <c r="G437" s="101"/>
      <c r="H437" s="279"/>
    </row>
    <row r="438" spans="1:8" ht="12.75" customHeight="1">
      <c r="A438" s="282"/>
      <c r="B438" s="255"/>
      <c r="C438" s="55"/>
      <c r="D438" s="326"/>
      <c r="E438" s="82"/>
      <c r="F438" s="90"/>
      <c r="G438" s="73"/>
      <c r="H438" s="278"/>
    </row>
    <row r="439" spans="1:8" ht="12.75" customHeight="1">
      <c r="A439" s="245"/>
      <c r="B439" s="256"/>
      <c r="C439" s="54"/>
      <c r="D439" s="327"/>
      <c r="E439" s="83"/>
      <c r="F439" s="93"/>
      <c r="G439" s="101"/>
      <c r="H439" s="279"/>
    </row>
    <row r="440" spans="1:8" ht="12.75" customHeight="1">
      <c r="A440" s="282"/>
      <c r="B440" s="255" t="s">
        <v>46</v>
      </c>
      <c r="C440" s="55" t="s">
        <v>46</v>
      </c>
      <c r="D440" s="326"/>
      <c r="E440" s="82"/>
      <c r="F440" s="90"/>
      <c r="G440" s="73"/>
      <c r="H440" s="278"/>
    </row>
    <row r="441" spans="1:8" ht="12.75" customHeight="1">
      <c r="A441" s="245" t="s">
        <v>46</v>
      </c>
      <c r="B441" s="40" t="s">
        <v>165</v>
      </c>
      <c r="C441" s="54" t="s">
        <v>46</v>
      </c>
      <c r="D441" s="327"/>
      <c r="E441" s="83" t="s">
        <v>46</v>
      </c>
      <c r="F441" s="93"/>
      <c r="G441" s="101"/>
      <c r="H441" s="279"/>
    </row>
    <row r="442" spans="1:8" ht="12.75" customHeight="1">
      <c r="A442" s="282"/>
      <c r="B442" s="255" t="s">
        <v>46</v>
      </c>
      <c r="C442" s="55" t="s">
        <v>46</v>
      </c>
      <c r="D442" s="326"/>
      <c r="E442" s="82"/>
      <c r="F442" s="90"/>
      <c r="G442" s="73"/>
      <c r="H442" s="278"/>
    </row>
    <row r="443" spans="1:8" ht="12.75" customHeight="1">
      <c r="A443" s="245" t="s">
        <v>422</v>
      </c>
      <c r="B443" s="256" t="s">
        <v>8</v>
      </c>
      <c r="C443" s="54" t="s">
        <v>46</v>
      </c>
      <c r="D443" s="327"/>
      <c r="E443" s="83"/>
      <c r="F443" s="93"/>
      <c r="G443" s="101"/>
      <c r="H443" s="279"/>
    </row>
    <row r="444" spans="1:8" ht="12.75" customHeight="1">
      <c r="A444" s="282"/>
      <c r="B444" s="255"/>
      <c r="C444" s="55"/>
      <c r="D444" s="326"/>
      <c r="E444" s="82"/>
      <c r="F444" s="90"/>
      <c r="G444" s="73"/>
      <c r="H444" s="278"/>
    </row>
    <row r="445" spans="1:8" ht="12.75" customHeight="1">
      <c r="A445" s="245"/>
      <c r="B445" s="256"/>
      <c r="C445" s="54"/>
      <c r="D445" s="327"/>
      <c r="E445" s="83"/>
      <c r="F445" s="93"/>
      <c r="G445" s="101"/>
      <c r="H445" s="279"/>
    </row>
    <row r="446" spans="1:8" ht="12.75" customHeight="1">
      <c r="A446" s="282"/>
      <c r="B446" s="255" t="s">
        <v>46</v>
      </c>
      <c r="C446" s="55" t="s">
        <v>46</v>
      </c>
      <c r="D446" s="326"/>
      <c r="E446" s="82"/>
      <c r="F446" s="90"/>
      <c r="G446" s="73"/>
      <c r="H446" s="278"/>
    </row>
    <row r="447" spans="1:8" ht="12.75" customHeight="1">
      <c r="A447" s="245" t="s">
        <v>46</v>
      </c>
      <c r="B447" s="256" t="s">
        <v>0</v>
      </c>
      <c r="C447" s="54" t="s">
        <v>46</v>
      </c>
      <c r="D447" s="327"/>
      <c r="E447" s="83" t="s">
        <v>46</v>
      </c>
      <c r="F447" s="93"/>
      <c r="G447" s="101"/>
      <c r="H447" s="279"/>
    </row>
    <row r="448" spans="1:8" ht="12.75" customHeight="1">
      <c r="A448" s="282"/>
      <c r="B448" s="255" t="s">
        <v>99</v>
      </c>
      <c r="C448" s="55" t="s">
        <v>46</v>
      </c>
      <c r="D448" s="326"/>
      <c r="E448" s="82"/>
      <c r="F448" s="90"/>
      <c r="G448" s="73"/>
      <c r="H448" s="278"/>
    </row>
    <row r="449" spans="1:8" ht="12.75" customHeight="1">
      <c r="A449" s="245" t="s">
        <v>46</v>
      </c>
      <c r="B449" s="256" t="s">
        <v>216</v>
      </c>
      <c r="C449" s="54" t="s">
        <v>2904</v>
      </c>
      <c r="D449" s="327">
        <v>3</v>
      </c>
      <c r="E449" s="83" t="s">
        <v>161</v>
      </c>
      <c r="F449" s="93"/>
      <c r="G449" s="101"/>
      <c r="H449" s="279"/>
    </row>
    <row r="450" spans="1:8" ht="12.75" customHeight="1">
      <c r="A450" s="282"/>
      <c r="B450" s="255" t="s">
        <v>264</v>
      </c>
      <c r="C450" s="55" t="s">
        <v>46</v>
      </c>
      <c r="D450" s="326"/>
      <c r="E450" s="82"/>
      <c r="F450" s="90"/>
      <c r="G450" s="73"/>
      <c r="H450" s="278"/>
    </row>
    <row r="451" spans="1:8" ht="12.75" customHeight="1">
      <c r="A451" s="245" t="s">
        <v>46</v>
      </c>
      <c r="B451" s="256" t="s">
        <v>216</v>
      </c>
      <c r="C451" s="54" t="s">
        <v>2207</v>
      </c>
      <c r="D451" s="327">
        <v>35</v>
      </c>
      <c r="E451" s="83" t="s">
        <v>161</v>
      </c>
      <c r="F451" s="93"/>
      <c r="G451" s="101"/>
      <c r="H451" s="279"/>
    </row>
    <row r="452" spans="1:8" ht="12.75" customHeight="1">
      <c r="A452" s="282"/>
      <c r="B452" s="255" t="s">
        <v>264</v>
      </c>
      <c r="C452" s="55" t="s">
        <v>46</v>
      </c>
      <c r="D452" s="326"/>
      <c r="E452" s="82"/>
      <c r="F452" s="90"/>
      <c r="G452" s="73"/>
      <c r="H452" s="278"/>
    </row>
    <row r="453" spans="1:8" ht="12.75" customHeight="1">
      <c r="A453" s="245" t="s">
        <v>46</v>
      </c>
      <c r="B453" s="256" t="s">
        <v>216</v>
      </c>
      <c r="C453" s="54" t="s">
        <v>2926</v>
      </c>
      <c r="D453" s="327">
        <v>120</v>
      </c>
      <c r="E453" s="83" t="s">
        <v>161</v>
      </c>
      <c r="F453" s="93"/>
      <c r="G453" s="101"/>
      <c r="H453" s="279"/>
    </row>
    <row r="454" spans="1:8" ht="12.75" customHeight="1">
      <c r="A454" s="282"/>
      <c r="B454" s="255" t="s">
        <v>264</v>
      </c>
      <c r="C454" s="55" t="s">
        <v>46</v>
      </c>
      <c r="D454" s="326"/>
      <c r="E454" s="82"/>
      <c r="F454" s="90"/>
      <c r="G454" s="73"/>
      <c r="H454" s="278"/>
    </row>
    <row r="455" spans="1:8" ht="12.75" customHeight="1">
      <c r="A455" s="245" t="s">
        <v>46</v>
      </c>
      <c r="B455" s="256" t="s">
        <v>216</v>
      </c>
      <c r="C455" s="54" t="s">
        <v>1123</v>
      </c>
      <c r="D455" s="327">
        <v>13.3</v>
      </c>
      <c r="E455" s="83" t="s">
        <v>161</v>
      </c>
      <c r="F455" s="93"/>
      <c r="G455" s="101"/>
      <c r="H455" s="279"/>
    </row>
    <row r="456" spans="1:8" ht="12.75" customHeight="1">
      <c r="A456" s="282"/>
      <c r="B456" s="255" t="s">
        <v>2757</v>
      </c>
      <c r="C456" s="55" t="s">
        <v>46</v>
      </c>
      <c r="D456" s="326"/>
      <c r="E456" s="82"/>
      <c r="F456" s="90"/>
      <c r="G456" s="73"/>
      <c r="H456" s="278"/>
    </row>
    <row r="457" spans="1:8" ht="12.75" customHeight="1">
      <c r="A457" s="245" t="s">
        <v>46</v>
      </c>
      <c r="B457" s="256" t="s">
        <v>216</v>
      </c>
      <c r="C457" s="54" t="s">
        <v>2207</v>
      </c>
      <c r="D457" s="327">
        <v>35</v>
      </c>
      <c r="E457" s="83" t="s">
        <v>161</v>
      </c>
      <c r="F457" s="93"/>
      <c r="G457" s="101"/>
      <c r="H457" s="279"/>
    </row>
    <row r="458" spans="1:8" ht="12.75" customHeight="1">
      <c r="A458" s="282"/>
      <c r="B458" s="255" t="s">
        <v>2758</v>
      </c>
      <c r="C458" s="55" t="s">
        <v>46</v>
      </c>
      <c r="D458" s="326"/>
      <c r="E458" s="82"/>
      <c r="F458" s="90"/>
      <c r="G458" s="73"/>
      <c r="H458" s="278"/>
    </row>
    <row r="459" spans="1:8" ht="12.75" customHeight="1">
      <c r="A459" s="245" t="s">
        <v>46</v>
      </c>
      <c r="B459" s="256" t="s">
        <v>216</v>
      </c>
      <c r="C459" s="54" t="s">
        <v>2207</v>
      </c>
      <c r="D459" s="327">
        <v>25.8</v>
      </c>
      <c r="E459" s="83" t="s">
        <v>161</v>
      </c>
      <c r="F459" s="93"/>
      <c r="G459" s="101"/>
      <c r="H459" s="279"/>
    </row>
    <row r="460" spans="1:8" ht="12.75" customHeight="1">
      <c r="A460" s="282"/>
      <c r="B460" s="255"/>
      <c r="C460" s="55"/>
      <c r="D460" s="326"/>
      <c r="E460" s="82"/>
      <c r="F460" s="90"/>
      <c r="G460" s="73"/>
      <c r="H460" s="278"/>
    </row>
    <row r="461" spans="1:8" ht="12.75" customHeight="1">
      <c r="A461" s="245"/>
      <c r="B461" s="256"/>
      <c r="C461" s="54"/>
      <c r="D461" s="327"/>
      <c r="E461" s="83"/>
      <c r="F461" s="93"/>
      <c r="G461" s="101"/>
      <c r="H461" s="279"/>
    </row>
    <row r="462" spans="1:8" ht="12.75" customHeight="1">
      <c r="A462" s="282"/>
      <c r="B462" s="255"/>
      <c r="C462" s="55"/>
      <c r="D462" s="326"/>
      <c r="E462" s="82"/>
      <c r="F462" s="90"/>
      <c r="G462" s="73"/>
      <c r="H462" s="278"/>
    </row>
    <row r="463" spans="1:8" ht="12.75" customHeight="1">
      <c r="A463" s="245"/>
      <c r="B463" s="256"/>
      <c r="C463" s="54"/>
      <c r="D463" s="327"/>
      <c r="E463" s="83"/>
      <c r="F463" s="93"/>
      <c r="G463" s="101"/>
      <c r="H463" s="279"/>
    </row>
    <row r="464" spans="1:8" ht="12.75" customHeight="1">
      <c r="A464" s="282"/>
      <c r="B464" s="255"/>
      <c r="C464" s="55"/>
      <c r="D464" s="326"/>
      <c r="E464" s="82"/>
      <c r="F464" s="90"/>
      <c r="G464" s="73"/>
      <c r="H464" s="278"/>
    </row>
    <row r="465" spans="1:8" ht="12.75" customHeight="1">
      <c r="A465" s="245"/>
      <c r="B465" s="256"/>
      <c r="C465" s="54"/>
      <c r="D465" s="327"/>
      <c r="E465" s="83"/>
      <c r="F465" s="93"/>
      <c r="G465" s="101"/>
      <c r="H465" s="279"/>
    </row>
    <row r="466" spans="1:8" ht="12.75" customHeight="1">
      <c r="A466" s="282"/>
      <c r="B466" s="255"/>
      <c r="C466" s="55"/>
      <c r="D466" s="326"/>
      <c r="E466" s="82"/>
      <c r="F466" s="90"/>
      <c r="G466" s="73"/>
      <c r="H466" s="278"/>
    </row>
    <row r="467" spans="1:8" ht="12.75" customHeight="1">
      <c r="A467" s="245"/>
      <c r="B467" s="256"/>
      <c r="C467" s="54"/>
      <c r="D467" s="327"/>
      <c r="E467" s="83"/>
      <c r="F467" s="93"/>
      <c r="G467" s="101"/>
      <c r="H467" s="279"/>
    </row>
    <row r="468" spans="1:8" ht="12.75" customHeight="1">
      <c r="A468" s="282"/>
      <c r="B468" s="255"/>
      <c r="C468" s="55"/>
      <c r="D468" s="326"/>
      <c r="E468" s="82"/>
      <c r="F468" s="90"/>
      <c r="G468" s="73"/>
      <c r="H468" s="278"/>
    </row>
    <row r="469" spans="1:8" ht="12.75" customHeight="1">
      <c r="A469" s="245"/>
      <c r="B469" s="256"/>
      <c r="C469" s="54"/>
      <c r="D469" s="327"/>
      <c r="E469" s="83"/>
      <c r="F469" s="93"/>
      <c r="G469" s="101"/>
      <c r="H469" s="279"/>
    </row>
    <row r="470" spans="1:8" ht="12.75" customHeight="1">
      <c r="A470" s="282"/>
      <c r="B470" s="255"/>
      <c r="C470" s="55"/>
      <c r="D470" s="326"/>
      <c r="E470" s="82"/>
      <c r="F470" s="90"/>
      <c r="G470" s="73"/>
      <c r="H470" s="278"/>
    </row>
    <row r="471" spans="1:8" ht="12.75" customHeight="1">
      <c r="A471" s="245"/>
      <c r="B471" s="256"/>
      <c r="C471" s="54"/>
      <c r="D471" s="327"/>
      <c r="E471" s="83"/>
      <c r="F471" s="93"/>
      <c r="G471" s="101"/>
      <c r="H471" s="279"/>
    </row>
    <row r="472" spans="1:8" ht="12.75" customHeight="1">
      <c r="A472" s="282"/>
      <c r="B472" s="255"/>
      <c r="C472" s="55"/>
      <c r="D472" s="326"/>
      <c r="E472" s="82"/>
      <c r="F472" s="90"/>
      <c r="G472" s="73"/>
      <c r="H472" s="278"/>
    </row>
    <row r="473" spans="1:8" ht="12.75" customHeight="1">
      <c r="A473" s="245"/>
      <c r="B473" s="256"/>
      <c r="C473" s="54"/>
      <c r="D473" s="327"/>
      <c r="E473" s="83"/>
      <c r="F473" s="93"/>
      <c r="G473" s="101"/>
      <c r="H473" s="279"/>
    </row>
    <row r="474" spans="1:8" ht="12.75" customHeight="1">
      <c r="A474" s="282"/>
      <c r="B474" s="255"/>
      <c r="C474" s="55"/>
      <c r="D474" s="326"/>
      <c r="E474" s="82"/>
      <c r="F474" s="90"/>
      <c r="G474" s="73"/>
      <c r="H474" s="278"/>
    </row>
    <row r="475" spans="1:8" ht="12.75" customHeight="1">
      <c r="A475" s="245"/>
      <c r="B475" s="256"/>
      <c r="C475" s="54"/>
      <c r="D475" s="327"/>
      <c r="E475" s="83"/>
      <c r="F475" s="93"/>
      <c r="G475" s="101"/>
      <c r="H475" s="279"/>
    </row>
    <row r="476" spans="1:8" ht="12.75" customHeight="1">
      <c r="A476" s="282"/>
      <c r="B476" s="255"/>
      <c r="C476" s="55"/>
      <c r="D476" s="326"/>
      <c r="E476" s="82"/>
      <c r="F476" s="90"/>
      <c r="G476" s="73"/>
      <c r="H476" s="278"/>
    </row>
    <row r="477" spans="1:8" ht="12.75" customHeight="1">
      <c r="A477" s="245"/>
      <c r="B477" s="256"/>
      <c r="C477" s="54"/>
      <c r="D477" s="327"/>
      <c r="E477" s="83"/>
      <c r="F477" s="93"/>
      <c r="G477" s="101"/>
      <c r="H477" s="279"/>
    </row>
    <row r="478" spans="1:8" ht="12.75" customHeight="1">
      <c r="A478" s="282"/>
      <c r="B478" s="255"/>
      <c r="C478" s="55"/>
      <c r="D478" s="326"/>
      <c r="E478" s="82"/>
      <c r="F478" s="90"/>
      <c r="G478" s="73"/>
      <c r="H478" s="278"/>
    </row>
    <row r="479" spans="1:8" ht="12.75" customHeight="1">
      <c r="A479" s="245"/>
      <c r="B479" s="256"/>
      <c r="C479" s="54"/>
      <c r="D479" s="327"/>
      <c r="E479" s="83"/>
      <c r="F479" s="93"/>
      <c r="G479" s="101"/>
      <c r="H479" s="279"/>
    </row>
    <row r="480" spans="1:8" ht="12.75" customHeight="1">
      <c r="A480" s="282"/>
      <c r="B480" s="255" t="s">
        <v>46</v>
      </c>
      <c r="C480" s="55" t="s">
        <v>46</v>
      </c>
      <c r="D480" s="326"/>
      <c r="E480" s="82"/>
      <c r="F480" s="90"/>
      <c r="G480" s="73"/>
      <c r="H480" s="278"/>
    </row>
    <row r="481" spans="1:8" ht="12.75" customHeight="1">
      <c r="A481" s="245" t="s">
        <v>46</v>
      </c>
      <c r="B481" s="40" t="s">
        <v>165</v>
      </c>
      <c r="C481" s="54" t="s">
        <v>46</v>
      </c>
      <c r="D481" s="327"/>
      <c r="E481" s="83" t="s">
        <v>46</v>
      </c>
      <c r="F481" s="93"/>
      <c r="G481" s="101"/>
      <c r="H481" s="279"/>
    </row>
    <row r="482" spans="1:8" ht="12.75" customHeight="1">
      <c r="A482" s="282"/>
      <c r="B482" s="255" t="s">
        <v>46</v>
      </c>
      <c r="C482" s="55" t="s">
        <v>46</v>
      </c>
      <c r="D482" s="326"/>
      <c r="E482" s="82"/>
      <c r="F482" s="90"/>
      <c r="G482" s="73"/>
      <c r="H482" s="278"/>
    </row>
    <row r="483" spans="1:8" ht="12.75" customHeight="1">
      <c r="A483" s="245" t="s">
        <v>2675</v>
      </c>
      <c r="B483" s="256" t="s">
        <v>2888</v>
      </c>
      <c r="C483" s="54" t="s">
        <v>46</v>
      </c>
      <c r="D483" s="327"/>
      <c r="E483" s="83"/>
      <c r="F483" s="93"/>
      <c r="G483" s="101"/>
      <c r="H483" s="279"/>
    </row>
    <row r="484" spans="1:8" ht="12.75" customHeight="1">
      <c r="A484" s="282"/>
      <c r="B484" s="255"/>
      <c r="C484" s="55"/>
      <c r="D484" s="326"/>
      <c r="E484" s="82"/>
      <c r="F484" s="90"/>
      <c r="G484" s="73"/>
      <c r="H484" s="278"/>
    </row>
    <row r="485" spans="1:8" ht="12.75" customHeight="1">
      <c r="A485" s="245"/>
      <c r="B485" s="256"/>
      <c r="C485" s="54"/>
      <c r="D485" s="327"/>
      <c r="E485" s="83"/>
      <c r="F485" s="93"/>
      <c r="G485" s="101"/>
      <c r="H485" s="279"/>
    </row>
    <row r="486" spans="1:8" ht="12.75" customHeight="1">
      <c r="A486" s="282"/>
      <c r="B486" s="255" t="s">
        <v>46</v>
      </c>
      <c r="C486" s="55" t="s">
        <v>46</v>
      </c>
      <c r="D486" s="326"/>
      <c r="E486" s="82"/>
      <c r="F486" s="90"/>
      <c r="G486" s="73"/>
      <c r="H486" s="278"/>
    </row>
    <row r="487" spans="1:8" ht="12.75" customHeight="1">
      <c r="A487" s="245" t="s">
        <v>46</v>
      </c>
      <c r="B487" s="256" t="s">
        <v>0</v>
      </c>
      <c r="C487" s="54" t="s">
        <v>2328</v>
      </c>
      <c r="D487" s="327"/>
      <c r="E487" s="83" t="s">
        <v>46</v>
      </c>
      <c r="F487" s="93"/>
      <c r="G487" s="101"/>
      <c r="H487" s="279"/>
    </row>
    <row r="488" spans="1:8" ht="12.75" customHeight="1">
      <c r="A488" s="282"/>
      <c r="B488" s="255" t="s">
        <v>129</v>
      </c>
      <c r="C488" s="55" t="s">
        <v>818</v>
      </c>
      <c r="D488" s="326"/>
      <c r="E488" s="82"/>
      <c r="F488" s="90"/>
      <c r="G488" s="73"/>
      <c r="H488" s="278"/>
    </row>
    <row r="489" spans="1:8" ht="12.75" customHeight="1">
      <c r="A489" s="245" t="s">
        <v>46</v>
      </c>
      <c r="B489" s="256" t="s">
        <v>274</v>
      </c>
      <c r="C489" s="54" t="s">
        <v>2906</v>
      </c>
      <c r="D489" s="327">
        <v>107</v>
      </c>
      <c r="E489" s="83" t="s">
        <v>117</v>
      </c>
      <c r="F489" s="93"/>
      <c r="G489" s="101"/>
      <c r="H489" s="279"/>
    </row>
    <row r="490" spans="1:8" ht="12.75" customHeight="1">
      <c r="A490" s="282"/>
      <c r="B490" s="255" t="s">
        <v>129</v>
      </c>
      <c r="C490" s="55" t="s">
        <v>46</v>
      </c>
      <c r="D490" s="326"/>
      <c r="E490" s="82"/>
      <c r="F490" s="90"/>
      <c r="G490" s="73"/>
      <c r="H490" s="278"/>
    </row>
    <row r="491" spans="1:8" ht="12.75" customHeight="1">
      <c r="A491" s="245" t="s">
        <v>46</v>
      </c>
      <c r="B491" s="256" t="s">
        <v>230</v>
      </c>
      <c r="C491" s="54" t="s">
        <v>46</v>
      </c>
      <c r="D491" s="327">
        <v>53</v>
      </c>
      <c r="E491" s="83" t="s">
        <v>161</v>
      </c>
      <c r="F491" s="93"/>
      <c r="G491" s="101"/>
      <c r="H491" s="279"/>
    </row>
    <row r="492" spans="1:8" ht="12.75" customHeight="1">
      <c r="A492" s="282"/>
      <c r="B492" s="255" t="s">
        <v>129</v>
      </c>
      <c r="C492" s="55" t="s">
        <v>46</v>
      </c>
      <c r="D492" s="326"/>
      <c r="E492" s="82"/>
      <c r="F492" s="90"/>
      <c r="G492" s="73"/>
      <c r="H492" s="278"/>
    </row>
    <row r="493" spans="1:8" ht="12.75" customHeight="1">
      <c r="A493" s="245" t="s">
        <v>46</v>
      </c>
      <c r="B493" s="256" t="s">
        <v>290</v>
      </c>
      <c r="C493" s="54" t="s">
        <v>293</v>
      </c>
      <c r="D493" s="327">
        <v>13.3</v>
      </c>
      <c r="E493" s="83" t="s">
        <v>161</v>
      </c>
      <c r="F493" s="93"/>
      <c r="G493" s="101"/>
      <c r="H493" s="279"/>
    </row>
    <row r="494" spans="1:8" ht="12.75" customHeight="1">
      <c r="A494" s="282"/>
      <c r="B494" s="255" t="s">
        <v>129</v>
      </c>
      <c r="C494" s="55" t="s">
        <v>46</v>
      </c>
      <c r="D494" s="326"/>
      <c r="E494" s="82"/>
      <c r="F494" s="90"/>
      <c r="G494" s="73"/>
      <c r="H494" s="278"/>
    </row>
    <row r="495" spans="1:8" ht="12.75" customHeight="1">
      <c r="A495" s="245" t="s">
        <v>46</v>
      </c>
      <c r="B495" s="256" t="s">
        <v>91</v>
      </c>
      <c r="C495" s="54" t="s">
        <v>293</v>
      </c>
      <c r="D495" s="327">
        <v>13.3</v>
      </c>
      <c r="E495" s="83" t="s">
        <v>161</v>
      </c>
      <c r="F495" s="93"/>
      <c r="G495" s="101"/>
      <c r="H495" s="279"/>
    </row>
    <row r="496" spans="1:8" ht="12.75" customHeight="1">
      <c r="A496" s="282"/>
      <c r="B496" s="255" t="s">
        <v>129</v>
      </c>
      <c r="C496" s="55" t="s">
        <v>46</v>
      </c>
      <c r="D496" s="326"/>
      <c r="E496" s="82"/>
      <c r="F496" s="90"/>
      <c r="G496" s="73"/>
      <c r="H496" s="278"/>
    </row>
    <row r="497" spans="1:8" ht="12.75" customHeight="1">
      <c r="A497" s="245" t="s">
        <v>46</v>
      </c>
      <c r="B497" s="256" t="s">
        <v>390</v>
      </c>
      <c r="C497" s="54" t="s">
        <v>818</v>
      </c>
      <c r="D497" s="327">
        <v>13.3</v>
      </c>
      <c r="E497" s="83" t="s">
        <v>161</v>
      </c>
      <c r="F497" s="93"/>
      <c r="G497" s="101"/>
      <c r="H497" s="279"/>
    </row>
    <row r="498" spans="1:8" ht="12.75" customHeight="1">
      <c r="A498" s="282"/>
      <c r="B498" s="255" t="s">
        <v>129</v>
      </c>
      <c r="C498" s="55" t="s">
        <v>46</v>
      </c>
      <c r="D498" s="326"/>
      <c r="E498" s="82"/>
      <c r="F498" s="90"/>
      <c r="G498" s="73"/>
      <c r="H498" s="278"/>
    </row>
    <row r="499" spans="1:8" ht="12.75" customHeight="1">
      <c r="A499" s="245" t="s">
        <v>46</v>
      </c>
      <c r="B499" s="256" t="s">
        <v>213</v>
      </c>
      <c r="C499" s="54" t="s">
        <v>46</v>
      </c>
      <c r="D499" s="327">
        <v>13.3</v>
      </c>
      <c r="E499" s="83" t="s">
        <v>161</v>
      </c>
      <c r="F499" s="93"/>
      <c r="G499" s="101"/>
      <c r="H499" s="279"/>
    </row>
    <row r="500" spans="1:8" ht="12.75" customHeight="1">
      <c r="A500" s="282"/>
      <c r="B500" s="255" t="s">
        <v>129</v>
      </c>
      <c r="C500" s="55" t="s">
        <v>46</v>
      </c>
      <c r="D500" s="326"/>
      <c r="E500" s="82"/>
      <c r="F500" s="90"/>
      <c r="G500" s="73"/>
      <c r="H500" s="278"/>
    </row>
    <row r="501" spans="1:8" ht="12.75" customHeight="1">
      <c r="A501" s="245" t="s">
        <v>46</v>
      </c>
      <c r="B501" s="256" t="s">
        <v>399</v>
      </c>
      <c r="C501" s="54" t="s">
        <v>818</v>
      </c>
      <c r="D501" s="327">
        <v>16.2</v>
      </c>
      <c r="E501" s="83" t="s">
        <v>161</v>
      </c>
      <c r="F501" s="93"/>
      <c r="G501" s="101"/>
      <c r="H501" s="279"/>
    </row>
    <row r="502" spans="1:8" ht="12.75" customHeight="1">
      <c r="A502" s="282"/>
      <c r="B502" s="255" t="s">
        <v>129</v>
      </c>
      <c r="C502" s="55" t="s">
        <v>2444</v>
      </c>
      <c r="D502" s="326"/>
      <c r="E502" s="82"/>
      <c r="F502" s="90"/>
      <c r="G502" s="73"/>
      <c r="H502" s="278"/>
    </row>
    <row r="503" spans="1:8" ht="12.75" customHeight="1">
      <c r="A503" s="245" t="s">
        <v>46</v>
      </c>
      <c r="B503" s="256" t="s">
        <v>324</v>
      </c>
      <c r="C503" s="54" t="s">
        <v>2759</v>
      </c>
      <c r="D503" s="327">
        <v>13.3</v>
      </c>
      <c r="E503" s="83" t="s">
        <v>161</v>
      </c>
      <c r="F503" s="93"/>
      <c r="G503" s="101"/>
      <c r="H503" s="279"/>
    </row>
    <row r="504" spans="1:8" ht="12.75" customHeight="1">
      <c r="A504" s="282"/>
      <c r="B504" s="255" t="s">
        <v>129</v>
      </c>
      <c r="C504" s="55" t="s">
        <v>46</v>
      </c>
      <c r="D504" s="326"/>
      <c r="E504" s="82"/>
      <c r="F504" s="90"/>
      <c r="G504" s="73"/>
      <c r="H504" s="278"/>
    </row>
    <row r="505" spans="1:8" ht="12.75" customHeight="1">
      <c r="A505" s="245" t="s">
        <v>46</v>
      </c>
      <c r="B505" s="256" t="s">
        <v>330</v>
      </c>
      <c r="C505" s="54" t="s">
        <v>2761</v>
      </c>
      <c r="D505" s="327">
        <v>2</v>
      </c>
      <c r="E505" s="83" t="s">
        <v>199</v>
      </c>
      <c r="F505" s="93"/>
      <c r="G505" s="101"/>
      <c r="H505" s="279"/>
    </row>
    <row r="506" spans="1:8" ht="12.75" customHeight="1">
      <c r="A506" s="282"/>
      <c r="B506" s="255" t="s">
        <v>129</v>
      </c>
      <c r="C506" s="55" t="s">
        <v>46</v>
      </c>
      <c r="D506" s="326"/>
      <c r="E506" s="82"/>
      <c r="F506" s="90"/>
      <c r="G506" s="73"/>
      <c r="H506" s="278"/>
    </row>
    <row r="507" spans="1:8" ht="12.75" customHeight="1">
      <c r="A507" s="245" t="s">
        <v>46</v>
      </c>
      <c r="B507" s="256" t="s">
        <v>341</v>
      </c>
      <c r="C507" s="54" t="s">
        <v>1411</v>
      </c>
      <c r="D507" s="327">
        <v>6.4</v>
      </c>
      <c r="E507" s="83" t="s">
        <v>161</v>
      </c>
      <c r="F507" s="93"/>
      <c r="G507" s="101"/>
      <c r="H507" s="279"/>
    </row>
    <row r="508" spans="1:8" ht="12.75" customHeight="1">
      <c r="A508" s="282"/>
      <c r="B508" s="255"/>
      <c r="C508" s="55"/>
      <c r="D508" s="326"/>
      <c r="E508" s="82"/>
      <c r="F508" s="90"/>
      <c r="G508" s="73"/>
      <c r="H508" s="278"/>
    </row>
    <row r="509" spans="1:8" ht="12.75" customHeight="1">
      <c r="A509" s="245"/>
      <c r="B509" s="256"/>
      <c r="C509" s="54"/>
      <c r="D509" s="327"/>
      <c r="E509" s="83"/>
      <c r="F509" s="93"/>
      <c r="G509" s="101"/>
      <c r="H509" s="279"/>
    </row>
    <row r="510" spans="1:8" ht="12.75" customHeight="1">
      <c r="A510" s="282"/>
      <c r="B510" s="255"/>
      <c r="C510" s="55"/>
      <c r="D510" s="326"/>
      <c r="E510" s="82"/>
      <c r="F510" s="90"/>
      <c r="G510" s="73"/>
      <c r="H510" s="278"/>
    </row>
    <row r="511" spans="1:8" ht="12.75" customHeight="1">
      <c r="A511" s="245"/>
      <c r="B511" s="256"/>
      <c r="C511" s="54"/>
      <c r="D511" s="327"/>
      <c r="E511" s="83"/>
      <c r="F511" s="93"/>
      <c r="G511" s="101"/>
      <c r="H511" s="279"/>
    </row>
    <row r="512" spans="1:8" ht="12.75" customHeight="1">
      <c r="A512" s="282"/>
      <c r="B512" s="255"/>
      <c r="C512" s="55"/>
      <c r="D512" s="326"/>
      <c r="E512" s="82"/>
      <c r="F512" s="90"/>
      <c r="G512" s="73"/>
      <c r="H512" s="278"/>
    </row>
    <row r="513" spans="1:8" ht="12.75" customHeight="1">
      <c r="A513" s="245"/>
      <c r="B513" s="256"/>
      <c r="C513" s="54"/>
      <c r="D513" s="327"/>
      <c r="E513" s="83"/>
      <c r="F513" s="93"/>
      <c r="G513" s="101"/>
      <c r="H513" s="279"/>
    </row>
    <row r="514" spans="1:8" ht="12.75" customHeight="1">
      <c r="A514" s="282"/>
      <c r="B514" s="255"/>
      <c r="C514" s="55"/>
      <c r="D514" s="326"/>
      <c r="E514" s="82"/>
      <c r="F514" s="90"/>
      <c r="G514" s="73"/>
      <c r="H514" s="278"/>
    </row>
    <row r="515" spans="1:8" ht="12.75" customHeight="1">
      <c r="A515" s="245"/>
      <c r="B515" s="256"/>
      <c r="C515" s="54"/>
      <c r="D515" s="327"/>
      <c r="E515" s="83"/>
      <c r="F515" s="93"/>
      <c r="G515" s="101"/>
      <c r="H515" s="279"/>
    </row>
    <row r="516" spans="1:8" ht="12.75" customHeight="1">
      <c r="A516" s="282"/>
      <c r="B516" s="255"/>
      <c r="C516" s="55"/>
      <c r="D516" s="326"/>
      <c r="E516" s="82"/>
      <c r="F516" s="90"/>
      <c r="G516" s="73"/>
      <c r="H516" s="278"/>
    </row>
    <row r="517" spans="1:8" ht="12.75" customHeight="1">
      <c r="A517" s="245"/>
      <c r="B517" s="256"/>
      <c r="C517" s="54"/>
      <c r="D517" s="327"/>
      <c r="E517" s="83"/>
      <c r="F517" s="93"/>
      <c r="G517" s="101"/>
      <c r="H517" s="279"/>
    </row>
    <row r="518" spans="1:8" ht="12.75" customHeight="1">
      <c r="A518" s="282"/>
      <c r="B518" s="255"/>
      <c r="C518" s="55"/>
      <c r="D518" s="326"/>
      <c r="E518" s="82"/>
      <c r="F518" s="90"/>
      <c r="G518" s="73"/>
      <c r="H518" s="278"/>
    </row>
    <row r="519" spans="1:8" ht="12.75" customHeight="1">
      <c r="A519" s="245"/>
      <c r="B519" s="256"/>
      <c r="C519" s="54"/>
      <c r="D519" s="327"/>
      <c r="E519" s="83"/>
      <c r="F519" s="93"/>
      <c r="G519" s="101"/>
      <c r="H519" s="279"/>
    </row>
    <row r="520" spans="1:8" ht="12.75" customHeight="1">
      <c r="A520" s="282"/>
      <c r="B520" s="255" t="s">
        <v>46</v>
      </c>
      <c r="C520" s="55" t="s">
        <v>46</v>
      </c>
      <c r="D520" s="326"/>
      <c r="E520" s="82"/>
      <c r="F520" s="90"/>
      <c r="G520" s="73"/>
      <c r="H520" s="278"/>
    </row>
    <row r="521" spans="1:8" ht="12.75" customHeight="1">
      <c r="A521" s="245" t="s">
        <v>46</v>
      </c>
      <c r="B521" s="40" t="s">
        <v>165</v>
      </c>
      <c r="C521" s="54" t="s">
        <v>46</v>
      </c>
      <c r="D521" s="327"/>
      <c r="E521" s="83" t="s">
        <v>46</v>
      </c>
      <c r="F521" s="93"/>
      <c r="G521" s="101"/>
      <c r="H521" s="279"/>
    </row>
    <row r="522" spans="1:8" ht="12.75" customHeight="1">
      <c r="A522" s="282"/>
      <c r="B522" s="255" t="s">
        <v>46</v>
      </c>
      <c r="C522" s="55" t="s">
        <v>46</v>
      </c>
      <c r="D522" s="326"/>
      <c r="E522" s="82"/>
      <c r="F522" s="90"/>
      <c r="G522" s="73"/>
      <c r="H522" s="278"/>
    </row>
    <row r="523" spans="1:8" ht="12.75" customHeight="1">
      <c r="A523" s="245" t="s">
        <v>2031</v>
      </c>
      <c r="B523" s="256" t="s">
        <v>83</v>
      </c>
      <c r="C523" s="54" t="s">
        <v>46</v>
      </c>
      <c r="D523" s="327"/>
      <c r="E523" s="83"/>
      <c r="F523" s="93"/>
      <c r="G523" s="101"/>
      <c r="H523" s="279"/>
    </row>
    <row r="524" spans="1:8" ht="12.75" customHeight="1">
      <c r="A524" s="282"/>
      <c r="B524" s="255"/>
      <c r="C524" s="55"/>
      <c r="D524" s="326"/>
      <c r="E524" s="82"/>
      <c r="F524" s="90"/>
      <c r="G524" s="73"/>
      <c r="H524" s="278"/>
    </row>
    <row r="525" spans="1:8" ht="12.75" customHeight="1">
      <c r="A525" s="245"/>
      <c r="B525" s="256"/>
      <c r="C525" s="54"/>
      <c r="D525" s="327"/>
      <c r="E525" s="83"/>
      <c r="F525" s="93"/>
      <c r="G525" s="101"/>
      <c r="H525" s="279"/>
    </row>
    <row r="526" spans="1:8" ht="12.75" customHeight="1">
      <c r="A526" s="282"/>
      <c r="B526" s="255" t="s">
        <v>46</v>
      </c>
      <c r="C526" s="55" t="s">
        <v>46</v>
      </c>
      <c r="D526" s="326"/>
      <c r="E526" s="82"/>
      <c r="F526" s="90"/>
      <c r="G526" s="73"/>
      <c r="H526" s="278"/>
    </row>
    <row r="527" spans="1:8" ht="12.75" customHeight="1">
      <c r="A527" s="245" t="s">
        <v>46</v>
      </c>
      <c r="B527" s="256" t="s">
        <v>0</v>
      </c>
      <c r="C527" s="54" t="s">
        <v>46</v>
      </c>
      <c r="D527" s="327"/>
      <c r="E527" s="83" t="s">
        <v>46</v>
      </c>
      <c r="F527" s="93"/>
      <c r="G527" s="101"/>
      <c r="H527" s="279"/>
    </row>
    <row r="528" spans="1:8" ht="12.75" customHeight="1">
      <c r="A528" s="282"/>
      <c r="B528" s="255" t="s">
        <v>129</v>
      </c>
      <c r="C528" s="55" t="s">
        <v>2907</v>
      </c>
      <c r="D528" s="326"/>
      <c r="E528" s="82"/>
      <c r="F528" s="90"/>
      <c r="G528" s="73"/>
      <c r="H528" s="278"/>
    </row>
    <row r="529" spans="1:8" ht="12.75" customHeight="1">
      <c r="A529" s="245" t="s">
        <v>46</v>
      </c>
      <c r="B529" s="256" t="s">
        <v>317</v>
      </c>
      <c r="C529" s="54" t="s">
        <v>904</v>
      </c>
      <c r="D529" s="327">
        <v>30.4</v>
      </c>
      <c r="E529" s="83" t="s">
        <v>161</v>
      </c>
      <c r="F529" s="93"/>
      <c r="G529" s="101"/>
      <c r="H529" s="279"/>
    </row>
    <row r="530" spans="1:8" ht="12.75" customHeight="1">
      <c r="A530" s="282"/>
      <c r="B530" s="255" t="s">
        <v>1113</v>
      </c>
      <c r="C530" s="55" t="s">
        <v>2328</v>
      </c>
      <c r="D530" s="326"/>
      <c r="E530" s="82"/>
      <c r="F530" s="90"/>
      <c r="G530" s="73"/>
      <c r="H530" s="278"/>
    </row>
    <row r="531" spans="1:8" ht="12.75" customHeight="1">
      <c r="A531" s="245" t="s">
        <v>46</v>
      </c>
      <c r="B531" s="256" t="s">
        <v>1564</v>
      </c>
      <c r="C531" s="54" t="s">
        <v>1769</v>
      </c>
      <c r="D531" s="327">
        <v>29.5</v>
      </c>
      <c r="E531" s="83" t="s">
        <v>161</v>
      </c>
      <c r="F531" s="93"/>
      <c r="G531" s="101"/>
      <c r="H531" s="279"/>
    </row>
    <row r="532" spans="1:8" ht="12.75" customHeight="1">
      <c r="A532" s="282"/>
      <c r="B532" s="255" t="s">
        <v>1113</v>
      </c>
      <c r="C532" s="55" t="s">
        <v>2328</v>
      </c>
      <c r="D532" s="326"/>
      <c r="E532" s="82"/>
      <c r="F532" s="90"/>
      <c r="G532" s="73"/>
      <c r="H532" s="278"/>
    </row>
    <row r="533" spans="1:8" ht="12.75" customHeight="1">
      <c r="A533" s="245" t="s">
        <v>46</v>
      </c>
      <c r="B533" s="256" t="s">
        <v>1564</v>
      </c>
      <c r="C533" s="54" t="s">
        <v>1150</v>
      </c>
      <c r="D533" s="327">
        <v>13.3</v>
      </c>
      <c r="E533" s="83" t="s">
        <v>161</v>
      </c>
      <c r="F533" s="93"/>
      <c r="G533" s="101"/>
      <c r="H533" s="279"/>
    </row>
    <row r="534" spans="1:8" ht="12.75" customHeight="1">
      <c r="A534" s="282"/>
      <c r="B534" s="255" t="s">
        <v>354</v>
      </c>
      <c r="C534" s="55" t="s">
        <v>2328</v>
      </c>
      <c r="D534" s="326"/>
      <c r="E534" s="82"/>
      <c r="F534" s="90"/>
      <c r="G534" s="73"/>
      <c r="H534" s="278"/>
    </row>
    <row r="535" spans="1:8" ht="12.75" customHeight="1">
      <c r="A535" s="245" t="s">
        <v>46</v>
      </c>
      <c r="B535" s="256" t="s">
        <v>1564</v>
      </c>
      <c r="C535" s="54" t="s">
        <v>2763</v>
      </c>
      <c r="D535" s="327">
        <v>30.8</v>
      </c>
      <c r="E535" s="83" t="s">
        <v>161</v>
      </c>
      <c r="F535" s="93"/>
      <c r="G535" s="101"/>
      <c r="H535" s="279"/>
    </row>
    <row r="536" spans="1:8" ht="12.75" customHeight="1">
      <c r="A536" s="282"/>
      <c r="B536" s="255" t="s">
        <v>354</v>
      </c>
      <c r="C536" s="55" t="s">
        <v>2328</v>
      </c>
      <c r="D536" s="326"/>
      <c r="E536" s="82"/>
      <c r="F536" s="90"/>
      <c r="G536" s="73"/>
      <c r="H536" s="278"/>
    </row>
    <row r="537" spans="1:8" ht="12.75" customHeight="1">
      <c r="A537" s="245" t="s">
        <v>46</v>
      </c>
      <c r="B537" s="256" t="s">
        <v>1564</v>
      </c>
      <c r="C537" s="54" t="s">
        <v>1340</v>
      </c>
      <c r="D537" s="327">
        <v>13.3</v>
      </c>
      <c r="E537" s="83" t="s">
        <v>161</v>
      </c>
      <c r="F537" s="93"/>
      <c r="G537" s="101"/>
      <c r="H537" s="279"/>
    </row>
    <row r="538" spans="1:8" ht="12.75" customHeight="1">
      <c r="A538" s="282"/>
      <c r="B538" s="255" t="s">
        <v>46</v>
      </c>
      <c r="C538" s="55" t="s">
        <v>210</v>
      </c>
      <c r="D538" s="326"/>
      <c r="E538" s="82"/>
      <c r="F538" s="90"/>
      <c r="G538" s="73"/>
      <c r="H538" s="278"/>
    </row>
    <row r="539" spans="1:8" ht="12.75" customHeight="1">
      <c r="A539" s="245" t="s">
        <v>46</v>
      </c>
      <c r="B539" s="256" t="s">
        <v>2391</v>
      </c>
      <c r="C539" s="54" t="s">
        <v>2417</v>
      </c>
      <c r="D539" s="327">
        <v>6.9</v>
      </c>
      <c r="E539" s="83" t="s">
        <v>161</v>
      </c>
      <c r="F539" s="93"/>
      <c r="G539" s="101"/>
      <c r="H539" s="279"/>
    </row>
    <row r="540" spans="1:8" ht="12.75" customHeight="1">
      <c r="A540" s="282"/>
      <c r="B540" s="255" t="s">
        <v>1869</v>
      </c>
      <c r="C540" s="55" t="s">
        <v>2792</v>
      </c>
      <c r="D540" s="326"/>
      <c r="E540" s="82"/>
      <c r="F540" s="90"/>
      <c r="G540" s="73"/>
      <c r="H540" s="278"/>
    </row>
    <row r="541" spans="1:8" ht="12.75" customHeight="1">
      <c r="A541" s="245" t="s">
        <v>46</v>
      </c>
      <c r="B541" s="256" t="s">
        <v>2910</v>
      </c>
      <c r="C541" s="54" t="s">
        <v>2642</v>
      </c>
      <c r="D541" s="327">
        <v>60</v>
      </c>
      <c r="E541" s="83" t="s">
        <v>866</v>
      </c>
      <c r="F541" s="93"/>
      <c r="G541" s="101"/>
      <c r="H541" s="279"/>
    </row>
    <row r="542" spans="1:8" ht="12.75" customHeight="1">
      <c r="A542" s="282"/>
      <c r="B542" s="255" t="s">
        <v>812</v>
      </c>
      <c r="C542" s="55" t="s">
        <v>2792</v>
      </c>
      <c r="D542" s="326"/>
      <c r="E542" s="82"/>
      <c r="F542" s="90"/>
      <c r="G542" s="73"/>
      <c r="H542" s="278"/>
    </row>
    <row r="543" spans="1:8" ht="12.75" customHeight="1">
      <c r="A543" s="245" t="s">
        <v>46</v>
      </c>
      <c r="B543" s="256" t="s">
        <v>10</v>
      </c>
      <c r="C543" s="54" t="s">
        <v>2912</v>
      </c>
      <c r="D543" s="327">
        <v>21</v>
      </c>
      <c r="E543" s="83" t="s">
        <v>866</v>
      </c>
      <c r="F543" s="93"/>
      <c r="G543" s="101"/>
      <c r="H543" s="279"/>
    </row>
    <row r="544" spans="1:8" ht="12.75" customHeight="1">
      <c r="A544" s="282"/>
      <c r="B544" s="255" t="s">
        <v>2316</v>
      </c>
      <c r="C544" s="55"/>
      <c r="D544" s="326"/>
      <c r="E544" s="82"/>
      <c r="F544" s="90"/>
      <c r="G544" s="73"/>
      <c r="H544" s="278"/>
    </row>
    <row r="545" spans="1:8" ht="12.75" customHeight="1">
      <c r="A545" s="245"/>
      <c r="B545" s="256" t="s">
        <v>2740</v>
      </c>
      <c r="C545" s="54" t="s">
        <v>1453</v>
      </c>
      <c r="D545" s="327">
        <v>2.9</v>
      </c>
      <c r="E545" s="83" t="s">
        <v>161</v>
      </c>
      <c r="F545" s="93"/>
      <c r="G545" s="101"/>
      <c r="H545" s="279"/>
    </row>
    <row r="546" spans="1:8" ht="12.75" customHeight="1">
      <c r="A546" s="282"/>
      <c r="B546" s="255"/>
      <c r="C546" s="55"/>
      <c r="D546" s="326"/>
      <c r="E546" s="82"/>
      <c r="F546" s="90"/>
      <c r="G546" s="73"/>
      <c r="H546" s="278"/>
    </row>
    <row r="547" spans="1:8" ht="12.75" customHeight="1">
      <c r="A547" s="245"/>
      <c r="B547" s="256"/>
      <c r="C547" s="54"/>
      <c r="D547" s="327"/>
      <c r="E547" s="83"/>
      <c r="F547" s="93"/>
      <c r="G547" s="101"/>
      <c r="H547" s="279"/>
    </row>
    <row r="548" spans="1:8" ht="12.75" customHeight="1">
      <c r="A548" s="282"/>
      <c r="B548" s="255"/>
      <c r="C548" s="55"/>
      <c r="D548" s="326"/>
      <c r="E548" s="82"/>
      <c r="F548" s="90"/>
      <c r="G548" s="73"/>
      <c r="H548" s="278"/>
    </row>
    <row r="549" spans="1:8" ht="12.75" customHeight="1">
      <c r="A549" s="245"/>
      <c r="B549" s="256"/>
      <c r="C549" s="54"/>
      <c r="D549" s="327"/>
      <c r="E549" s="83"/>
      <c r="F549" s="93"/>
      <c r="G549" s="101"/>
      <c r="H549" s="279"/>
    </row>
    <row r="550" spans="1:8" ht="12.75" customHeight="1">
      <c r="A550" s="282"/>
      <c r="B550" s="255"/>
      <c r="C550" s="55"/>
      <c r="D550" s="326"/>
      <c r="E550" s="82"/>
      <c r="F550" s="90"/>
      <c r="G550" s="73"/>
      <c r="H550" s="278"/>
    </row>
    <row r="551" spans="1:8" ht="12.75" customHeight="1">
      <c r="A551" s="245"/>
      <c r="B551" s="256"/>
      <c r="C551" s="54"/>
      <c r="D551" s="327"/>
      <c r="E551" s="83"/>
      <c r="F551" s="93"/>
      <c r="G551" s="101"/>
      <c r="H551" s="279"/>
    </row>
    <row r="552" spans="1:8" ht="12.75" customHeight="1">
      <c r="A552" s="282"/>
      <c r="B552" s="255"/>
      <c r="C552" s="55"/>
      <c r="D552" s="326"/>
      <c r="E552" s="82"/>
      <c r="F552" s="90"/>
      <c r="G552" s="73"/>
      <c r="H552" s="278"/>
    </row>
    <row r="553" spans="1:8" ht="12.75" customHeight="1">
      <c r="A553" s="245"/>
      <c r="B553" s="256"/>
      <c r="C553" s="54"/>
      <c r="D553" s="327"/>
      <c r="E553" s="83"/>
      <c r="F553" s="93"/>
      <c r="G553" s="101"/>
      <c r="H553" s="279"/>
    </row>
    <row r="554" spans="1:8" ht="12.75" customHeight="1">
      <c r="A554" s="282"/>
      <c r="B554" s="255"/>
      <c r="C554" s="55"/>
      <c r="D554" s="326"/>
      <c r="E554" s="82"/>
      <c r="F554" s="90"/>
      <c r="G554" s="73"/>
      <c r="H554" s="278"/>
    </row>
    <row r="555" spans="1:8" ht="12.75" customHeight="1">
      <c r="A555" s="245"/>
      <c r="B555" s="256"/>
      <c r="C555" s="54"/>
      <c r="D555" s="327"/>
      <c r="E555" s="83"/>
      <c r="F555" s="93"/>
      <c r="G555" s="101"/>
      <c r="H555" s="279"/>
    </row>
    <row r="556" spans="1:8" ht="12.75" customHeight="1">
      <c r="A556" s="282"/>
      <c r="B556" s="255"/>
      <c r="C556" s="55"/>
      <c r="D556" s="326"/>
      <c r="E556" s="82"/>
      <c r="F556" s="90"/>
      <c r="G556" s="73"/>
      <c r="H556" s="278"/>
    </row>
    <row r="557" spans="1:8" ht="12.75" customHeight="1">
      <c r="A557" s="245"/>
      <c r="B557" s="256"/>
      <c r="C557" s="54"/>
      <c r="D557" s="327"/>
      <c r="E557" s="83"/>
      <c r="F557" s="93"/>
      <c r="G557" s="101"/>
      <c r="H557" s="279"/>
    </row>
    <row r="558" spans="1:8" ht="12.75" customHeight="1">
      <c r="A558" s="282"/>
      <c r="B558" s="255"/>
      <c r="C558" s="55"/>
      <c r="D558" s="326"/>
      <c r="E558" s="82"/>
      <c r="F558" s="90"/>
      <c r="G558" s="73"/>
      <c r="H558" s="278"/>
    </row>
    <row r="559" spans="1:8" ht="12.75" customHeight="1">
      <c r="A559" s="245"/>
      <c r="B559" s="256"/>
      <c r="C559" s="54"/>
      <c r="D559" s="327"/>
      <c r="E559" s="83"/>
      <c r="F559" s="93"/>
      <c r="G559" s="101"/>
      <c r="H559" s="279"/>
    </row>
    <row r="560" spans="1:8" ht="12.75" customHeight="1">
      <c r="A560" s="282"/>
      <c r="B560" s="255" t="s">
        <v>46</v>
      </c>
      <c r="C560" s="55" t="s">
        <v>46</v>
      </c>
      <c r="D560" s="326"/>
      <c r="E560" s="82"/>
      <c r="F560" s="90"/>
      <c r="G560" s="73"/>
      <c r="H560" s="278"/>
    </row>
    <row r="561" spans="1:8" ht="12.75" customHeight="1">
      <c r="A561" s="245" t="s">
        <v>46</v>
      </c>
      <c r="B561" s="40" t="s">
        <v>165</v>
      </c>
      <c r="C561" s="54" t="s">
        <v>46</v>
      </c>
      <c r="D561" s="327"/>
      <c r="E561" s="83" t="s">
        <v>46</v>
      </c>
      <c r="F561" s="93"/>
      <c r="G561" s="101"/>
      <c r="H561" s="279"/>
    </row>
    <row r="562" spans="1:8" ht="12.75" customHeight="1">
      <c r="A562" s="282"/>
      <c r="B562" s="255" t="s">
        <v>46</v>
      </c>
      <c r="C562" s="55" t="s">
        <v>46</v>
      </c>
      <c r="D562" s="326"/>
      <c r="E562" s="82"/>
      <c r="F562" s="90"/>
      <c r="G562" s="73"/>
      <c r="H562" s="278"/>
    </row>
    <row r="563" spans="1:8" ht="12.75" customHeight="1">
      <c r="A563" s="245" t="s">
        <v>2527</v>
      </c>
      <c r="B563" s="256" t="s">
        <v>41</v>
      </c>
      <c r="C563" s="54" t="s">
        <v>46</v>
      </c>
      <c r="D563" s="327"/>
      <c r="E563" s="83"/>
      <c r="F563" s="93"/>
      <c r="G563" s="101"/>
      <c r="H563" s="279"/>
    </row>
    <row r="564" spans="1:8" ht="12.75" customHeight="1">
      <c r="A564" s="282"/>
      <c r="B564" s="255"/>
      <c r="C564" s="55"/>
      <c r="D564" s="326"/>
      <c r="E564" s="82"/>
      <c r="F564" s="90"/>
      <c r="G564" s="73"/>
      <c r="H564" s="278"/>
    </row>
    <row r="565" spans="1:8" ht="12.75" customHeight="1">
      <c r="A565" s="245"/>
      <c r="B565" s="256"/>
      <c r="C565" s="54"/>
      <c r="D565" s="327"/>
      <c r="E565" s="83"/>
      <c r="F565" s="93"/>
      <c r="G565" s="101"/>
      <c r="H565" s="279"/>
    </row>
    <row r="566" spans="1:8" ht="12.75" customHeight="1">
      <c r="A566" s="282"/>
      <c r="B566" s="255" t="s">
        <v>46</v>
      </c>
      <c r="C566" s="55" t="s">
        <v>46</v>
      </c>
      <c r="D566" s="326"/>
      <c r="E566" s="82"/>
      <c r="F566" s="90"/>
      <c r="G566" s="73"/>
      <c r="H566" s="278"/>
    </row>
    <row r="567" spans="1:8" ht="12.75" customHeight="1">
      <c r="A567" s="245" t="s">
        <v>46</v>
      </c>
      <c r="B567" s="256" t="s">
        <v>0</v>
      </c>
      <c r="C567" s="54" t="s">
        <v>46</v>
      </c>
      <c r="D567" s="327"/>
      <c r="E567" s="83" t="s">
        <v>46</v>
      </c>
      <c r="F567" s="93"/>
      <c r="G567" s="101"/>
      <c r="H567" s="279"/>
    </row>
    <row r="568" spans="1:8" ht="12.75" customHeight="1">
      <c r="A568" s="282"/>
      <c r="B568" s="255" t="s">
        <v>174</v>
      </c>
      <c r="C568" s="55" t="s">
        <v>46</v>
      </c>
      <c r="D568" s="326"/>
      <c r="E568" s="82"/>
      <c r="F568" s="90"/>
      <c r="G568" s="73"/>
      <c r="H568" s="278"/>
    </row>
    <row r="569" spans="1:8" ht="12.75" customHeight="1">
      <c r="A569" s="245" t="s">
        <v>46</v>
      </c>
      <c r="B569" s="256" t="s">
        <v>1103</v>
      </c>
      <c r="C569" s="54" t="s">
        <v>2462</v>
      </c>
      <c r="D569" s="327">
        <v>35</v>
      </c>
      <c r="E569" s="83" t="s">
        <v>161</v>
      </c>
      <c r="F569" s="93"/>
      <c r="G569" s="101"/>
      <c r="H569" s="279"/>
    </row>
    <row r="570" spans="1:8" ht="12.75" customHeight="1">
      <c r="A570" s="282"/>
      <c r="B570" s="255" t="s">
        <v>46</v>
      </c>
      <c r="C570" s="55" t="s">
        <v>46</v>
      </c>
      <c r="D570" s="326"/>
      <c r="E570" s="82"/>
      <c r="F570" s="90"/>
      <c r="G570" s="73"/>
      <c r="H570" s="278"/>
    </row>
    <row r="571" spans="1:8" ht="12.75" customHeight="1">
      <c r="A571" s="245" t="s">
        <v>46</v>
      </c>
      <c r="B571" s="256" t="s">
        <v>2915</v>
      </c>
      <c r="C571" s="54" t="s">
        <v>2918</v>
      </c>
      <c r="D571" s="327">
        <v>4.5</v>
      </c>
      <c r="E571" s="83" t="s">
        <v>161</v>
      </c>
      <c r="F571" s="93"/>
      <c r="G571" s="101"/>
      <c r="H571" s="279"/>
    </row>
    <row r="572" spans="1:8" ht="12.75" customHeight="1">
      <c r="A572" s="282"/>
      <c r="B572" s="255"/>
      <c r="C572" s="55"/>
      <c r="D572" s="326"/>
      <c r="E572" s="82"/>
      <c r="F572" s="90"/>
      <c r="G572" s="73"/>
      <c r="H572" s="278"/>
    </row>
    <row r="573" spans="1:8" ht="12.75" customHeight="1">
      <c r="A573" s="245" t="s">
        <v>46</v>
      </c>
      <c r="B573" s="256"/>
      <c r="C573" s="54"/>
      <c r="D573" s="327"/>
      <c r="E573" s="83"/>
      <c r="F573" s="93"/>
      <c r="G573" s="101"/>
      <c r="H573" s="279"/>
    </row>
    <row r="574" spans="1:8" ht="12.75" customHeight="1">
      <c r="A574" s="282"/>
      <c r="B574" s="255"/>
      <c r="C574" s="55"/>
      <c r="D574" s="326"/>
      <c r="E574" s="82"/>
      <c r="F574" s="90"/>
      <c r="G574" s="73"/>
      <c r="H574" s="278"/>
    </row>
    <row r="575" spans="1:8" ht="12.75" customHeight="1">
      <c r="A575" s="245"/>
      <c r="B575" s="256"/>
      <c r="C575" s="54"/>
      <c r="D575" s="327"/>
      <c r="E575" s="83"/>
      <c r="F575" s="93"/>
      <c r="G575" s="101"/>
      <c r="H575" s="279"/>
    </row>
    <row r="576" spans="1:8" ht="12.75" customHeight="1">
      <c r="A576" s="282"/>
      <c r="B576" s="255"/>
      <c r="C576" s="55"/>
      <c r="D576" s="326"/>
      <c r="E576" s="82"/>
      <c r="F576" s="90"/>
      <c r="G576" s="73"/>
      <c r="H576" s="278"/>
    </row>
    <row r="577" spans="1:8" ht="12.75" customHeight="1">
      <c r="A577" s="245"/>
      <c r="B577" s="256"/>
      <c r="C577" s="54"/>
      <c r="D577" s="327"/>
      <c r="E577" s="83"/>
      <c r="F577" s="93"/>
      <c r="G577" s="101"/>
      <c r="H577" s="279"/>
    </row>
    <row r="578" spans="1:8" ht="12.75" customHeight="1">
      <c r="A578" s="282"/>
      <c r="B578" s="255" t="s">
        <v>46</v>
      </c>
      <c r="C578" s="55" t="s">
        <v>46</v>
      </c>
      <c r="D578" s="326"/>
      <c r="E578" s="82"/>
      <c r="F578" s="90"/>
      <c r="G578" s="73"/>
      <c r="H578" s="278"/>
    </row>
    <row r="579" spans="1:8" ht="12.75" customHeight="1">
      <c r="A579" s="245" t="s">
        <v>46</v>
      </c>
      <c r="B579" s="256" t="s">
        <v>884</v>
      </c>
      <c r="C579" s="54" t="s">
        <v>46</v>
      </c>
      <c r="D579" s="327"/>
      <c r="E579" s="83" t="s">
        <v>46</v>
      </c>
      <c r="F579" s="93"/>
      <c r="G579" s="101"/>
      <c r="H579" s="279"/>
    </row>
    <row r="580" spans="1:8" ht="12.75" customHeight="1">
      <c r="A580" s="282"/>
      <c r="B580" s="255" t="s">
        <v>403</v>
      </c>
      <c r="C580" s="55" t="s">
        <v>46</v>
      </c>
      <c r="D580" s="326"/>
      <c r="E580" s="82"/>
      <c r="F580" s="90"/>
      <c r="G580" s="73"/>
      <c r="H580" s="278"/>
    </row>
    <row r="581" spans="1:8" ht="12.75" customHeight="1">
      <c r="A581" s="245" t="s">
        <v>46</v>
      </c>
      <c r="B581" s="256" t="s">
        <v>2715</v>
      </c>
      <c r="C581" s="54" t="s">
        <v>1277</v>
      </c>
      <c r="D581" s="327">
        <v>90.3</v>
      </c>
      <c r="E581" s="83" t="s">
        <v>117</v>
      </c>
      <c r="F581" s="93"/>
      <c r="G581" s="101"/>
      <c r="H581" s="279"/>
    </row>
    <row r="582" spans="1:8" ht="12.75" customHeight="1">
      <c r="A582" s="282"/>
      <c r="B582" s="255" t="s">
        <v>174</v>
      </c>
      <c r="C582" s="55" t="s">
        <v>46</v>
      </c>
      <c r="D582" s="326"/>
      <c r="E582" s="82"/>
      <c r="F582" s="90"/>
      <c r="G582" s="73"/>
      <c r="H582" s="278"/>
    </row>
    <row r="583" spans="1:8" ht="12.75" customHeight="1">
      <c r="A583" s="245" t="s">
        <v>46</v>
      </c>
      <c r="B583" s="256" t="s">
        <v>1103</v>
      </c>
      <c r="C583" s="54" t="s">
        <v>2462</v>
      </c>
      <c r="D583" s="327">
        <v>12.4</v>
      </c>
      <c r="E583" s="83" t="s">
        <v>161</v>
      </c>
      <c r="F583" s="93"/>
      <c r="G583" s="101"/>
      <c r="H583" s="279"/>
    </row>
    <row r="584" spans="1:8" ht="12.75" customHeight="1">
      <c r="A584" s="282"/>
      <c r="B584" s="255"/>
      <c r="C584" s="55"/>
      <c r="D584" s="326"/>
      <c r="E584" s="82"/>
      <c r="F584" s="90"/>
      <c r="G584" s="73"/>
      <c r="H584" s="278"/>
    </row>
    <row r="585" spans="1:8" ht="12.75" customHeight="1">
      <c r="A585" s="245" t="s">
        <v>46</v>
      </c>
      <c r="B585" s="256"/>
      <c r="C585" s="54"/>
      <c r="D585" s="327"/>
      <c r="E585" s="83"/>
      <c r="F585" s="93"/>
      <c r="G585" s="101"/>
      <c r="H585" s="279"/>
    </row>
    <row r="586" spans="1:8" ht="12.75" customHeight="1">
      <c r="A586" s="282"/>
      <c r="B586" s="255"/>
      <c r="C586" s="55"/>
      <c r="D586" s="326"/>
      <c r="E586" s="82"/>
      <c r="F586" s="90"/>
      <c r="G586" s="73"/>
      <c r="H586" s="278"/>
    </row>
    <row r="587" spans="1:8" ht="12.75" customHeight="1">
      <c r="A587" s="245" t="s">
        <v>46</v>
      </c>
      <c r="B587" s="256"/>
      <c r="C587" s="54"/>
      <c r="D587" s="327"/>
      <c r="E587" s="83"/>
      <c r="F587" s="93"/>
      <c r="G587" s="101"/>
      <c r="H587" s="279"/>
    </row>
    <row r="588" spans="1:8" ht="12.75" customHeight="1">
      <c r="A588" s="282"/>
      <c r="B588" s="255"/>
      <c r="C588" s="55"/>
      <c r="D588" s="326"/>
      <c r="E588" s="82"/>
      <c r="F588" s="90"/>
      <c r="G588" s="73"/>
      <c r="H588" s="278"/>
    </row>
    <row r="589" spans="1:8" ht="12.75" customHeight="1">
      <c r="A589" s="245"/>
      <c r="B589" s="256"/>
      <c r="C589" s="54"/>
      <c r="D589" s="327"/>
      <c r="E589" s="83"/>
      <c r="F589" s="93"/>
      <c r="G589" s="101"/>
      <c r="H589" s="279"/>
    </row>
    <row r="590" spans="1:8" ht="12.75" customHeight="1">
      <c r="A590" s="282"/>
      <c r="B590" s="255"/>
      <c r="C590" s="55"/>
      <c r="D590" s="326"/>
      <c r="E590" s="82"/>
      <c r="F590" s="90"/>
      <c r="G590" s="73"/>
      <c r="H590" s="278"/>
    </row>
    <row r="591" spans="1:8" ht="12.75" customHeight="1">
      <c r="A591" s="245"/>
      <c r="B591" s="256"/>
      <c r="C591" s="54"/>
      <c r="D591" s="327"/>
      <c r="E591" s="83"/>
      <c r="F591" s="93"/>
      <c r="G591" s="101"/>
      <c r="H591" s="279"/>
    </row>
    <row r="592" spans="1:8" ht="12.75" customHeight="1">
      <c r="A592" s="282"/>
      <c r="B592" s="255"/>
      <c r="C592" s="55"/>
      <c r="D592" s="326"/>
      <c r="E592" s="82"/>
      <c r="F592" s="90"/>
      <c r="G592" s="73"/>
      <c r="H592" s="278"/>
    </row>
    <row r="593" spans="1:8" ht="12.75" customHeight="1">
      <c r="A593" s="245"/>
      <c r="B593" s="256"/>
      <c r="C593" s="54"/>
      <c r="D593" s="327"/>
      <c r="E593" s="83"/>
      <c r="F593" s="93"/>
      <c r="G593" s="101"/>
      <c r="H593" s="279"/>
    </row>
    <row r="594" spans="1:8" ht="12.75" customHeight="1">
      <c r="A594" s="282"/>
      <c r="B594" s="255"/>
      <c r="C594" s="55"/>
      <c r="D594" s="326"/>
      <c r="E594" s="82"/>
      <c r="F594" s="90"/>
      <c r="G594" s="73"/>
      <c r="H594" s="278"/>
    </row>
    <row r="595" spans="1:8" ht="12.75" customHeight="1">
      <c r="A595" s="245"/>
      <c r="B595" s="256"/>
      <c r="C595" s="54"/>
      <c r="D595" s="327"/>
      <c r="E595" s="83"/>
      <c r="F595" s="93"/>
      <c r="G595" s="101"/>
      <c r="H595" s="279"/>
    </row>
    <row r="596" spans="1:8" ht="12.75" customHeight="1">
      <c r="A596" s="282"/>
      <c r="B596" s="255"/>
      <c r="C596" s="55"/>
      <c r="D596" s="326"/>
      <c r="E596" s="82"/>
      <c r="F596" s="90"/>
      <c r="G596" s="73"/>
      <c r="H596" s="278"/>
    </row>
    <row r="597" spans="1:8" ht="12.75" customHeight="1">
      <c r="A597" s="245"/>
      <c r="B597" s="256"/>
      <c r="C597" s="54"/>
      <c r="D597" s="327"/>
      <c r="E597" s="83"/>
      <c r="F597" s="93"/>
      <c r="G597" s="101"/>
      <c r="H597" s="279"/>
    </row>
    <row r="598" spans="1:8" ht="12.75" customHeight="1">
      <c r="A598" s="282"/>
      <c r="B598" s="255"/>
      <c r="C598" s="55"/>
      <c r="D598" s="326"/>
      <c r="E598" s="82"/>
      <c r="F598" s="90"/>
      <c r="G598" s="73"/>
      <c r="H598" s="278"/>
    </row>
    <row r="599" spans="1:8" ht="12.75" customHeight="1">
      <c r="A599" s="245"/>
      <c r="B599" s="256"/>
      <c r="C599" s="54"/>
      <c r="D599" s="327"/>
      <c r="E599" s="83"/>
      <c r="F599" s="93"/>
      <c r="G599" s="101"/>
      <c r="H599" s="279"/>
    </row>
    <row r="600" spans="1:8" ht="12.75" customHeight="1">
      <c r="A600" s="282"/>
      <c r="B600" s="255" t="s">
        <v>46</v>
      </c>
      <c r="C600" s="55" t="s">
        <v>46</v>
      </c>
      <c r="D600" s="326"/>
      <c r="E600" s="82"/>
      <c r="F600" s="90"/>
      <c r="G600" s="73"/>
      <c r="H600" s="278"/>
    </row>
    <row r="601" spans="1:8" ht="12.75" customHeight="1">
      <c r="A601" s="245" t="s">
        <v>46</v>
      </c>
      <c r="B601" s="40" t="s">
        <v>165</v>
      </c>
      <c r="C601" s="54" t="s">
        <v>46</v>
      </c>
      <c r="D601" s="327"/>
      <c r="E601" s="83" t="s">
        <v>46</v>
      </c>
      <c r="F601" s="93"/>
      <c r="G601" s="101"/>
      <c r="H601" s="279"/>
    </row>
    <row r="602" spans="1:8" ht="12.75" customHeight="1">
      <c r="A602" s="282"/>
      <c r="B602" s="255" t="s">
        <v>46</v>
      </c>
      <c r="C602" s="55" t="s">
        <v>46</v>
      </c>
      <c r="D602" s="326"/>
      <c r="E602" s="82"/>
      <c r="F602" s="90"/>
      <c r="G602" s="73"/>
      <c r="H602" s="278"/>
    </row>
    <row r="603" spans="1:8" ht="12.75" customHeight="1">
      <c r="A603" s="245" t="s">
        <v>1225</v>
      </c>
      <c r="B603" s="256" t="s">
        <v>2733</v>
      </c>
      <c r="C603" s="54" t="s">
        <v>46</v>
      </c>
      <c r="D603" s="327"/>
      <c r="E603" s="83"/>
      <c r="F603" s="93"/>
      <c r="G603" s="101"/>
      <c r="H603" s="279"/>
    </row>
    <row r="604" spans="1:8" ht="12.75" customHeight="1">
      <c r="A604" s="282"/>
      <c r="B604" s="255"/>
      <c r="C604" s="55"/>
      <c r="D604" s="326"/>
      <c r="E604" s="82"/>
      <c r="F604" s="90"/>
      <c r="G604" s="73"/>
      <c r="H604" s="278"/>
    </row>
    <row r="605" spans="1:8" ht="12.75" customHeight="1">
      <c r="A605" s="245"/>
      <c r="B605" s="256"/>
      <c r="C605" s="54"/>
      <c r="D605" s="327"/>
      <c r="E605" s="83"/>
      <c r="F605" s="93"/>
      <c r="G605" s="101"/>
      <c r="H605" s="279"/>
    </row>
    <row r="606" spans="1:8" ht="12.75" customHeight="1">
      <c r="A606" s="282"/>
      <c r="B606" s="255" t="s">
        <v>46</v>
      </c>
      <c r="C606" s="55" t="s">
        <v>46</v>
      </c>
      <c r="D606" s="326"/>
      <c r="E606" s="82"/>
      <c r="F606" s="90"/>
      <c r="G606" s="73"/>
      <c r="H606" s="278"/>
    </row>
    <row r="607" spans="1:8" ht="12.75" customHeight="1">
      <c r="A607" s="245" t="s">
        <v>46</v>
      </c>
      <c r="B607" s="256" t="s">
        <v>2525</v>
      </c>
      <c r="C607" s="54" t="s">
        <v>46</v>
      </c>
      <c r="D607" s="327"/>
      <c r="E607" s="83" t="s">
        <v>46</v>
      </c>
      <c r="F607" s="93"/>
      <c r="G607" s="101"/>
      <c r="H607" s="279"/>
    </row>
    <row r="608" spans="1:8" ht="12.75" customHeight="1">
      <c r="A608" s="282"/>
      <c r="B608" s="255"/>
      <c r="C608" s="55" t="s">
        <v>46</v>
      </c>
      <c r="D608" s="326"/>
      <c r="E608" s="82"/>
      <c r="F608" s="90"/>
      <c r="G608" s="73"/>
      <c r="H608" s="278"/>
    </row>
    <row r="609" spans="1:8" ht="12.75" customHeight="1">
      <c r="A609" s="245" t="s">
        <v>46</v>
      </c>
      <c r="B609" s="256" t="s">
        <v>4174</v>
      </c>
      <c r="C609" s="54" t="s">
        <v>497</v>
      </c>
      <c r="D609" s="327">
        <v>1</v>
      </c>
      <c r="E609" s="83" t="s">
        <v>199</v>
      </c>
      <c r="F609" s="93"/>
      <c r="G609" s="101"/>
      <c r="H609" s="279"/>
    </row>
    <row r="610" spans="1:8" ht="12.75" customHeight="1">
      <c r="A610" s="282"/>
      <c r="B610" s="255"/>
      <c r="C610" s="55" t="s">
        <v>46</v>
      </c>
      <c r="D610" s="326"/>
      <c r="E610" s="82"/>
      <c r="F610" s="90"/>
      <c r="G610" s="73"/>
      <c r="H610" s="278"/>
    </row>
    <row r="611" spans="1:8" ht="12.75" customHeight="1">
      <c r="A611" s="245" t="s">
        <v>46</v>
      </c>
      <c r="B611" s="256" t="s">
        <v>1128</v>
      </c>
      <c r="C611" s="54" t="s">
        <v>2765</v>
      </c>
      <c r="D611" s="327">
        <v>1</v>
      </c>
      <c r="E611" s="83" t="s">
        <v>199</v>
      </c>
      <c r="F611" s="93"/>
      <c r="G611" s="101"/>
      <c r="H611" s="279"/>
    </row>
    <row r="612" spans="1:8" ht="12.75" customHeight="1">
      <c r="A612" s="282"/>
      <c r="B612" s="255"/>
      <c r="C612" s="55" t="s">
        <v>46</v>
      </c>
      <c r="D612" s="326"/>
      <c r="E612" s="82"/>
      <c r="F612" s="90"/>
      <c r="G612" s="73"/>
      <c r="H612" s="278"/>
    </row>
    <row r="613" spans="1:8" ht="12.75" customHeight="1">
      <c r="A613" s="245" t="s">
        <v>46</v>
      </c>
      <c r="B613" s="256" t="s">
        <v>3672</v>
      </c>
      <c r="C613" s="54" t="s">
        <v>1879</v>
      </c>
      <c r="D613" s="327">
        <v>1</v>
      </c>
      <c r="E613" s="83" t="s">
        <v>199</v>
      </c>
      <c r="F613" s="93"/>
      <c r="G613" s="101"/>
      <c r="H613" s="279"/>
    </row>
    <row r="614" spans="1:8" ht="12.75" customHeight="1">
      <c r="A614" s="282"/>
      <c r="B614" s="255"/>
      <c r="C614" s="55"/>
      <c r="D614" s="326"/>
      <c r="E614" s="82"/>
      <c r="F614" s="90"/>
      <c r="G614" s="73"/>
      <c r="H614" s="278"/>
    </row>
    <row r="615" spans="1:8" ht="12.75" customHeight="1">
      <c r="A615" s="245"/>
      <c r="B615" s="256"/>
      <c r="C615" s="54"/>
      <c r="D615" s="327"/>
      <c r="E615" s="83"/>
      <c r="F615" s="93"/>
      <c r="G615" s="101"/>
      <c r="H615" s="279"/>
    </row>
    <row r="616" spans="1:8" ht="12.75" customHeight="1">
      <c r="A616" s="282"/>
      <c r="B616" s="255"/>
      <c r="C616" s="55"/>
      <c r="D616" s="326"/>
      <c r="E616" s="82"/>
      <c r="F616" s="90"/>
      <c r="G616" s="73"/>
      <c r="H616" s="278"/>
    </row>
    <row r="617" spans="1:8" ht="12.75" customHeight="1">
      <c r="A617" s="245"/>
      <c r="B617" s="256"/>
      <c r="C617" s="54"/>
      <c r="D617" s="327"/>
      <c r="E617" s="83"/>
      <c r="F617" s="93"/>
      <c r="G617" s="101"/>
      <c r="H617" s="279"/>
    </row>
    <row r="618" spans="1:8" ht="12.75" customHeight="1">
      <c r="A618" s="282"/>
      <c r="B618" s="255"/>
      <c r="C618" s="55"/>
      <c r="D618" s="326"/>
      <c r="E618" s="82"/>
      <c r="F618" s="90"/>
      <c r="G618" s="73"/>
      <c r="H618" s="278"/>
    </row>
    <row r="619" spans="1:8" ht="12.75" customHeight="1">
      <c r="A619" s="245"/>
      <c r="B619" s="256" t="s">
        <v>2767</v>
      </c>
      <c r="C619" s="54"/>
      <c r="D619" s="327"/>
      <c r="E619" s="83"/>
      <c r="F619" s="93"/>
      <c r="G619" s="101"/>
      <c r="H619" s="279"/>
    </row>
    <row r="620" spans="1:8" ht="12.75" customHeight="1">
      <c r="A620" s="282"/>
      <c r="B620" s="255"/>
      <c r="C620" s="55" t="s">
        <v>46</v>
      </c>
      <c r="D620" s="326"/>
      <c r="E620" s="82"/>
      <c r="F620" s="90"/>
      <c r="G620" s="73"/>
      <c r="H620" s="278"/>
    </row>
    <row r="621" spans="1:8" ht="12.75" customHeight="1">
      <c r="A621" s="245" t="s">
        <v>46</v>
      </c>
      <c r="B621" s="256" t="s">
        <v>5086</v>
      </c>
      <c r="C621" s="54" t="s">
        <v>594</v>
      </c>
      <c r="D621" s="327">
        <v>1</v>
      </c>
      <c r="E621" s="83" t="s">
        <v>199</v>
      </c>
      <c r="F621" s="93"/>
      <c r="G621" s="101"/>
      <c r="H621" s="279"/>
    </row>
    <row r="622" spans="1:8" ht="12.75" customHeight="1">
      <c r="A622" s="282"/>
      <c r="B622" s="255"/>
      <c r="C622" s="55"/>
      <c r="D622" s="326"/>
      <c r="E622" s="82"/>
      <c r="F622" s="90"/>
      <c r="G622" s="73"/>
      <c r="H622" s="278"/>
    </row>
    <row r="623" spans="1:8" ht="12.75" customHeight="1">
      <c r="A623" s="245"/>
      <c r="B623" s="256"/>
      <c r="C623" s="54"/>
      <c r="D623" s="327"/>
      <c r="E623" s="83"/>
      <c r="F623" s="93"/>
      <c r="G623" s="101"/>
      <c r="H623" s="279"/>
    </row>
    <row r="624" spans="1:8" ht="12.75" customHeight="1">
      <c r="A624" s="282"/>
      <c r="B624" s="255"/>
      <c r="C624" s="55"/>
      <c r="D624" s="326"/>
      <c r="E624" s="82"/>
      <c r="F624" s="90"/>
      <c r="G624" s="73"/>
      <c r="H624" s="278"/>
    </row>
    <row r="625" spans="1:8" ht="12.75" customHeight="1">
      <c r="A625" s="245"/>
      <c r="B625" s="256"/>
      <c r="C625" s="54"/>
      <c r="D625" s="327"/>
      <c r="E625" s="83"/>
      <c r="F625" s="93"/>
      <c r="G625" s="101"/>
      <c r="H625" s="279"/>
    </row>
    <row r="626" spans="1:8" ht="12.75" customHeight="1">
      <c r="A626" s="282"/>
      <c r="B626" s="255"/>
      <c r="C626" s="55"/>
      <c r="D626" s="326"/>
      <c r="E626" s="82"/>
      <c r="F626" s="90"/>
      <c r="G626" s="73"/>
      <c r="H626" s="278"/>
    </row>
    <row r="627" spans="1:8" ht="12.75" customHeight="1">
      <c r="A627" s="245"/>
      <c r="B627" s="256"/>
      <c r="C627" s="54"/>
      <c r="D627" s="327"/>
      <c r="E627" s="83"/>
      <c r="F627" s="93"/>
      <c r="G627" s="101"/>
      <c r="H627" s="279"/>
    </row>
    <row r="628" spans="1:8" ht="12.75" customHeight="1">
      <c r="A628" s="282"/>
      <c r="B628" s="255"/>
      <c r="C628" s="55"/>
      <c r="D628" s="326"/>
      <c r="E628" s="82"/>
      <c r="F628" s="90"/>
      <c r="G628" s="73"/>
      <c r="H628" s="278"/>
    </row>
    <row r="629" spans="1:8" ht="12.75" customHeight="1">
      <c r="A629" s="245"/>
      <c r="B629" s="256"/>
      <c r="C629" s="54"/>
      <c r="D629" s="327"/>
      <c r="E629" s="83"/>
      <c r="F629" s="93"/>
      <c r="G629" s="101"/>
      <c r="H629" s="279"/>
    </row>
    <row r="630" spans="1:8" ht="12.75" customHeight="1">
      <c r="A630" s="282"/>
      <c r="B630" s="255"/>
      <c r="C630" s="55"/>
      <c r="D630" s="326"/>
      <c r="E630" s="82"/>
      <c r="F630" s="90"/>
      <c r="G630" s="73"/>
      <c r="H630" s="278"/>
    </row>
    <row r="631" spans="1:8" ht="12.75" customHeight="1">
      <c r="A631" s="245"/>
      <c r="B631" s="256"/>
      <c r="C631" s="54"/>
      <c r="D631" s="327"/>
      <c r="E631" s="83"/>
      <c r="F631" s="93"/>
      <c r="G631" s="101"/>
      <c r="H631" s="279"/>
    </row>
    <row r="632" spans="1:8" ht="12.75" customHeight="1">
      <c r="A632" s="282"/>
      <c r="B632" s="255"/>
      <c r="C632" s="55"/>
      <c r="D632" s="326"/>
      <c r="E632" s="82"/>
      <c r="F632" s="90"/>
      <c r="G632" s="73"/>
      <c r="H632" s="278"/>
    </row>
    <row r="633" spans="1:8" ht="12.75" customHeight="1">
      <c r="A633" s="245"/>
      <c r="B633" s="256"/>
      <c r="C633" s="54"/>
      <c r="D633" s="327"/>
      <c r="E633" s="83"/>
      <c r="F633" s="93"/>
      <c r="G633" s="101"/>
      <c r="H633" s="279"/>
    </row>
    <row r="634" spans="1:8" ht="12.75" customHeight="1">
      <c r="A634" s="282"/>
      <c r="B634" s="255"/>
      <c r="C634" s="55"/>
      <c r="D634" s="326"/>
      <c r="E634" s="82"/>
      <c r="F634" s="90"/>
      <c r="G634" s="73"/>
      <c r="H634" s="278"/>
    </row>
    <row r="635" spans="1:8" ht="12.75" customHeight="1">
      <c r="A635" s="245"/>
      <c r="B635" s="256"/>
      <c r="C635" s="54"/>
      <c r="D635" s="327"/>
      <c r="E635" s="83"/>
      <c r="F635" s="93"/>
      <c r="G635" s="101"/>
      <c r="H635" s="279"/>
    </row>
    <row r="636" spans="1:8" ht="12.75" customHeight="1">
      <c r="A636" s="282"/>
      <c r="B636" s="255"/>
      <c r="C636" s="55"/>
      <c r="D636" s="326"/>
      <c r="E636" s="82"/>
      <c r="F636" s="90"/>
      <c r="G636" s="73"/>
      <c r="H636" s="278"/>
    </row>
    <row r="637" spans="1:8" ht="12.75" customHeight="1">
      <c r="A637" s="245"/>
      <c r="B637" s="256"/>
      <c r="C637" s="54"/>
      <c r="D637" s="327"/>
      <c r="E637" s="83"/>
      <c r="F637" s="93"/>
      <c r="G637" s="101"/>
      <c r="H637" s="279"/>
    </row>
    <row r="638" spans="1:8" ht="12.75" customHeight="1">
      <c r="A638" s="282"/>
      <c r="B638" s="255"/>
      <c r="C638" s="55"/>
      <c r="D638" s="326"/>
      <c r="E638" s="82"/>
      <c r="F638" s="90"/>
      <c r="G638" s="73"/>
      <c r="H638" s="278"/>
    </row>
    <row r="639" spans="1:8" ht="12.75" customHeight="1">
      <c r="A639" s="245"/>
      <c r="B639" s="256"/>
      <c r="C639" s="54"/>
      <c r="D639" s="327"/>
      <c r="E639" s="83"/>
      <c r="F639" s="93"/>
      <c r="G639" s="101"/>
      <c r="H639" s="279"/>
    </row>
    <row r="640" spans="1:8" ht="12.75" customHeight="1">
      <c r="A640" s="282"/>
      <c r="B640" s="255" t="s">
        <v>46</v>
      </c>
      <c r="C640" s="55" t="s">
        <v>46</v>
      </c>
      <c r="D640" s="326"/>
      <c r="E640" s="82"/>
      <c r="F640" s="90"/>
      <c r="G640" s="73"/>
      <c r="H640" s="278"/>
    </row>
    <row r="641" spans="1:8" ht="12.75" customHeight="1">
      <c r="A641" s="245" t="s">
        <v>46</v>
      </c>
      <c r="B641" s="40" t="s">
        <v>165</v>
      </c>
      <c r="C641" s="54" t="s">
        <v>46</v>
      </c>
      <c r="D641" s="327"/>
      <c r="E641" s="83" t="s">
        <v>46</v>
      </c>
      <c r="F641" s="93"/>
      <c r="G641" s="101"/>
      <c r="H641" s="279"/>
    </row>
    <row r="642" spans="1:8" ht="12.75" customHeight="1">
      <c r="A642" s="282"/>
      <c r="B642" s="255" t="s">
        <v>46</v>
      </c>
      <c r="C642" s="55" t="s">
        <v>46</v>
      </c>
      <c r="D642" s="326"/>
      <c r="E642" s="82"/>
      <c r="F642" s="90"/>
      <c r="G642" s="73"/>
      <c r="H642" s="278"/>
    </row>
    <row r="643" spans="1:8" ht="12.75" customHeight="1">
      <c r="A643" s="245" t="s">
        <v>2679</v>
      </c>
      <c r="B643" s="256" t="s">
        <v>84</v>
      </c>
      <c r="C643" s="54" t="s">
        <v>46</v>
      </c>
      <c r="D643" s="327"/>
      <c r="E643" s="83"/>
      <c r="F643" s="93"/>
      <c r="G643" s="101"/>
      <c r="H643" s="279"/>
    </row>
    <row r="644" spans="1:8" ht="12.75" customHeight="1">
      <c r="A644" s="282"/>
      <c r="B644" s="255"/>
      <c r="C644" s="55"/>
      <c r="D644" s="326"/>
      <c r="E644" s="82"/>
      <c r="F644" s="90"/>
      <c r="G644" s="73"/>
      <c r="H644" s="278"/>
    </row>
    <row r="645" spans="1:8" ht="12.75" customHeight="1">
      <c r="A645" s="245"/>
      <c r="B645" s="256"/>
      <c r="C645" s="54"/>
      <c r="D645" s="327"/>
      <c r="E645" s="83"/>
      <c r="F645" s="93"/>
      <c r="G645" s="101"/>
      <c r="H645" s="279"/>
    </row>
    <row r="646" spans="1:8" ht="12.75" customHeight="1">
      <c r="A646" s="282"/>
      <c r="B646" s="255" t="s">
        <v>46</v>
      </c>
      <c r="C646" s="55" t="s">
        <v>46</v>
      </c>
      <c r="D646" s="326"/>
      <c r="E646" s="82"/>
      <c r="F646" s="90"/>
      <c r="G646" s="73"/>
      <c r="H646" s="278"/>
    </row>
    <row r="647" spans="1:8" ht="12.75" customHeight="1">
      <c r="A647" s="245" t="s">
        <v>46</v>
      </c>
      <c r="B647" s="256" t="s">
        <v>0</v>
      </c>
      <c r="C647" s="54" t="s">
        <v>46</v>
      </c>
      <c r="D647" s="327"/>
      <c r="E647" s="83" t="s">
        <v>46</v>
      </c>
      <c r="F647" s="93"/>
      <c r="G647" s="101"/>
      <c r="H647" s="279"/>
    </row>
    <row r="648" spans="1:8" ht="12.75" customHeight="1">
      <c r="A648" s="282"/>
      <c r="B648" s="255" t="s">
        <v>1186</v>
      </c>
      <c r="C648" s="55" t="s">
        <v>2919</v>
      </c>
      <c r="D648" s="326"/>
      <c r="E648" s="82"/>
      <c r="F648" s="90"/>
      <c r="G648" s="73"/>
      <c r="H648" s="278"/>
    </row>
    <row r="649" spans="1:8" ht="12.75" customHeight="1">
      <c r="A649" s="245" t="s">
        <v>46</v>
      </c>
      <c r="B649" s="256" t="s">
        <v>897</v>
      </c>
      <c r="C649" s="54" t="s">
        <v>2854</v>
      </c>
      <c r="D649" s="327">
        <v>11.4</v>
      </c>
      <c r="E649" s="83" t="s">
        <v>117</v>
      </c>
      <c r="F649" s="93"/>
      <c r="G649" s="101"/>
      <c r="H649" s="279"/>
    </row>
    <row r="650" spans="1:8" ht="12.75" customHeight="1">
      <c r="A650" s="282"/>
      <c r="B650" s="255" t="s">
        <v>355</v>
      </c>
      <c r="C650" s="55" t="s">
        <v>1822</v>
      </c>
      <c r="D650" s="326"/>
      <c r="E650" s="82"/>
      <c r="F650" s="90"/>
      <c r="G650" s="73"/>
      <c r="H650" s="278"/>
    </row>
    <row r="651" spans="1:8" ht="12.75" customHeight="1">
      <c r="A651" s="245" t="s">
        <v>46</v>
      </c>
      <c r="B651" s="256" t="s">
        <v>897</v>
      </c>
      <c r="C651" s="54" t="s">
        <v>2854</v>
      </c>
      <c r="D651" s="327">
        <v>91.6</v>
      </c>
      <c r="E651" s="83" t="s">
        <v>117</v>
      </c>
      <c r="F651" s="93"/>
      <c r="G651" s="101"/>
      <c r="H651" s="279"/>
    </row>
    <row r="652" spans="1:8" ht="12.75" customHeight="1">
      <c r="A652" s="282"/>
      <c r="B652" s="255" t="s">
        <v>46</v>
      </c>
      <c r="C652" s="55" t="s">
        <v>2852</v>
      </c>
      <c r="D652" s="326"/>
      <c r="E652" s="82"/>
      <c r="F652" s="90"/>
      <c r="G652" s="73"/>
      <c r="H652" s="278"/>
    </row>
    <row r="653" spans="1:8" ht="12.75" customHeight="1">
      <c r="A653" s="245" t="s">
        <v>46</v>
      </c>
      <c r="B653" s="256" t="s">
        <v>897</v>
      </c>
      <c r="C653" s="54" t="s">
        <v>2518</v>
      </c>
      <c r="D653" s="327">
        <v>43.1</v>
      </c>
      <c r="E653" s="83" t="s">
        <v>117</v>
      </c>
      <c r="F653" s="93"/>
      <c r="G653" s="101"/>
      <c r="H653" s="279"/>
    </row>
    <row r="654" spans="1:8" ht="12.75" customHeight="1">
      <c r="A654" s="282"/>
      <c r="B654" s="255" t="s">
        <v>1861</v>
      </c>
      <c r="C654" s="55" t="s">
        <v>286</v>
      </c>
      <c r="D654" s="326"/>
      <c r="E654" s="82"/>
      <c r="F654" s="90"/>
      <c r="G654" s="73"/>
      <c r="H654" s="278"/>
    </row>
    <row r="655" spans="1:8" ht="12.75" customHeight="1">
      <c r="A655" s="245" t="s">
        <v>46</v>
      </c>
      <c r="B655" s="256" t="s">
        <v>2294</v>
      </c>
      <c r="C655" s="54" t="s">
        <v>2518</v>
      </c>
      <c r="D655" s="327">
        <v>6.9</v>
      </c>
      <c r="E655" s="83" t="s">
        <v>161</v>
      </c>
      <c r="F655" s="93"/>
      <c r="G655" s="101"/>
      <c r="H655" s="279"/>
    </row>
    <row r="656" spans="1:8" ht="12.75" customHeight="1">
      <c r="A656" s="282"/>
      <c r="B656" s="255"/>
      <c r="C656" s="55"/>
      <c r="D656" s="326"/>
      <c r="E656" s="82"/>
      <c r="F656" s="90"/>
      <c r="G656" s="73"/>
      <c r="H656" s="278"/>
    </row>
    <row r="657" spans="1:8" ht="12.75" customHeight="1">
      <c r="A657" s="245"/>
      <c r="B657" s="256"/>
      <c r="C657" s="54"/>
      <c r="D657" s="327"/>
      <c r="E657" s="83"/>
      <c r="F657" s="93"/>
      <c r="G657" s="101"/>
      <c r="H657" s="279"/>
    </row>
    <row r="658" spans="1:8" ht="12.75" customHeight="1">
      <c r="A658" s="282"/>
      <c r="B658" s="255" t="s">
        <v>355</v>
      </c>
      <c r="C658" s="55" t="s">
        <v>1950</v>
      </c>
      <c r="D658" s="326"/>
      <c r="E658" s="82"/>
      <c r="F658" s="90"/>
      <c r="G658" s="73"/>
      <c r="H658" s="278"/>
    </row>
    <row r="659" spans="1:8" ht="12.75" customHeight="1">
      <c r="A659" s="245" t="s">
        <v>46</v>
      </c>
      <c r="B659" s="256" t="s">
        <v>651</v>
      </c>
      <c r="C659" s="54" t="s">
        <v>2920</v>
      </c>
      <c r="D659" s="327">
        <v>8.1</v>
      </c>
      <c r="E659" s="83" t="s">
        <v>117</v>
      </c>
      <c r="F659" s="93"/>
      <c r="G659" s="101"/>
      <c r="H659" s="279"/>
    </row>
    <row r="660" spans="1:8" ht="12.75" customHeight="1">
      <c r="A660" s="282"/>
      <c r="B660" s="255"/>
      <c r="C660" s="55"/>
      <c r="D660" s="326"/>
      <c r="E660" s="82"/>
      <c r="F660" s="90"/>
      <c r="G660" s="73"/>
      <c r="H660" s="278"/>
    </row>
    <row r="661" spans="1:8" ht="12.75" customHeight="1">
      <c r="A661" s="245"/>
      <c r="B661" s="256"/>
      <c r="C661" s="54"/>
      <c r="D661" s="327"/>
      <c r="E661" s="83"/>
      <c r="F661" s="93"/>
      <c r="G661" s="101"/>
      <c r="H661" s="279"/>
    </row>
    <row r="662" spans="1:8" ht="12.75" customHeight="1">
      <c r="A662" s="282"/>
      <c r="B662" s="255"/>
      <c r="C662" s="55"/>
      <c r="D662" s="326"/>
      <c r="E662" s="82"/>
      <c r="F662" s="90"/>
      <c r="G662" s="73"/>
      <c r="H662" s="278"/>
    </row>
    <row r="663" spans="1:8" ht="12.75" customHeight="1">
      <c r="A663" s="245"/>
      <c r="B663" s="256"/>
      <c r="C663" s="54"/>
      <c r="D663" s="327"/>
      <c r="E663" s="83"/>
      <c r="F663" s="93"/>
      <c r="G663" s="101"/>
      <c r="H663" s="279"/>
    </row>
    <row r="664" spans="1:8" ht="12.75" customHeight="1">
      <c r="A664" s="282"/>
      <c r="B664" s="255"/>
      <c r="C664" s="55"/>
      <c r="D664" s="326"/>
      <c r="E664" s="82"/>
      <c r="F664" s="90"/>
      <c r="G664" s="73"/>
      <c r="H664" s="278"/>
    </row>
    <row r="665" spans="1:8" ht="12.75" customHeight="1">
      <c r="A665" s="245"/>
      <c r="B665" s="256" t="s">
        <v>2902</v>
      </c>
      <c r="C665" s="54"/>
      <c r="D665" s="327"/>
      <c r="E665" s="83"/>
      <c r="F665" s="93"/>
      <c r="G665" s="101"/>
      <c r="H665" s="279"/>
    </row>
    <row r="666" spans="1:8" ht="12.75" customHeight="1">
      <c r="A666" s="282"/>
      <c r="B666" s="255"/>
      <c r="C666" s="55" t="s">
        <v>2764</v>
      </c>
      <c r="D666" s="326"/>
      <c r="E666" s="82"/>
      <c r="F666" s="90"/>
      <c r="G666" s="73"/>
      <c r="H666" s="278"/>
    </row>
    <row r="667" spans="1:8" ht="12.75" customHeight="1">
      <c r="A667" s="245"/>
      <c r="B667" s="256" t="s">
        <v>4444</v>
      </c>
      <c r="C667" s="54" t="s">
        <v>4445</v>
      </c>
      <c r="D667" s="327">
        <v>138</v>
      </c>
      <c r="E667" s="83" t="s">
        <v>117</v>
      </c>
      <c r="F667" s="93"/>
      <c r="G667" s="101"/>
      <c r="H667" s="279"/>
    </row>
    <row r="668" spans="1:8" ht="12.75" customHeight="1">
      <c r="A668" s="282"/>
      <c r="B668" s="255"/>
      <c r="C668" s="55" t="s">
        <v>1657</v>
      </c>
      <c r="D668" s="326"/>
      <c r="E668" s="82"/>
      <c r="F668" s="90"/>
      <c r="G668" s="73"/>
      <c r="H668" s="278"/>
    </row>
    <row r="669" spans="1:8" ht="12.75" customHeight="1">
      <c r="A669" s="245"/>
      <c r="B669" s="256" t="s">
        <v>4444</v>
      </c>
      <c r="C669" s="54" t="s">
        <v>4726</v>
      </c>
      <c r="D669" s="327">
        <v>32.1</v>
      </c>
      <c r="E669" s="83" t="s">
        <v>117</v>
      </c>
      <c r="F669" s="93"/>
      <c r="G669" s="101"/>
      <c r="H669" s="279"/>
    </row>
    <row r="670" spans="1:8" ht="12.75" customHeight="1">
      <c r="A670" s="282"/>
      <c r="B670" s="255"/>
      <c r="C670" s="55"/>
      <c r="D670" s="326"/>
      <c r="E670" s="82"/>
      <c r="F670" s="90"/>
      <c r="G670" s="73"/>
      <c r="H670" s="278"/>
    </row>
    <row r="671" spans="1:8" ht="12.75" customHeight="1">
      <c r="A671" s="245"/>
      <c r="B671" s="256"/>
      <c r="C671" s="54"/>
      <c r="D671" s="327"/>
      <c r="E671" s="83"/>
      <c r="F671" s="93"/>
      <c r="G671" s="101"/>
      <c r="H671" s="279"/>
    </row>
    <row r="672" spans="1:8" ht="12.75" customHeight="1">
      <c r="A672" s="282"/>
      <c r="B672" s="255"/>
      <c r="C672" s="55"/>
      <c r="D672" s="326"/>
      <c r="E672" s="82"/>
      <c r="F672" s="90"/>
      <c r="G672" s="73"/>
      <c r="H672" s="278"/>
    </row>
    <row r="673" spans="1:8" ht="12.75" customHeight="1">
      <c r="A673" s="245" t="s">
        <v>46</v>
      </c>
      <c r="B673" s="256"/>
      <c r="C673" s="54"/>
      <c r="D673" s="327"/>
      <c r="E673" s="83"/>
      <c r="F673" s="93"/>
      <c r="G673" s="101"/>
      <c r="H673" s="279"/>
    </row>
    <row r="674" spans="1:8" ht="12.75" customHeight="1">
      <c r="A674" s="282"/>
      <c r="B674" s="255"/>
      <c r="C674" s="55"/>
      <c r="D674" s="326"/>
      <c r="E674" s="82"/>
      <c r="F674" s="90"/>
      <c r="G674" s="73"/>
      <c r="H674" s="278"/>
    </row>
    <row r="675" spans="1:8" ht="12.75" customHeight="1">
      <c r="A675" s="245"/>
      <c r="B675" s="256"/>
      <c r="C675" s="54"/>
      <c r="D675" s="327"/>
      <c r="E675" s="83"/>
      <c r="F675" s="93"/>
      <c r="G675" s="101"/>
      <c r="H675" s="279"/>
    </row>
    <row r="676" spans="1:8" ht="12.75" customHeight="1">
      <c r="A676" s="282"/>
      <c r="B676" s="255"/>
      <c r="C676" s="55"/>
      <c r="D676" s="326"/>
      <c r="E676" s="82"/>
      <c r="F676" s="90"/>
      <c r="G676" s="73"/>
      <c r="H676" s="278"/>
    </row>
    <row r="677" spans="1:8" ht="12.75" customHeight="1">
      <c r="A677" s="245"/>
      <c r="B677" s="256"/>
      <c r="C677" s="54"/>
      <c r="D677" s="327"/>
      <c r="E677" s="83"/>
      <c r="F677" s="93"/>
      <c r="G677" s="101"/>
      <c r="H677" s="279"/>
    </row>
    <row r="678" spans="1:8" ht="12.75" customHeight="1">
      <c r="A678" s="282"/>
      <c r="B678" s="255"/>
      <c r="C678" s="55"/>
      <c r="D678" s="326"/>
      <c r="E678" s="82"/>
      <c r="F678" s="90"/>
      <c r="G678" s="73"/>
      <c r="H678" s="278"/>
    </row>
    <row r="679" spans="1:8" ht="12.75" customHeight="1">
      <c r="A679" s="245"/>
      <c r="B679" s="256"/>
      <c r="C679" s="54"/>
      <c r="D679" s="327"/>
      <c r="E679" s="83"/>
      <c r="F679" s="93"/>
      <c r="G679" s="101"/>
      <c r="H679" s="279"/>
    </row>
    <row r="680" spans="1:8" ht="12.75" customHeight="1">
      <c r="A680" s="282"/>
      <c r="B680" s="255" t="s">
        <v>46</v>
      </c>
      <c r="C680" s="55" t="s">
        <v>46</v>
      </c>
      <c r="D680" s="326"/>
      <c r="E680" s="82"/>
      <c r="F680" s="90"/>
      <c r="G680" s="73"/>
      <c r="H680" s="278"/>
    </row>
    <row r="681" spans="1:8" ht="12.75" customHeight="1">
      <c r="A681" s="245" t="s">
        <v>46</v>
      </c>
      <c r="B681" s="40" t="s">
        <v>165</v>
      </c>
      <c r="C681" s="54" t="s">
        <v>46</v>
      </c>
      <c r="D681" s="327"/>
      <c r="E681" s="83" t="s">
        <v>46</v>
      </c>
      <c r="F681" s="93"/>
      <c r="G681" s="101"/>
      <c r="H681" s="279"/>
    </row>
    <row r="682" spans="1:8" ht="12.75" customHeight="1">
      <c r="A682" s="282"/>
      <c r="B682" s="255" t="s">
        <v>46</v>
      </c>
      <c r="C682" s="55" t="s">
        <v>46</v>
      </c>
      <c r="D682" s="326"/>
      <c r="E682" s="82"/>
      <c r="F682" s="90"/>
      <c r="G682" s="73"/>
      <c r="H682" s="278"/>
    </row>
    <row r="683" spans="1:8" ht="12.75" customHeight="1">
      <c r="A683" s="245" t="s">
        <v>2681</v>
      </c>
      <c r="B683" s="256" t="s">
        <v>1676</v>
      </c>
      <c r="C683" s="54" t="s">
        <v>46</v>
      </c>
      <c r="D683" s="327"/>
      <c r="E683" s="83"/>
      <c r="F683" s="93"/>
      <c r="G683" s="101"/>
      <c r="H683" s="279"/>
    </row>
    <row r="684" spans="1:8" ht="12.75" customHeight="1">
      <c r="A684" s="282"/>
      <c r="B684" s="255"/>
      <c r="C684" s="55"/>
      <c r="D684" s="326"/>
      <c r="E684" s="82"/>
      <c r="F684" s="90"/>
      <c r="G684" s="73"/>
      <c r="H684" s="278"/>
    </row>
    <row r="685" spans="1:8" ht="12.75" customHeight="1">
      <c r="A685" s="245"/>
      <c r="B685" s="256"/>
      <c r="C685" s="54"/>
      <c r="D685" s="327"/>
      <c r="E685" s="83"/>
      <c r="F685" s="93"/>
      <c r="G685" s="101"/>
      <c r="H685" s="279"/>
    </row>
    <row r="686" spans="1:8" ht="12.75" customHeight="1">
      <c r="A686" s="282"/>
      <c r="B686" s="255"/>
      <c r="C686" s="55"/>
      <c r="D686" s="326"/>
      <c r="E686" s="82"/>
      <c r="F686" s="90"/>
      <c r="G686" s="73"/>
      <c r="H686" s="278"/>
    </row>
    <row r="687" spans="1:8" ht="12.75" customHeight="1">
      <c r="A687" s="245"/>
      <c r="B687" s="256" t="s">
        <v>2902</v>
      </c>
      <c r="C687" s="54"/>
      <c r="D687" s="327"/>
      <c r="E687" s="83"/>
      <c r="F687" s="93"/>
      <c r="G687" s="101"/>
      <c r="H687" s="279"/>
    </row>
    <row r="688" spans="1:8" ht="12.75" customHeight="1">
      <c r="A688" s="282"/>
      <c r="B688" s="255" t="s">
        <v>403</v>
      </c>
      <c r="C688" s="55" t="s">
        <v>4041</v>
      </c>
      <c r="D688" s="326"/>
      <c r="E688" s="82"/>
      <c r="F688" s="90"/>
      <c r="G688" s="73"/>
      <c r="H688" s="278"/>
    </row>
    <row r="689" spans="1:8" ht="12.75" customHeight="1">
      <c r="A689" s="245" t="s">
        <v>46</v>
      </c>
      <c r="B689" s="256" t="s">
        <v>4728</v>
      </c>
      <c r="C689" s="54" t="s">
        <v>541</v>
      </c>
      <c r="D689" s="327">
        <v>90.3</v>
      </c>
      <c r="E689" s="83" t="s">
        <v>117</v>
      </c>
      <c r="F689" s="93"/>
      <c r="G689" s="101"/>
      <c r="H689" s="279"/>
    </row>
    <row r="690" spans="1:8" ht="12.75" customHeight="1">
      <c r="A690" s="282"/>
      <c r="B690" s="255"/>
      <c r="C690" s="55"/>
      <c r="D690" s="326"/>
      <c r="E690" s="82"/>
      <c r="F690" s="90"/>
      <c r="G690" s="73"/>
      <c r="H690" s="278"/>
    </row>
    <row r="691" spans="1:8" ht="12.75" customHeight="1">
      <c r="A691" s="245" t="s">
        <v>46</v>
      </c>
      <c r="B691" s="256"/>
      <c r="C691" s="54"/>
      <c r="D691" s="327"/>
      <c r="E691" s="83"/>
      <c r="F691" s="93"/>
      <c r="G691" s="101"/>
      <c r="H691" s="279"/>
    </row>
    <row r="692" spans="1:8" ht="12.75" customHeight="1">
      <c r="A692" s="282"/>
      <c r="B692" s="255"/>
      <c r="C692" s="55"/>
      <c r="D692" s="326"/>
      <c r="E692" s="82"/>
      <c r="F692" s="90"/>
      <c r="G692" s="73"/>
      <c r="H692" s="278"/>
    </row>
    <row r="693" spans="1:8" ht="12.75" customHeight="1">
      <c r="A693" s="245" t="s">
        <v>46</v>
      </c>
      <c r="B693" s="256"/>
      <c r="C693" s="54"/>
      <c r="D693" s="327"/>
      <c r="E693" s="83"/>
      <c r="F693" s="93"/>
      <c r="G693" s="101"/>
      <c r="H693" s="279"/>
    </row>
    <row r="694" spans="1:8" ht="12.75" customHeight="1">
      <c r="A694" s="282"/>
      <c r="B694" s="255"/>
      <c r="C694" s="55"/>
      <c r="D694" s="326"/>
      <c r="E694" s="82"/>
      <c r="F694" s="90"/>
      <c r="G694" s="73"/>
      <c r="H694" s="278"/>
    </row>
    <row r="695" spans="1:8" ht="12.75" customHeight="1">
      <c r="A695" s="245" t="s">
        <v>46</v>
      </c>
      <c r="B695" s="256"/>
      <c r="C695" s="54"/>
      <c r="D695" s="327"/>
      <c r="E695" s="83"/>
      <c r="F695" s="93"/>
      <c r="G695" s="101"/>
      <c r="H695" s="279"/>
    </row>
    <row r="696" spans="1:8" ht="12.75" customHeight="1">
      <c r="A696" s="282"/>
      <c r="B696" s="255"/>
      <c r="C696" s="55"/>
      <c r="D696" s="326"/>
      <c r="E696" s="82"/>
      <c r="F696" s="90"/>
      <c r="G696" s="73"/>
      <c r="H696" s="278"/>
    </row>
    <row r="697" spans="1:8" ht="12.75" customHeight="1">
      <c r="A697" s="245" t="s">
        <v>46</v>
      </c>
      <c r="B697" s="256"/>
      <c r="C697" s="54"/>
      <c r="D697" s="327"/>
      <c r="E697" s="83"/>
      <c r="F697" s="93"/>
      <c r="G697" s="101"/>
      <c r="H697" s="279"/>
    </row>
    <row r="698" spans="1:8" ht="12.75" customHeight="1">
      <c r="A698" s="282"/>
      <c r="B698" s="255"/>
      <c r="C698" s="55"/>
      <c r="D698" s="326"/>
      <c r="E698" s="82"/>
      <c r="F698" s="90"/>
      <c r="G698" s="73"/>
      <c r="H698" s="278"/>
    </row>
    <row r="699" spans="1:8" ht="12.75" customHeight="1">
      <c r="A699" s="245" t="s">
        <v>46</v>
      </c>
      <c r="B699" s="256"/>
      <c r="C699" s="54"/>
      <c r="D699" s="327"/>
      <c r="E699" s="83"/>
      <c r="F699" s="93"/>
      <c r="G699" s="101"/>
      <c r="H699" s="279"/>
    </row>
    <row r="700" spans="1:8" ht="12.75" customHeight="1">
      <c r="A700" s="282"/>
      <c r="B700" s="255"/>
      <c r="C700" s="55"/>
      <c r="D700" s="326"/>
      <c r="E700" s="82"/>
      <c r="F700" s="90"/>
      <c r="G700" s="73"/>
      <c r="H700" s="278"/>
    </row>
    <row r="701" spans="1:8" ht="12.75" customHeight="1">
      <c r="A701" s="245"/>
      <c r="B701" s="256"/>
      <c r="C701" s="54"/>
      <c r="D701" s="327"/>
      <c r="E701" s="83"/>
      <c r="F701" s="93"/>
      <c r="G701" s="101"/>
      <c r="H701" s="279"/>
    </row>
    <row r="702" spans="1:8" ht="12.75" customHeight="1">
      <c r="A702" s="282"/>
      <c r="B702" s="255"/>
      <c r="C702" s="55"/>
      <c r="D702" s="326"/>
      <c r="E702" s="82"/>
      <c r="F702" s="90"/>
      <c r="G702" s="73"/>
      <c r="H702" s="278"/>
    </row>
    <row r="703" spans="1:8" ht="12.75" customHeight="1">
      <c r="A703" s="245" t="s">
        <v>46</v>
      </c>
      <c r="B703" s="256"/>
      <c r="C703" s="54"/>
      <c r="D703" s="327"/>
      <c r="E703" s="83"/>
      <c r="F703" s="93"/>
      <c r="G703" s="101"/>
      <c r="H703" s="279"/>
    </row>
    <row r="704" spans="1:8" ht="12.75" customHeight="1">
      <c r="A704" s="282"/>
      <c r="B704" s="255"/>
      <c r="C704" s="55"/>
      <c r="D704" s="326"/>
      <c r="E704" s="82"/>
      <c r="F704" s="90"/>
      <c r="G704" s="73"/>
      <c r="H704" s="278"/>
    </row>
    <row r="705" spans="1:8" ht="12.75" customHeight="1">
      <c r="A705" s="245"/>
      <c r="B705" s="256"/>
      <c r="C705" s="54"/>
      <c r="D705" s="327"/>
      <c r="E705" s="83"/>
      <c r="F705" s="93"/>
      <c r="G705" s="101"/>
      <c r="H705" s="279"/>
    </row>
    <row r="706" spans="1:8" ht="12.75" customHeight="1">
      <c r="A706" s="282"/>
      <c r="B706" s="255"/>
      <c r="C706" s="55"/>
      <c r="D706" s="326"/>
      <c r="E706" s="82"/>
      <c r="F706" s="90"/>
      <c r="G706" s="73"/>
      <c r="H706" s="278"/>
    </row>
    <row r="707" spans="1:8" ht="12.75" customHeight="1">
      <c r="A707" s="245"/>
      <c r="B707" s="256"/>
      <c r="C707" s="54"/>
      <c r="D707" s="327"/>
      <c r="E707" s="83"/>
      <c r="F707" s="93"/>
      <c r="G707" s="101"/>
      <c r="H707" s="279"/>
    </row>
    <row r="708" spans="1:8" ht="12.75" customHeight="1">
      <c r="A708" s="282"/>
      <c r="B708" s="255"/>
      <c r="C708" s="55"/>
      <c r="D708" s="326"/>
      <c r="E708" s="82"/>
      <c r="F708" s="90"/>
      <c r="G708" s="73"/>
      <c r="H708" s="278"/>
    </row>
    <row r="709" spans="1:8" ht="12.75" customHeight="1">
      <c r="A709" s="245"/>
      <c r="B709" s="256"/>
      <c r="C709" s="54"/>
      <c r="D709" s="327"/>
      <c r="E709" s="83"/>
      <c r="F709" s="93"/>
      <c r="G709" s="101"/>
      <c r="H709" s="279"/>
    </row>
    <row r="710" spans="1:8" ht="12.75" customHeight="1">
      <c r="A710" s="282"/>
      <c r="B710" s="255"/>
      <c r="C710" s="55"/>
      <c r="D710" s="326"/>
      <c r="E710" s="82"/>
      <c r="F710" s="90"/>
      <c r="G710" s="73"/>
      <c r="H710" s="278"/>
    </row>
    <row r="711" spans="1:8" ht="12.75" customHeight="1">
      <c r="A711" s="245"/>
      <c r="B711" s="256"/>
      <c r="C711" s="54"/>
      <c r="D711" s="327"/>
      <c r="E711" s="83"/>
      <c r="F711" s="93"/>
      <c r="G711" s="101"/>
      <c r="H711" s="279"/>
    </row>
    <row r="712" spans="1:8" ht="12.75" customHeight="1">
      <c r="A712" s="282"/>
      <c r="B712" s="255"/>
      <c r="C712" s="55"/>
      <c r="D712" s="326"/>
      <c r="E712" s="82"/>
      <c r="F712" s="90"/>
      <c r="G712" s="73"/>
      <c r="H712" s="278"/>
    </row>
    <row r="713" spans="1:8" ht="12.75" customHeight="1">
      <c r="A713" s="245"/>
      <c r="B713" s="256"/>
      <c r="C713" s="54"/>
      <c r="D713" s="327"/>
      <c r="E713" s="83"/>
      <c r="F713" s="93"/>
      <c r="G713" s="101"/>
      <c r="H713" s="279"/>
    </row>
    <row r="714" spans="1:8" ht="12.75" customHeight="1">
      <c r="A714" s="282"/>
      <c r="B714" s="255"/>
      <c r="C714" s="55"/>
      <c r="D714" s="326"/>
      <c r="E714" s="82"/>
      <c r="F714" s="90"/>
      <c r="G714" s="73"/>
      <c r="H714" s="278"/>
    </row>
    <row r="715" spans="1:8" ht="12.75" customHeight="1">
      <c r="A715" s="245"/>
      <c r="B715" s="256"/>
      <c r="C715" s="54"/>
      <c r="D715" s="327"/>
      <c r="E715" s="83"/>
      <c r="F715" s="93"/>
      <c r="G715" s="101"/>
      <c r="H715" s="279"/>
    </row>
    <row r="716" spans="1:8" ht="12.75" customHeight="1">
      <c r="A716" s="282"/>
      <c r="B716" s="255"/>
      <c r="C716" s="55"/>
      <c r="D716" s="326"/>
      <c r="E716" s="82"/>
      <c r="F716" s="90"/>
      <c r="G716" s="73"/>
      <c r="H716" s="278"/>
    </row>
    <row r="717" spans="1:8" ht="12.75" customHeight="1">
      <c r="A717" s="245"/>
      <c r="B717" s="256"/>
      <c r="C717" s="54"/>
      <c r="D717" s="327"/>
      <c r="E717" s="83"/>
      <c r="F717" s="93"/>
      <c r="G717" s="101"/>
      <c r="H717" s="279"/>
    </row>
    <row r="718" spans="1:8" ht="12.75" customHeight="1">
      <c r="A718" s="282"/>
      <c r="B718" s="255"/>
      <c r="C718" s="55"/>
      <c r="D718" s="326"/>
      <c r="E718" s="82"/>
      <c r="F718" s="90"/>
      <c r="G718" s="73"/>
      <c r="H718" s="278"/>
    </row>
    <row r="719" spans="1:8" ht="12.75" customHeight="1">
      <c r="A719" s="245"/>
      <c r="B719" s="256"/>
      <c r="C719" s="54"/>
      <c r="D719" s="327"/>
      <c r="E719" s="83"/>
      <c r="F719" s="93"/>
      <c r="G719" s="101"/>
      <c r="H719" s="279"/>
    </row>
    <row r="720" spans="1:8" ht="12.75" customHeight="1">
      <c r="A720" s="282"/>
      <c r="B720" s="255" t="s">
        <v>46</v>
      </c>
      <c r="C720" s="55" t="s">
        <v>46</v>
      </c>
      <c r="D720" s="326"/>
      <c r="E720" s="82"/>
      <c r="F720" s="90"/>
      <c r="G720" s="73"/>
      <c r="H720" s="278"/>
    </row>
    <row r="721" spans="1:8" ht="12.75" customHeight="1">
      <c r="A721" s="245" t="s">
        <v>46</v>
      </c>
      <c r="B721" s="40" t="s">
        <v>165</v>
      </c>
      <c r="C721" s="54" t="s">
        <v>46</v>
      </c>
      <c r="D721" s="327"/>
      <c r="E721" s="83" t="s">
        <v>46</v>
      </c>
      <c r="F721" s="93"/>
      <c r="G721" s="101"/>
      <c r="H721" s="279"/>
    </row>
    <row r="722" spans="1:8" ht="12.75" customHeight="1">
      <c r="A722" s="282"/>
      <c r="B722" s="255" t="s">
        <v>46</v>
      </c>
      <c r="C722" s="55" t="s">
        <v>46</v>
      </c>
      <c r="D722" s="326"/>
      <c r="E722" s="82"/>
      <c r="F722" s="90"/>
      <c r="G722" s="73"/>
      <c r="H722" s="278"/>
    </row>
    <row r="723" spans="1:8" ht="12.75" customHeight="1">
      <c r="A723" s="245" t="s">
        <v>2922</v>
      </c>
      <c r="B723" s="256" t="s">
        <v>2221</v>
      </c>
      <c r="C723" s="54" t="s">
        <v>46</v>
      </c>
      <c r="D723" s="327"/>
      <c r="E723" s="83"/>
      <c r="F723" s="93"/>
      <c r="G723" s="101"/>
      <c r="H723" s="279"/>
    </row>
    <row r="724" spans="1:8" ht="12.75" customHeight="1">
      <c r="A724" s="282"/>
      <c r="B724" s="255"/>
      <c r="C724" s="55"/>
      <c r="D724" s="326"/>
      <c r="E724" s="82"/>
      <c r="F724" s="90"/>
      <c r="G724" s="73"/>
      <c r="H724" s="278"/>
    </row>
    <row r="725" spans="1:8" ht="12.75" customHeight="1">
      <c r="A725" s="245"/>
      <c r="B725" s="256"/>
      <c r="C725" s="54"/>
      <c r="D725" s="327"/>
      <c r="E725" s="83"/>
      <c r="F725" s="93"/>
      <c r="G725" s="101"/>
      <c r="H725" s="279"/>
    </row>
    <row r="726" spans="1:8" ht="12.75" customHeight="1">
      <c r="A726" s="282"/>
      <c r="B726" s="255"/>
      <c r="C726" s="55"/>
      <c r="D726" s="326"/>
      <c r="E726" s="82"/>
      <c r="F726" s="90"/>
      <c r="G726" s="73"/>
      <c r="H726" s="278"/>
    </row>
    <row r="727" spans="1:8" ht="12.75" customHeight="1">
      <c r="A727" s="245"/>
      <c r="B727" s="256" t="s">
        <v>2769</v>
      </c>
      <c r="C727" s="54"/>
      <c r="D727" s="327"/>
      <c r="E727" s="83"/>
      <c r="F727" s="93"/>
      <c r="G727" s="101"/>
      <c r="H727" s="279"/>
    </row>
    <row r="728" spans="1:8" ht="12.75" customHeight="1">
      <c r="A728" s="282"/>
      <c r="B728" s="255" t="s">
        <v>1802</v>
      </c>
      <c r="C728" s="55" t="s">
        <v>808</v>
      </c>
      <c r="D728" s="326"/>
      <c r="E728" s="82"/>
      <c r="F728" s="90"/>
      <c r="G728" s="73"/>
      <c r="H728" s="278"/>
    </row>
    <row r="729" spans="1:8" ht="12.75" customHeight="1">
      <c r="A729" s="245"/>
      <c r="B729" s="256" t="s">
        <v>1217</v>
      </c>
      <c r="C729" s="54" t="s">
        <v>2117</v>
      </c>
      <c r="D729" s="327">
        <v>4</v>
      </c>
      <c r="E729" s="83" t="s">
        <v>199</v>
      </c>
      <c r="F729" s="93"/>
      <c r="G729" s="101"/>
      <c r="H729" s="279"/>
    </row>
    <row r="730" spans="1:8" ht="12.75" customHeight="1">
      <c r="A730" s="282"/>
      <c r="B730" s="255" t="s">
        <v>46</v>
      </c>
      <c r="C730" s="55"/>
      <c r="D730" s="326"/>
      <c r="E730" s="82"/>
      <c r="F730" s="90"/>
      <c r="G730" s="73"/>
      <c r="H730" s="278"/>
    </row>
    <row r="731" spans="1:8" ht="12.75" customHeight="1">
      <c r="A731" s="245"/>
      <c r="B731" s="256" t="s">
        <v>46</v>
      </c>
      <c r="C731" s="54"/>
      <c r="D731" s="327"/>
      <c r="E731" s="83" t="s">
        <v>46</v>
      </c>
      <c r="F731" s="93"/>
      <c r="G731" s="101"/>
      <c r="H731" s="279"/>
    </row>
    <row r="732" spans="1:8" ht="12.75" customHeight="1">
      <c r="A732" s="282"/>
      <c r="B732" s="255" t="s">
        <v>46</v>
      </c>
      <c r="C732" s="55" t="s">
        <v>46</v>
      </c>
      <c r="D732" s="326"/>
      <c r="E732" s="82"/>
      <c r="F732" s="90"/>
      <c r="G732" s="73"/>
      <c r="H732" s="278"/>
    </row>
    <row r="733" spans="1:8" ht="12.75" customHeight="1">
      <c r="A733" s="245"/>
      <c r="B733" s="256" t="s">
        <v>46</v>
      </c>
      <c r="C733" s="54"/>
      <c r="D733" s="327"/>
      <c r="E733" s="83" t="s">
        <v>46</v>
      </c>
      <c r="F733" s="93"/>
      <c r="G733" s="101"/>
      <c r="H733" s="279"/>
    </row>
    <row r="734" spans="1:8" ht="12.75" customHeight="1">
      <c r="A734" s="282"/>
      <c r="B734" s="255"/>
      <c r="C734" s="55"/>
      <c r="D734" s="326"/>
      <c r="E734" s="82"/>
      <c r="F734" s="90"/>
      <c r="G734" s="73"/>
      <c r="H734" s="278"/>
    </row>
    <row r="735" spans="1:8" ht="12.75" customHeight="1">
      <c r="A735" s="245"/>
      <c r="B735" s="256"/>
      <c r="C735" s="54"/>
      <c r="D735" s="327"/>
      <c r="E735" s="83"/>
      <c r="F735" s="93"/>
      <c r="G735" s="101"/>
      <c r="H735" s="279"/>
    </row>
    <row r="736" spans="1:8" ht="12.75" customHeight="1">
      <c r="A736" s="282"/>
      <c r="B736" s="255"/>
      <c r="C736" s="55"/>
      <c r="D736" s="326"/>
      <c r="E736" s="82"/>
      <c r="F736" s="90"/>
      <c r="G736" s="73"/>
      <c r="H736" s="278"/>
    </row>
    <row r="737" spans="1:8" ht="12.75" customHeight="1">
      <c r="A737" s="245"/>
      <c r="B737" s="256"/>
      <c r="C737" s="54"/>
      <c r="D737" s="327"/>
      <c r="E737" s="83"/>
      <c r="F737" s="93"/>
      <c r="G737" s="101"/>
      <c r="H737" s="279"/>
    </row>
    <row r="738" spans="1:8" ht="12.75" customHeight="1">
      <c r="A738" s="282"/>
      <c r="B738" s="255" t="s">
        <v>46</v>
      </c>
      <c r="C738" s="55" t="s">
        <v>46</v>
      </c>
      <c r="D738" s="326"/>
      <c r="E738" s="82"/>
      <c r="F738" s="90"/>
      <c r="G738" s="73"/>
      <c r="H738" s="278"/>
    </row>
    <row r="739" spans="1:8" ht="12.75" customHeight="1">
      <c r="A739" s="245" t="s">
        <v>46</v>
      </c>
      <c r="B739" s="256" t="s">
        <v>884</v>
      </c>
      <c r="C739" s="54" t="s">
        <v>46</v>
      </c>
      <c r="D739" s="327"/>
      <c r="E739" s="83" t="s">
        <v>46</v>
      </c>
      <c r="F739" s="93"/>
      <c r="G739" s="101"/>
      <c r="H739" s="279"/>
    </row>
    <row r="740" spans="1:8" ht="12.75" customHeight="1">
      <c r="A740" s="243"/>
      <c r="B740" s="255"/>
      <c r="C740" s="55" t="s">
        <v>4317</v>
      </c>
      <c r="D740" s="326"/>
      <c r="E740" s="84"/>
      <c r="F740" s="90"/>
      <c r="G740" s="73"/>
      <c r="H740" s="278"/>
    </row>
    <row r="741" spans="1:8" ht="12.75" customHeight="1">
      <c r="A741" s="244"/>
      <c r="B741" s="256" t="s">
        <v>2446</v>
      </c>
      <c r="C741" s="54" t="s">
        <v>368</v>
      </c>
      <c r="D741" s="396">
        <v>1</v>
      </c>
      <c r="E741" s="83" t="s">
        <v>199</v>
      </c>
      <c r="F741" s="93"/>
      <c r="G741" s="101"/>
      <c r="H741" s="279"/>
    </row>
    <row r="742" spans="1:8" ht="12.75" customHeight="1">
      <c r="A742" s="282"/>
      <c r="B742" s="255"/>
      <c r="C742" s="55"/>
      <c r="D742" s="326"/>
      <c r="E742" s="82"/>
      <c r="F742" s="90"/>
      <c r="G742" s="73"/>
      <c r="H742" s="278"/>
    </row>
    <row r="743" spans="1:8" ht="12.75" customHeight="1">
      <c r="A743" s="245"/>
      <c r="B743" s="256"/>
      <c r="C743" s="54"/>
      <c r="D743" s="327"/>
      <c r="E743" s="83"/>
      <c r="F743" s="93"/>
      <c r="G743" s="101"/>
      <c r="H743" s="279"/>
    </row>
    <row r="744" spans="1:8" ht="12.75" customHeight="1">
      <c r="A744" s="282"/>
      <c r="B744" s="255"/>
      <c r="C744" s="55"/>
      <c r="D744" s="326"/>
      <c r="E744" s="82"/>
      <c r="F744" s="90"/>
      <c r="G744" s="73"/>
      <c r="H744" s="278"/>
    </row>
    <row r="745" spans="1:8" ht="12.75" customHeight="1">
      <c r="A745" s="245"/>
      <c r="B745" s="256" t="s">
        <v>1446</v>
      </c>
      <c r="C745" s="54"/>
      <c r="D745" s="327"/>
      <c r="E745" s="83"/>
      <c r="F745" s="93"/>
      <c r="G745" s="101"/>
      <c r="H745" s="279"/>
    </row>
    <row r="746" spans="1:8" ht="12.75" customHeight="1">
      <c r="A746" s="282"/>
      <c r="B746" s="255" t="s">
        <v>1299</v>
      </c>
      <c r="C746" s="55"/>
      <c r="D746" s="326"/>
      <c r="E746" s="82"/>
      <c r="F746" s="90"/>
      <c r="G746" s="73"/>
      <c r="H746" s="278"/>
    </row>
    <row r="747" spans="1:8" ht="12.75" customHeight="1">
      <c r="A747" s="245" t="s">
        <v>46</v>
      </c>
      <c r="B747" s="256" t="s">
        <v>1951</v>
      </c>
      <c r="C747" s="54" t="s">
        <v>700</v>
      </c>
      <c r="D747" s="327">
        <v>1</v>
      </c>
      <c r="E747" s="83" t="s">
        <v>199</v>
      </c>
      <c r="F747" s="93"/>
      <c r="G747" s="101"/>
      <c r="H747" s="279"/>
    </row>
    <row r="748" spans="1:8" ht="12.75" customHeight="1">
      <c r="A748" s="282"/>
      <c r="B748" s="255" t="s">
        <v>1332</v>
      </c>
      <c r="C748" s="55"/>
      <c r="D748" s="326"/>
      <c r="E748" s="82"/>
      <c r="F748" s="90"/>
      <c r="G748" s="73"/>
      <c r="H748" s="278"/>
    </row>
    <row r="749" spans="1:8" ht="12.75" customHeight="1">
      <c r="A749" s="245" t="s">
        <v>46</v>
      </c>
      <c r="B749" s="256" t="s">
        <v>1951</v>
      </c>
      <c r="C749" s="54" t="s">
        <v>57</v>
      </c>
      <c r="D749" s="327">
        <v>1</v>
      </c>
      <c r="E749" s="83" t="s">
        <v>199</v>
      </c>
      <c r="F749" s="93"/>
      <c r="G749" s="101"/>
      <c r="H749" s="279"/>
    </row>
    <row r="750" spans="1:8" ht="12.75" customHeight="1">
      <c r="A750" s="282"/>
      <c r="B750" s="255" t="s">
        <v>581</v>
      </c>
      <c r="C750" s="55"/>
      <c r="D750" s="326"/>
      <c r="E750" s="82"/>
      <c r="F750" s="90"/>
      <c r="G750" s="73"/>
      <c r="H750" s="278"/>
    </row>
    <row r="751" spans="1:8" ht="12.75" customHeight="1">
      <c r="A751" s="245" t="s">
        <v>46</v>
      </c>
      <c r="B751" s="256" t="s">
        <v>1951</v>
      </c>
      <c r="C751" s="54" t="s">
        <v>2770</v>
      </c>
      <c r="D751" s="327">
        <v>1</v>
      </c>
      <c r="E751" s="83" t="s">
        <v>199</v>
      </c>
      <c r="F751" s="93"/>
      <c r="G751" s="101"/>
      <c r="H751" s="279"/>
    </row>
    <row r="752" spans="1:8" ht="12.75" customHeight="1">
      <c r="A752" s="282"/>
      <c r="B752" s="255" t="s">
        <v>719</v>
      </c>
      <c r="C752" s="55"/>
      <c r="D752" s="326"/>
      <c r="E752" s="82"/>
      <c r="F752" s="90"/>
      <c r="G752" s="73"/>
      <c r="H752" s="278"/>
    </row>
    <row r="753" spans="1:8" ht="12.75" customHeight="1">
      <c r="A753" s="245" t="s">
        <v>46</v>
      </c>
      <c r="B753" s="256" t="s">
        <v>1951</v>
      </c>
      <c r="C753" s="54" t="s">
        <v>2476</v>
      </c>
      <c r="D753" s="327">
        <v>1</v>
      </c>
      <c r="E753" s="83" t="s">
        <v>199</v>
      </c>
      <c r="F753" s="93"/>
      <c r="G753" s="101"/>
      <c r="H753" s="279"/>
    </row>
    <row r="754" spans="1:8" ht="12.75" customHeight="1">
      <c r="A754" s="282"/>
      <c r="B754" s="255" t="s">
        <v>1662</v>
      </c>
      <c r="C754" s="55"/>
      <c r="D754" s="326"/>
      <c r="E754" s="82"/>
      <c r="F754" s="90"/>
      <c r="G754" s="73"/>
      <c r="H754" s="278"/>
    </row>
    <row r="755" spans="1:8" ht="12.75" customHeight="1">
      <c r="A755" s="245" t="s">
        <v>46</v>
      </c>
      <c r="B755" s="256" t="s">
        <v>1951</v>
      </c>
      <c r="C755" s="54" t="s">
        <v>2773</v>
      </c>
      <c r="D755" s="327">
        <v>1</v>
      </c>
      <c r="E755" s="83" t="s">
        <v>199</v>
      </c>
      <c r="F755" s="93"/>
      <c r="G755" s="101"/>
      <c r="H755" s="279"/>
    </row>
    <row r="756" spans="1:8" ht="12.75" customHeight="1">
      <c r="A756" s="282"/>
      <c r="B756" s="255" t="s">
        <v>1393</v>
      </c>
      <c r="C756" s="55"/>
      <c r="D756" s="326"/>
      <c r="E756" s="82"/>
      <c r="F756" s="90"/>
      <c r="G756" s="73"/>
      <c r="H756" s="278"/>
    </row>
    <row r="757" spans="1:8" ht="12.75" customHeight="1">
      <c r="A757" s="245" t="s">
        <v>46</v>
      </c>
      <c r="B757" s="256" t="s">
        <v>1951</v>
      </c>
      <c r="C757" s="54" t="s">
        <v>1052</v>
      </c>
      <c r="D757" s="327">
        <v>1</v>
      </c>
      <c r="E757" s="83" t="s">
        <v>199</v>
      </c>
      <c r="F757" s="93"/>
      <c r="G757" s="101"/>
      <c r="H757" s="279"/>
    </row>
    <row r="758" spans="1:8" ht="12.75" customHeight="1">
      <c r="A758" s="282"/>
      <c r="B758" s="255"/>
      <c r="C758" s="55"/>
      <c r="D758" s="326"/>
      <c r="E758" s="82"/>
      <c r="F758" s="90"/>
      <c r="G758" s="73"/>
      <c r="H758" s="278"/>
    </row>
    <row r="759" spans="1:8" ht="12.75" customHeight="1">
      <c r="A759" s="245"/>
      <c r="B759" s="256"/>
      <c r="C759" s="54"/>
      <c r="D759" s="327"/>
      <c r="E759" s="83"/>
      <c r="F759" s="93"/>
      <c r="G759" s="101"/>
      <c r="H759" s="279"/>
    </row>
    <row r="760" spans="1:8" ht="12.75" customHeight="1">
      <c r="A760" s="282"/>
      <c r="B760" s="255" t="s">
        <v>46</v>
      </c>
      <c r="C760" s="55" t="s">
        <v>46</v>
      </c>
      <c r="D760" s="326"/>
      <c r="E760" s="82"/>
      <c r="F760" s="90"/>
      <c r="G760" s="73"/>
      <c r="H760" s="278"/>
    </row>
    <row r="761" spans="1:8" ht="12.75" customHeight="1">
      <c r="A761" s="245" t="s">
        <v>46</v>
      </c>
      <c r="B761" s="40" t="s">
        <v>165</v>
      </c>
      <c r="C761" s="54" t="s">
        <v>46</v>
      </c>
      <c r="D761" s="327"/>
      <c r="E761" s="83" t="s">
        <v>46</v>
      </c>
      <c r="F761" s="93"/>
      <c r="G761" s="101"/>
      <c r="H761" s="279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Ｐゴシック,標準"&amp;9校舎等：③屋外倉庫棟：P-&amp;P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5">
    <tabColor rgb="FF00B050"/>
  </sheetPr>
  <dimension ref="A1:J441"/>
  <sheetViews>
    <sheetView showZeros="0" view="pageBreakPreview" topLeftCell="A436" zoomScaleSheetLayoutView="100" workbookViewId="0">
      <selection activeCell="C124" sqref="C124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9" width="9" style="1" customWidth="1"/>
    <col min="10" max="10" width="9" style="412" customWidth="1"/>
    <col min="11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283" t="s">
        <v>307</v>
      </c>
      <c r="B3" s="252" t="s">
        <v>90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 t="s">
        <v>46</v>
      </c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56" t="s">
        <v>1536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353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2108</v>
      </c>
      <c r="F11" s="72"/>
      <c r="G11" s="72"/>
      <c r="H11" s="279"/>
    </row>
    <row r="12" spans="1:8" ht="12.75" customHeight="1">
      <c r="A12" s="282"/>
      <c r="B12" s="255" t="s">
        <v>46</v>
      </c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223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 t="s">
        <v>46</v>
      </c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2587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 t="s">
        <v>46</v>
      </c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2404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 t="s">
        <v>46</v>
      </c>
      <c r="D18" s="326"/>
      <c r="E18" s="82"/>
      <c r="F18" s="353"/>
      <c r="G18" s="353"/>
      <c r="H18" s="278"/>
    </row>
    <row r="19" spans="1:8" ht="12.75" customHeight="1">
      <c r="A19" s="245" t="s">
        <v>2554</v>
      </c>
      <c r="B19" s="256" t="s">
        <v>2801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/>
      <c r="C20" s="55" t="s">
        <v>46</v>
      </c>
      <c r="D20" s="326"/>
      <c r="E20" s="82"/>
      <c r="F20" s="353"/>
      <c r="G20" s="353"/>
      <c r="H20" s="278"/>
    </row>
    <row r="21" spans="1:8" ht="12.75" customHeight="1">
      <c r="A21" s="245" t="s">
        <v>54</v>
      </c>
      <c r="B21" s="256" t="s">
        <v>2883</v>
      </c>
      <c r="C21" s="54" t="s">
        <v>46</v>
      </c>
      <c r="D21" s="327">
        <v>1</v>
      </c>
      <c r="E21" s="83" t="s">
        <v>60</v>
      </c>
      <c r="F21" s="72"/>
      <c r="G21" s="72"/>
      <c r="H21" s="279"/>
    </row>
    <row r="22" spans="1:8" ht="12.75" customHeight="1">
      <c r="A22" s="282"/>
      <c r="B22" s="255"/>
      <c r="C22" s="55" t="s">
        <v>46</v>
      </c>
      <c r="D22" s="326"/>
      <c r="E22" s="82"/>
      <c r="F22" s="353"/>
      <c r="G22" s="353"/>
      <c r="H22" s="278"/>
    </row>
    <row r="23" spans="1:8" ht="12.75" customHeight="1">
      <c r="A23" s="245" t="s">
        <v>422</v>
      </c>
      <c r="B23" s="256" t="s">
        <v>84</v>
      </c>
      <c r="C23" s="54" t="s">
        <v>46</v>
      </c>
      <c r="D23" s="327">
        <v>1</v>
      </c>
      <c r="E23" s="83" t="s">
        <v>60</v>
      </c>
      <c r="F23" s="72"/>
      <c r="G23" s="72"/>
      <c r="H23" s="279"/>
    </row>
    <row r="24" spans="1:8" ht="12.75" customHeight="1">
      <c r="A24" s="282"/>
      <c r="B24" s="255"/>
      <c r="C24" s="55"/>
      <c r="D24" s="326"/>
      <c r="E24" s="82"/>
      <c r="F24" s="353"/>
      <c r="G24" s="353"/>
      <c r="H24" s="278"/>
    </row>
    <row r="25" spans="1:8" ht="12.75" customHeight="1">
      <c r="A25" s="245"/>
      <c r="B25" s="256"/>
      <c r="C25" s="54"/>
      <c r="D25" s="327"/>
      <c r="E25" s="83"/>
      <c r="F25" s="72"/>
      <c r="G25" s="72"/>
      <c r="H25" s="279"/>
    </row>
    <row r="26" spans="1:8" ht="12.75" customHeight="1">
      <c r="A26" s="282"/>
      <c r="B26" s="255"/>
      <c r="C26" s="55"/>
      <c r="D26" s="326"/>
      <c r="E26" s="82"/>
      <c r="F26" s="353"/>
      <c r="G26" s="353"/>
      <c r="H26" s="278"/>
    </row>
    <row r="27" spans="1:8" ht="12.75" customHeight="1">
      <c r="A27" s="245"/>
      <c r="B27" s="256"/>
      <c r="C27" s="54"/>
      <c r="D27" s="327"/>
      <c r="E27" s="83"/>
      <c r="F27" s="72"/>
      <c r="G27" s="72"/>
      <c r="H27" s="279"/>
    </row>
    <row r="28" spans="1:8" ht="12.75" customHeight="1">
      <c r="A28" s="282"/>
      <c r="B28" s="255"/>
      <c r="C28" s="55"/>
      <c r="D28" s="326"/>
      <c r="E28" s="82"/>
      <c r="F28" s="353"/>
      <c r="G28" s="353"/>
      <c r="H28" s="278"/>
    </row>
    <row r="29" spans="1:8" ht="12.75" customHeight="1">
      <c r="A29" s="245"/>
      <c r="B29" s="256"/>
      <c r="C29" s="54"/>
      <c r="D29" s="327"/>
      <c r="E29" s="83"/>
      <c r="F29" s="72"/>
      <c r="G29" s="72"/>
      <c r="H29" s="279"/>
    </row>
    <row r="30" spans="1:8" ht="12.75" customHeight="1">
      <c r="A30" s="282"/>
      <c r="B30" s="255"/>
      <c r="C30" s="55"/>
      <c r="D30" s="326"/>
      <c r="E30" s="82"/>
      <c r="F30" s="353"/>
      <c r="G30" s="353"/>
      <c r="H30" s="278"/>
    </row>
    <row r="31" spans="1:8" ht="12.75" customHeight="1">
      <c r="A31" s="245"/>
      <c r="B31" s="256"/>
      <c r="C31" s="54"/>
      <c r="D31" s="327"/>
      <c r="E31" s="83"/>
      <c r="F31" s="72"/>
      <c r="G31" s="72"/>
      <c r="H31" s="279"/>
    </row>
    <row r="32" spans="1:8" ht="12.75" customHeight="1">
      <c r="A32" s="282"/>
      <c r="B32" s="255"/>
      <c r="C32" s="55"/>
      <c r="D32" s="326"/>
      <c r="E32" s="82"/>
      <c r="F32" s="90"/>
      <c r="G32" s="73"/>
      <c r="H32" s="278"/>
    </row>
    <row r="33" spans="1:8" ht="12.75" customHeight="1">
      <c r="A33" s="245"/>
      <c r="B33" s="256"/>
      <c r="C33" s="54"/>
      <c r="D33" s="327"/>
      <c r="E33" s="83"/>
      <c r="F33" s="93"/>
      <c r="G33" s="101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/>
      <c r="B35" s="256"/>
      <c r="C35" s="54"/>
      <c r="D35" s="327"/>
      <c r="E35" s="83"/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/>
      <c r="B37" s="256"/>
      <c r="C37" s="54"/>
      <c r="D37" s="327"/>
      <c r="E37" s="83"/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353"/>
      <c r="G38" s="353"/>
      <c r="H38" s="278"/>
    </row>
    <row r="39" spans="1:8" ht="12.75" customHeight="1">
      <c r="A39" s="245" t="s">
        <v>46</v>
      </c>
      <c r="B39" s="256"/>
      <c r="C39" s="54"/>
      <c r="D39" s="327"/>
      <c r="E39" s="83"/>
      <c r="F39" s="72"/>
      <c r="G39" s="72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82"/>
      <c r="B42" s="255" t="s">
        <v>46</v>
      </c>
      <c r="C42" s="55" t="s">
        <v>46</v>
      </c>
      <c r="D42" s="326"/>
      <c r="E42" s="82"/>
      <c r="F42" s="90"/>
      <c r="G42" s="73"/>
      <c r="H42" s="278"/>
    </row>
    <row r="43" spans="1:8" ht="12.75" customHeight="1">
      <c r="A43" s="245" t="s">
        <v>1562</v>
      </c>
      <c r="B43" s="256" t="s">
        <v>12</v>
      </c>
      <c r="C43" s="54" t="s">
        <v>46</v>
      </c>
      <c r="D43" s="327"/>
      <c r="E43" s="83" t="s">
        <v>46</v>
      </c>
      <c r="F43" s="93"/>
      <c r="G43" s="101"/>
      <c r="H43" s="279"/>
    </row>
    <row r="44" spans="1:8" ht="12.75" customHeight="1">
      <c r="A44" s="282"/>
      <c r="B44" s="255"/>
      <c r="C44" s="55"/>
      <c r="D44" s="326"/>
      <c r="E44" s="82"/>
      <c r="F44" s="90"/>
      <c r="G44" s="73"/>
      <c r="H44" s="278"/>
    </row>
    <row r="45" spans="1:8" ht="12.75" customHeight="1">
      <c r="A45" s="245"/>
      <c r="B45" s="256"/>
      <c r="C45" s="54"/>
      <c r="D45" s="327"/>
      <c r="E45" s="83"/>
      <c r="F45" s="93"/>
      <c r="G45" s="101"/>
      <c r="H45" s="279"/>
    </row>
    <row r="46" spans="1:8" ht="12.75" customHeight="1">
      <c r="A46" s="243"/>
      <c r="B46" s="260"/>
      <c r="C46" s="52"/>
      <c r="D46" s="326"/>
      <c r="E46" s="346"/>
      <c r="F46" s="71"/>
      <c r="G46" s="69"/>
      <c r="H46" s="278"/>
    </row>
    <row r="47" spans="1:8" ht="12.75" customHeight="1">
      <c r="A47" s="244" t="s">
        <v>46</v>
      </c>
      <c r="B47" s="292" t="s">
        <v>2689</v>
      </c>
      <c r="C47" s="54" t="s">
        <v>2640</v>
      </c>
      <c r="D47" s="327">
        <v>4</v>
      </c>
      <c r="E47" s="347" t="s">
        <v>220</v>
      </c>
      <c r="F47" s="72"/>
      <c r="G47" s="70"/>
      <c r="H47" s="279"/>
    </row>
    <row r="48" spans="1:8" ht="12.75" customHeight="1">
      <c r="A48" s="247"/>
      <c r="B48" s="261"/>
      <c r="C48" s="55"/>
      <c r="D48" s="333"/>
      <c r="E48" s="350"/>
      <c r="F48" s="73"/>
      <c r="G48" s="69"/>
      <c r="H48" s="278"/>
    </row>
    <row r="49" spans="1:8" ht="12.75" customHeight="1">
      <c r="A49" s="240" t="s">
        <v>46</v>
      </c>
      <c r="B49" s="298" t="s">
        <v>1809</v>
      </c>
      <c r="C49" s="53" t="s">
        <v>2691</v>
      </c>
      <c r="D49" s="334">
        <v>13.7</v>
      </c>
      <c r="E49" s="351" t="s">
        <v>117</v>
      </c>
      <c r="F49" s="94"/>
      <c r="G49" s="70"/>
      <c r="H49" s="281"/>
    </row>
    <row r="50" spans="1:8" ht="12.75" customHeight="1">
      <c r="A50" s="384"/>
      <c r="B50" s="249"/>
      <c r="C50" s="249"/>
      <c r="D50" s="330"/>
      <c r="E50" s="80"/>
      <c r="F50" s="69"/>
      <c r="G50" s="69"/>
      <c r="H50" s="275"/>
    </row>
    <row r="51" spans="1:8" ht="12.75" customHeight="1">
      <c r="A51" s="385" t="s">
        <v>46</v>
      </c>
      <c r="B51" s="49" t="s">
        <v>2125</v>
      </c>
      <c r="C51" s="311" t="s">
        <v>2691</v>
      </c>
      <c r="D51" s="331">
        <v>13.7</v>
      </c>
      <c r="E51" s="81" t="s">
        <v>117</v>
      </c>
      <c r="F51" s="70"/>
      <c r="G51" s="70"/>
      <c r="H51" s="374"/>
    </row>
    <row r="52" spans="1:8" ht="12.75" customHeight="1">
      <c r="A52" s="243"/>
      <c r="B52" s="253"/>
      <c r="C52" s="264"/>
      <c r="D52" s="330"/>
      <c r="E52" s="80"/>
      <c r="F52" s="69"/>
      <c r="G52" s="69"/>
      <c r="H52" s="275"/>
    </row>
    <row r="53" spans="1:8" ht="12.75" customHeight="1">
      <c r="A53" s="242" t="s">
        <v>46</v>
      </c>
      <c r="B53" s="254" t="s">
        <v>1432</v>
      </c>
      <c r="C53" s="265" t="s">
        <v>793</v>
      </c>
      <c r="D53" s="331">
        <v>13.7</v>
      </c>
      <c r="E53" s="81" t="s">
        <v>117</v>
      </c>
      <c r="F53" s="70"/>
      <c r="G53" s="70"/>
      <c r="H53" s="277"/>
    </row>
    <row r="54" spans="1:8" ht="12.75" customHeight="1">
      <c r="A54" s="282"/>
      <c r="B54" s="255"/>
      <c r="C54" s="55"/>
      <c r="D54" s="326"/>
      <c r="E54" s="82"/>
      <c r="F54" s="90"/>
      <c r="G54" s="73"/>
      <c r="H54" s="278"/>
    </row>
    <row r="55" spans="1:8" ht="12.75" customHeight="1">
      <c r="A55" s="245" t="s">
        <v>46</v>
      </c>
      <c r="B55" s="256"/>
      <c r="C55" s="54"/>
      <c r="D55" s="327"/>
      <c r="E55" s="83"/>
      <c r="F55" s="93"/>
      <c r="G55" s="101"/>
      <c r="H55" s="279"/>
    </row>
    <row r="56" spans="1:8" ht="12.75" customHeight="1">
      <c r="A56" s="282"/>
      <c r="B56" s="255"/>
      <c r="C56" s="55"/>
      <c r="D56" s="326"/>
      <c r="E56" s="82"/>
      <c r="F56" s="90"/>
      <c r="G56" s="73"/>
      <c r="H56" s="278"/>
    </row>
    <row r="57" spans="1:8" ht="12.75" customHeight="1">
      <c r="A57" s="245" t="s">
        <v>46</v>
      </c>
      <c r="B57" s="256"/>
      <c r="C57" s="54"/>
      <c r="D57" s="327"/>
      <c r="E57" s="83"/>
      <c r="F57" s="93"/>
      <c r="G57" s="101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5" t="s">
        <v>46</v>
      </c>
      <c r="B59" s="256"/>
      <c r="C59" s="54"/>
      <c r="D59" s="327"/>
      <c r="E59" s="83"/>
      <c r="F59" s="93"/>
      <c r="G59" s="101"/>
      <c r="H59" s="279"/>
    </row>
    <row r="60" spans="1:8" ht="12.75" customHeight="1">
      <c r="A60" s="282"/>
      <c r="B60" s="255"/>
      <c r="C60" s="55"/>
      <c r="D60" s="326"/>
      <c r="E60" s="82"/>
      <c r="F60" s="90"/>
      <c r="G60" s="73"/>
      <c r="H60" s="278"/>
    </row>
    <row r="61" spans="1:8" ht="12.75" customHeight="1">
      <c r="A61" s="245" t="s">
        <v>46</v>
      </c>
      <c r="B61" s="256"/>
      <c r="C61" s="54"/>
      <c r="D61" s="327"/>
      <c r="E61" s="83"/>
      <c r="F61" s="93"/>
      <c r="G61" s="101"/>
      <c r="H61" s="279"/>
    </row>
    <row r="62" spans="1:8" ht="12.75" customHeight="1">
      <c r="A62" s="282"/>
      <c r="B62" s="255"/>
      <c r="C62" s="55"/>
      <c r="D62" s="326"/>
      <c r="E62" s="82"/>
      <c r="F62" s="90"/>
      <c r="G62" s="73"/>
      <c r="H62" s="278"/>
    </row>
    <row r="63" spans="1:8" ht="12.75" customHeight="1">
      <c r="A63" s="245" t="s">
        <v>46</v>
      </c>
      <c r="B63" s="256"/>
      <c r="C63" s="54"/>
      <c r="D63" s="327"/>
      <c r="E63" s="83"/>
      <c r="F63" s="93"/>
      <c r="G63" s="101"/>
      <c r="H63" s="279"/>
    </row>
    <row r="64" spans="1:8" ht="12.75" customHeight="1">
      <c r="A64" s="282"/>
      <c r="B64" s="255"/>
      <c r="C64" s="55"/>
      <c r="D64" s="326"/>
      <c r="E64" s="82"/>
      <c r="F64" s="90"/>
      <c r="G64" s="73"/>
      <c r="H64" s="278"/>
    </row>
    <row r="65" spans="1:8" ht="12.75" customHeight="1">
      <c r="A65" s="245"/>
      <c r="B65" s="256"/>
      <c r="C65" s="54"/>
      <c r="D65" s="327"/>
      <c r="E65" s="83"/>
      <c r="F65" s="93"/>
      <c r="G65" s="101"/>
      <c r="H65" s="279"/>
    </row>
    <row r="66" spans="1:8" ht="12.75" customHeight="1">
      <c r="A66" s="282"/>
      <c r="B66" s="255"/>
      <c r="C66" s="55"/>
      <c r="D66" s="326"/>
      <c r="E66" s="82"/>
      <c r="F66" s="90"/>
      <c r="G66" s="73"/>
      <c r="H66" s="278"/>
    </row>
    <row r="67" spans="1:8" ht="12.75" customHeight="1">
      <c r="A67" s="245" t="s">
        <v>46</v>
      </c>
      <c r="B67" s="256"/>
      <c r="C67" s="54"/>
      <c r="D67" s="327"/>
      <c r="E67" s="83"/>
      <c r="F67" s="93"/>
      <c r="G67" s="101"/>
      <c r="H67" s="279"/>
    </row>
    <row r="68" spans="1:8" ht="12.75" customHeight="1">
      <c r="A68" s="282"/>
      <c r="B68" s="255"/>
      <c r="C68" s="55"/>
      <c r="D68" s="326"/>
      <c r="E68" s="82"/>
      <c r="F68" s="90"/>
      <c r="G68" s="73"/>
      <c r="H68" s="278"/>
    </row>
    <row r="69" spans="1:8" ht="12.75" customHeight="1">
      <c r="A69" s="245" t="s">
        <v>46</v>
      </c>
      <c r="B69" s="256"/>
      <c r="C69" s="54"/>
      <c r="D69" s="327"/>
      <c r="E69" s="83"/>
      <c r="F69" s="93"/>
      <c r="G69" s="101"/>
      <c r="H69" s="279"/>
    </row>
    <row r="70" spans="1:8" ht="12.75" customHeight="1">
      <c r="A70" s="282"/>
      <c r="B70" s="255"/>
      <c r="C70" s="55"/>
      <c r="D70" s="326"/>
      <c r="E70" s="82"/>
      <c r="F70" s="90"/>
      <c r="G70" s="73"/>
      <c r="H70" s="278"/>
    </row>
    <row r="71" spans="1:8" ht="12.75" customHeight="1">
      <c r="A71" s="245"/>
      <c r="B71" s="256"/>
      <c r="C71" s="54"/>
      <c r="D71" s="327"/>
      <c r="E71" s="83"/>
      <c r="F71" s="93"/>
      <c r="G71" s="101"/>
      <c r="H71" s="279"/>
    </row>
    <row r="72" spans="1:8" ht="12.75" customHeight="1">
      <c r="A72" s="282"/>
      <c r="B72" s="255"/>
      <c r="C72" s="55"/>
      <c r="D72" s="326"/>
      <c r="E72" s="82"/>
      <c r="F72" s="90"/>
      <c r="G72" s="73"/>
      <c r="H72" s="278"/>
    </row>
    <row r="73" spans="1:8" ht="12.75" customHeight="1">
      <c r="A73" s="245"/>
      <c r="B73" s="256"/>
      <c r="C73" s="54"/>
      <c r="D73" s="327"/>
      <c r="E73" s="83"/>
      <c r="F73" s="93"/>
      <c r="G73" s="101"/>
      <c r="H73" s="279"/>
    </row>
    <row r="74" spans="1:8" ht="12.75" customHeight="1">
      <c r="A74" s="282"/>
      <c r="B74" s="255"/>
      <c r="C74" s="55"/>
      <c r="D74" s="326"/>
      <c r="E74" s="82"/>
      <c r="F74" s="90"/>
      <c r="G74" s="73"/>
      <c r="H74" s="278"/>
    </row>
    <row r="75" spans="1:8" ht="12.75" customHeight="1">
      <c r="A75" s="245"/>
      <c r="B75" s="256"/>
      <c r="C75" s="54"/>
      <c r="D75" s="327"/>
      <c r="E75" s="83"/>
      <c r="F75" s="93"/>
      <c r="G75" s="101"/>
      <c r="H75" s="279"/>
    </row>
    <row r="76" spans="1:8" ht="12.75" customHeight="1">
      <c r="A76" s="282"/>
      <c r="B76" s="255"/>
      <c r="C76" s="55"/>
      <c r="D76" s="326"/>
      <c r="E76" s="82"/>
      <c r="F76" s="90"/>
      <c r="G76" s="73"/>
      <c r="H76" s="278"/>
    </row>
    <row r="77" spans="1:8" ht="12.75" customHeight="1">
      <c r="A77" s="245"/>
      <c r="B77" s="256"/>
      <c r="C77" s="54"/>
      <c r="D77" s="327"/>
      <c r="E77" s="83"/>
      <c r="F77" s="93"/>
      <c r="G77" s="101"/>
      <c r="H77" s="279"/>
    </row>
    <row r="78" spans="1:8" ht="12.75" customHeight="1">
      <c r="A78" s="282"/>
      <c r="B78" s="255"/>
      <c r="C78" s="55"/>
      <c r="D78" s="326"/>
      <c r="E78" s="82"/>
      <c r="F78" s="90"/>
      <c r="G78" s="73"/>
      <c r="H78" s="278"/>
    </row>
    <row r="79" spans="1:8" ht="12.75" customHeight="1">
      <c r="A79" s="245"/>
      <c r="B79" s="256"/>
      <c r="C79" s="54"/>
      <c r="D79" s="327"/>
      <c r="E79" s="83"/>
      <c r="F79" s="93"/>
      <c r="G79" s="101"/>
      <c r="H79" s="279"/>
    </row>
    <row r="80" spans="1:8" ht="12.75" customHeight="1">
      <c r="A80" s="282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5" t="s">
        <v>46</v>
      </c>
      <c r="B81" s="40" t="s">
        <v>165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80"/>
      <c r="B82" s="249"/>
      <c r="C82" s="249"/>
      <c r="D82" s="330"/>
      <c r="E82" s="80"/>
      <c r="F82" s="69"/>
      <c r="G82" s="69"/>
      <c r="H82" s="275"/>
    </row>
    <row r="83" spans="1:8" ht="12.75" customHeight="1">
      <c r="A83" s="284" t="s">
        <v>2407</v>
      </c>
      <c r="B83" s="49" t="s">
        <v>2408</v>
      </c>
      <c r="C83" s="311"/>
      <c r="D83" s="331"/>
      <c r="E83" s="81"/>
      <c r="F83" s="70"/>
      <c r="G83" s="70"/>
      <c r="H83" s="374"/>
    </row>
    <row r="84" spans="1:8" ht="12.75" customHeight="1">
      <c r="A84" s="243"/>
      <c r="B84" s="255"/>
      <c r="C84" s="52"/>
      <c r="D84" s="326"/>
      <c r="E84" s="346"/>
      <c r="F84" s="90"/>
      <c r="G84" s="69"/>
      <c r="H84" s="278"/>
    </row>
    <row r="85" spans="1:8" ht="12.75" customHeight="1">
      <c r="A85" s="244"/>
      <c r="B85" s="256"/>
      <c r="C85" s="54"/>
      <c r="D85" s="327"/>
      <c r="E85" s="347"/>
      <c r="F85" s="91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2402</v>
      </c>
      <c r="D87" s="327">
        <v>33.799999999999997</v>
      </c>
      <c r="E87" s="83" t="s">
        <v>877</v>
      </c>
      <c r="F87" s="91"/>
      <c r="G87" s="70"/>
      <c r="H87" s="277"/>
    </row>
    <row r="88" spans="1:8" ht="12.75" customHeight="1">
      <c r="A88" s="282"/>
      <c r="B88" s="258"/>
      <c r="C88" s="52"/>
      <c r="D88" s="326"/>
      <c r="E88" s="82"/>
      <c r="F88" s="90"/>
      <c r="G88" s="69"/>
      <c r="H88" s="372"/>
    </row>
    <row r="89" spans="1:8" ht="12.75" customHeight="1">
      <c r="A89" s="245"/>
      <c r="B89" s="256" t="s">
        <v>744</v>
      </c>
      <c r="C89" s="54" t="s">
        <v>2402</v>
      </c>
      <c r="D89" s="327">
        <v>18</v>
      </c>
      <c r="E89" s="83" t="s">
        <v>876</v>
      </c>
      <c r="F89" s="72"/>
      <c r="G89" s="70"/>
      <c r="H89" s="375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20.8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 t="s">
        <v>1026</v>
      </c>
      <c r="D92" s="326"/>
      <c r="E92" s="82"/>
      <c r="F92" s="90"/>
      <c r="G92" s="73"/>
      <c r="H92" s="278"/>
    </row>
    <row r="93" spans="1:8" ht="12.75" customHeight="1">
      <c r="A93" s="245"/>
      <c r="B93" s="256" t="s">
        <v>2415</v>
      </c>
      <c r="C93" s="54" t="s">
        <v>1862</v>
      </c>
      <c r="D93" s="327">
        <v>13</v>
      </c>
      <c r="E93" s="83" t="s">
        <v>877</v>
      </c>
      <c r="F93" s="91"/>
      <c r="G93" s="101"/>
      <c r="H93" s="279"/>
    </row>
    <row r="94" spans="1:8" ht="12.75" customHeight="1">
      <c r="A94" s="282"/>
      <c r="B94" s="255"/>
      <c r="C94" s="55"/>
      <c r="D94" s="326"/>
      <c r="E94" s="84"/>
      <c r="F94" s="90"/>
      <c r="G94" s="73"/>
      <c r="H94" s="278"/>
    </row>
    <row r="95" spans="1:8" ht="12.75" customHeight="1">
      <c r="A95" s="245"/>
      <c r="B95" s="256" t="s">
        <v>2419</v>
      </c>
      <c r="C95" s="54" t="s">
        <v>238</v>
      </c>
      <c r="D95" s="327"/>
      <c r="E95" s="83"/>
      <c r="F95" s="92"/>
      <c r="G95" s="101"/>
      <c r="H95" s="279"/>
    </row>
    <row r="96" spans="1:8" ht="12.75" customHeight="1">
      <c r="A96" s="282"/>
      <c r="B96" s="255"/>
      <c r="C96" s="55"/>
      <c r="D96" s="326"/>
      <c r="E96" s="82"/>
      <c r="F96" s="90"/>
      <c r="G96" s="73"/>
      <c r="H96" s="278"/>
    </row>
    <row r="97" spans="1:8" ht="12.75" customHeight="1">
      <c r="A97" s="245" t="s">
        <v>46</v>
      </c>
      <c r="B97" s="256"/>
      <c r="C97" s="54"/>
      <c r="D97" s="327"/>
      <c r="E97" s="83"/>
      <c r="F97" s="93"/>
      <c r="G97" s="101"/>
      <c r="H97" s="279"/>
    </row>
    <row r="98" spans="1:8" ht="12.75" customHeight="1">
      <c r="A98" s="282"/>
      <c r="B98" s="255"/>
      <c r="C98" s="55"/>
      <c r="D98" s="326"/>
      <c r="E98" s="82"/>
      <c r="F98" s="90"/>
      <c r="G98" s="73"/>
      <c r="H98" s="278"/>
    </row>
    <row r="99" spans="1:8" ht="12.75" customHeight="1">
      <c r="A99" s="245" t="s">
        <v>46</v>
      </c>
      <c r="B99" s="256"/>
      <c r="C99" s="54"/>
      <c r="D99" s="327"/>
      <c r="E99" s="83"/>
      <c r="F99" s="93"/>
      <c r="G99" s="101"/>
      <c r="H99" s="279"/>
    </row>
    <row r="100" spans="1:8" ht="12.75" customHeight="1">
      <c r="A100" s="282"/>
      <c r="B100" s="255"/>
      <c r="C100" s="55"/>
      <c r="D100" s="326"/>
      <c r="E100" s="82"/>
      <c r="F100" s="90"/>
      <c r="G100" s="73"/>
      <c r="H100" s="278"/>
    </row>
    <row r="101" spans="1:8" ht="12.75" customHeight="1">
      <c r="A101" s="245" t="s">
        <v>46</v>
      </c>
      <c r="B101" s="256"/>
      <c r="C101" s="54"/>
      <c r="D101" s="327"/>
      <c r="E101" s="83"/>
      <c r="F101" s="93"/>
      <c r="G101" s="101"/>
      <c r="H101" s="279"/>
    </row>
    <row r="102" spans="1:8" ht="12.75" customHeight="1">
      <c r="A102" s="282"/>
      <c r="B102" s="255"/>
      <c r="C102" s="55"/>
      <c r="D102" s="326"/>
      <c r="E102" s="82"/>
      <c r="F102" s="90"/>
      <c r="G102" s="73"/>
      <c r="H102" s="278"/>
    </row>
    <row r="103" spans="1:8" ht="12.75" customHeight="1">
      <c r="A103" s="245" t="s">
        <v>46</v>
      </c>
      <c r="B103" s="256"/>
      <c r="C103" s="54"/>
      <c r="D103" s="327"/>
      <c r="E103" s="83"/>
      <c r="F103" s="93"/>
      <c r="G103" s="101"/>
      <c r="H103" s="279"/>
    </row>
    <row r="104" spans="1:8" ht="12.75" customHeight="1">
      <c r="A104" s="282"/>
      <c r="B104" s="255"/>
      <c r="C104" s="55"/>
      <c r="D104" s="326"/>
      <c r="E104" s="82"/>
      <c r="F104" s="90"/>
      <c r="G104" s="73"/>
      <c r="H104" s="278"/>
    </row>
    <row r="105" spans="1:8" ht="12.75" customHeight="1">
      <c r="A105" s="245" t="s">
        <v>46</v>
      </c>
      <c r="B105" s="256"/>
      <c r="C105" s="54"/>
      <c r="D105" s="327"/>
      <c r="E105" s="83"/>
      <c r="F105" s="93"/>
      <c r="G105" s="101"/>
      <c r="H105" s="279"/>
    </row>
    <row r="106" spans="1:8" ht="12.75" customHeight="1">
      <c r="A106" s="282"/>
      <c r="B106" s="255"/>
      <c r="C106" s="55"/>
      <c r="D106" s="326"/>
      <c r="E106" s="82"/>
      <c r="F106" s="90"/>
      <c r="G106" s="73"/>
      <c r="H106" s="278"/>
    </row>
    <row r="107" spans="1:8" ht="12.75" customHeight="1">
      <c r="A107" s="245"/>
      <c r="B107" s="256"/>
      <c r="C107" s="54"/>
      <c r="D107" s="327"/>
      <c r="E107" s="83"/>
      <c r="F107" s="93"/>
      <c r="G107" s="101"/>
      <c r="H107" s="279"/>
    </row>
    <row r="108" spans="1:8" ht="12.75" customHeight="1">
      <c r="A108" s="282"/>
      <c r="B108" s="255"/>
      <c r="C108" s="55"/>
      <c r="D108" s="326"/>
      <c r="E108" s="82"/>
      <c r="F108" s="90"/>
      <c r="G108" s="73"/>
      <c r="H108" s="278"/>
    </row>
    <row r="109" spans="1:8" ht="12.75" customHeight="1">
      <c r="A109" s="245" t="s">
        <v>46</v>
      </c>
      <c r="B109" s="256"/>
      <c r="C109" s="54"/>
      <c r="D109" s="327"/>
      <c r="E109" s="83"/>
      <c r="F109" s="93"/>
      <c r="G109" s="101"/>
      <c r="H109" s="279"/>
    </row>
    <row r="110" spans="1:8" ht="12.75" customHeight="1">
      <c r="A110" s="282"/>
      <c r="B110" s="255"/>
      <c r="C110" s="55"/>
      <c r="D110" s="326"/>
      <c r="E110" s="82"/>
      <c r="F110" s="90"/>
      <c r="G110" s="73"/>
      <c r="H110" s="278"/>
    </row>
    <row r="111" spans="1:8" ht="12.75" customHeight="1">
      <c r="A111" s="245" t="s">
        <v>46</v>
      </c>
      <c r="B111" s="256"/>
      <c r="C111" s="54"/>
      <c r="D111" s="327"/>
      <c r="E111" s="83"/>
      <c r="F111" s="93"/>
      <c r="G111" s="101"/>
      <c r="H111" s="279"/>
    </row>
    <row r="112" spans="1:8" ht="12.75" customHeight="1">
      <c r="A112" s="282"/>
      <c r="B112" s="255"/>
      <c r="C112" s="55"/>
      <c r="D112" s="326"/>
      <c r="E112" s="82"/>
      <c r="F112" s="90"/>
      <c r="G112" s="73"/>
      <c r="H112" s="278"/>
    </row>
    <row r="113" spans="1:8" ht="12.75" customHeight="1">
      <c r="A113" s="245"/>
      <c r="B113" s="256"/>
      <c r="C113" s="54"/>
      <c r="D113" s="327"/>
      <c r="E113" s="83"/>
      <c r="F113" s="93"/>
      <c r="G113" s="101"/>
      <c r="H113" s="279"/>
    </row>
    <row r="114" spans="1:8" ht="12.75" customHeight="1">
      <c r="A114" s="282"/>
      <c r="B114" s="255"/>
      <c r="C114" s="55"/>
      <c r="D114" s="326"/>
      <c r="E114" s="82"/>
      <c r="F114" s="90"/>
      <c r="G114" s="73"/>
      <c r="H114" s="278"/>
    </row>
    <row r="115" spans="1:8" ht="12.75" customHeight="1">
      <c r="A115" s="245"/>
      <c r="B115" s="256"/>
      <c r="C115" s="54"/>
      <c r="D115" s="327"/>
      <c r="E115" s="83"/>
      <c r="F115" s="93"/>
      <c r="G115" s="101"/>
      <c r="H115" s="279"/>
    </row>
    <row r="116" spans="1:8" ht="12.75" customHeight="1">
      <c r="A116" s="282"/>
      <c r="B116" s="255"/>
      <c r="C116" s="55"/>
      <c r="D116" s="326"/>
      <c r="E116" s="82"/>
      <c r="F116" s="90"/>
      <c r="G116" s="73"/>
      <c r="H116" s="278"/>
    </row>
    <row r="117" spans="1:8" ht="12.75" customHeight="1">
      <c r="A117" s="245"/>
      <c r="B117" s="256"/>
      <c r="C117" s="54"/>
      <c r="D117" s="327"/>
      <c r="E117" s="83"/>
      <c r="F117" s="93"/>
      <c r="G117" s="101"/>
      <c r="H117" s="279"/>
    </row>
    <row r="118" spans="1:8" ht="12.75" customHeight="1">
      <c r="A118" s="282"/>
      <c r="B118" s="255"/>
      <c r="C118" s="55"/>
      <c r="D118" s="326"/>
      <c r="E118" s="82"/>
      <c r="F118" s="90"/>
      <c r="G118" s="73"/>
      <c r="H118" s="278"/>
    </row>
    <row r="119" spans="1:8" ht="12.75" customHeight="1">
      <c r="A119" s="245"/>
      <c r="B119" s="256"/>
      <c r="C119" s="54"/>
      <c r="D119" s="327"/>
      <c r="E119" s="83"/>
      <c r="F119" s="93"/>
      <c r="G119" s="101"/>
      <c r="H119" s="279"/>
    </row>
    <row r="120" spans="1:8" ht="12.75" customHeight="1">
      <c r="A120" s="282"/>
      <c r="B120" s="255" t="s">
        <v>46</v>
      </c>
      <c r="C120" s="55" t="s">
        <v>46</v>
      </c>
      <c r="D120" s="326"/>
      <c r="E120" s="82"/>
      <c r="F120" s="90"/>
      <c r="G120" s="73"/>
      <c r="H120" s="278"/>
    </row>
    <row r="121" spans="1:8" ht="12.75" customHeight="1">
      <c r="A121" s="245" t="s">
        <v>46</v>
      </c>
      <c r="B121" s="40" t="s">
        <v>165</v>
      </c>
      <c r="C121" s="54" t="s">
        <v>46</v>
      </c>
      <c r="D121" s="327"/>
      <c r="E121" s="83" t="s">
        <v>46</v>
      </c>
      <c r="F121" s="93"/>
      <c r="G121" s="101"/>
      <c r="H121" s="279"/>
    </row>
    <row r="122" spans="1:8" ht="12.75" customHeight="1">
      <c r="A122" s="80"/>
      <c r="B122" s="249"/>
      <c r="C122" s="249"/>
      <c r="D122" s="330"/>
      <c r="E122" s="80"/>
      <c r="F122" s="69"/>
      <c r="G122" s="69"/>
      <c r="H122" s="275"/>
    </row>
    <row r="123" spans="1:8" ht="12.75" customHeight="1">
      <c r="A123" s="284" t="s">
        <v>2420</v>
      </c>
      <c r="B123" s="49" t="s">
        <v>2421</v>
      </c>
      <c r="C123" s="311"/>
      <c r="D123" s="331"/>
      <c r="E123" s="81"/>
      <c r="F123" s="70"/>
      <c r="G123" s="70"/>
      <c r="H123" s="374"/>
    </row>
    <row r="124" spans="1:8" ht="12.75" customHeight="1">
      <c r="A124" s="282"/>
      <c r="B124" s="255"/>
      <c r="C124" s="55"/>
      <c r="D124" s="326"/>
      <c r="E124" s="84"/>
      <c r="F124" s="90"/>
      <c r="G124" s="73"/>
      <c r="H124" s="278"/>
    </row>
    <row r="125" spans="1:8" ht="12.75" customHeight="1">
      <c r="A125" s="245"/>
      <c r="B125" s="256"/>
      <c r="C125" s="54"/>
      <c r="D125" s="327"/>
      <c r="E125" s="83"/>
      <c r="F125" s="92"/>
      <c r="G125" s="101"/>
      <c r="H125" s="279"/>
    </row>
    <row r="126" spans="1:8" ht="12.75" customHeight="1">
      <c r="A126" s="282"/>
      <c r="B126" s="255"/>
      <c r="C126" s="52"/>
      <c r="D126" s="326"/>
      <c r="E126" s="82"/>
      <c r="F126" s="90"/>
      <c r="G126" s="69"/>
      <c r="H126" s="278"/>
    </row>
    <row r="127" spans="1:8" ht="12.75" customHeight="1">
      <c r="A127" s="245"/>
      <c r="B127" s="256" t="s">
        <v>905</v>
      </c>
      <c r="C127" s="54" t="s">
        <v>2425</v>
      </c>
      <c r="D127" s="327">
        <v>2.7</v>
      </c>
      <c r="E127" s="83" t="s">
        <v>877</v>
      </c>
      <c r="F127" s="91"/>
      <c r="G127" s="70"/>
      <c r="H127" s="277"/>
    </row>
    <row r="128" spans="1:8" ht="12.75" customHeight="1">
      <c r="A128" s="282"/>
      <c r="B128" s="255"/>
      <c r="C128" s="55"/>
      <c r="D128" s="326"/>
      <c r="E128" s="82"/>
      <c r="F128" s="90"/>
      <c r="G128" s="73"/>
      <c r="H128" s="278"/>
    </row>
    <row r="129" spans="1:8" ht="12.75" customHeight="1">
      <c r="A129" s="245" t="s">
        <v>46</v>
      </c>
      <c r="B129" s="256"/>
      <c r="C129" s="54"/>
      <c r="D129" s="327"/>
      <c r="E129" s="83"/>
      <c r="F129" s="93"/>
      <c r="G129" s="101"/>
      <c r="H129" s="279"/>
    </row>
    <row r="130" spans="1:8" ht="12.75" customHeight="1">
      <c r="A130" s="282"/>
      <c r="B130" s="255"/>
      <c r="C130" s="55"/>
      <c r="D130" s="326"/>
      <c r="E130" s="82"/>
      <c r="F130" s="90"/>
      <c r="G130" s="73"/>
      <c r="H130" s="278"/>
    </row>
    <row r="131" spans="1:8" ht="12.75" customHeight="1">
      <c r="A131" s="245" t="s">
        <v>46</v>
      </c>
      <c r="B131" s="256"/>
      <c r="C131" s="54"/>
      <c r="D131" s="327"/>
      <c r="E131" s="83"/>
      <c r="F131" s="93"/>
      <c r="G131" s="101"/>
      <c r="H131" s="279"/>
    </row>
    <row r="132" spans="1:8" ht="12.75" customHeight="1">
      <c r="A132" s="282"/>
      <c r="B132" s="255"/>
      <c r="C132" s="55"/>
      <c r="D132" s="326"/>
      <c r="E132" s="82"/>
      <c r="F132" s="90"/>
      <c r="G132" s="73"/>
      <c r="H132" s="278"/>
    </row>
    <row r="133" spans="1:8" ht="12.75" customHeight="1">
      <c r="A133" s="245" t="s">
        <v>46</v>
      </c>
      <c r="B133" s="256"/>
      <c r="C133" s="54"/>
      <c r="D133" s="327"/>
      <c r="E133" s="83"/>
      <c r="F133" s="93"/>
      <c r="G133" s="101"/>
      <c r="H133" s="279"/>
    </row>
    <row r="134" spans="1:8" ht="12.75" customHeight="1">
      <c r="A134" s="282"/>
      <c r="B134" s="255"/>
      <c r="C134" s="55"/>
      <c r="D134" s="326"/>
      <c r="E134" s="82"/>
      <c r="F134" s="90"/>
      <c r="G134" s="73"/>
      <c r="H134" s="278"/>
    </row>
    <row r="135" spans="1:8" ht="12.75" customHeight="1">
      <c r="A135" s="245" t="s">
        <v>46</v>
      </c>
      <c r="B135" s="256"/>
      <c r="C135" s="54"/>
      <c r="D135" s="327"/>
      <c r="E135" s="83"/>
      <c r="F135" s="93"/>
      <c r="G135" s="101"/>
      <c r="H135" s="279"/>
    </row>
    <row r="136" spans="1:8" ht="12.75" customHeight="1">
      <c r="A136" s="282"/>
      <c r="B136" s="255"/>
      <c r="C136" s="55"/>
      <c r="D136" s="326"/>
      <c r="E136" s="82"/>
      <c r="F136" s="90"/>
      <c r="G136" s="73"/>
      <c r="H136" s="278"/>
    </row>
    <row r="137" spans="1:8" ht="12.75" customHeight="1">
      <c r="A137" s="245" t="s">
        <v>46</v>
      </c>
      <c r="B137" s="256"/>
      <c r="C137" s="54"/>
      <c r="D137" s="327"/>
      <c r="E137" s="83"/>
      <c r="F137" s="93"/>
      <c r="G137" s="101"/>
      <c r="H137" s="279"/>
    </row>
    <row r="138" spans="1:8" ht="12.75" customHeight="1">
      <c r="A138" s="282"/>
      <c r="B138" s="255"/>
      <c r="C138" s="55"/>
      <c r="D138" s="326"/>
      <c r="E138" s="82"/>
      <c r="F138" s="90"/>
      <c r="G138" s="73"/>
      <c r="H138" s="278"/>
    </row>
    <row r="139" spans="1:8" ht="12.75" customHeight="1">
      <c r="A139" s="245"/>
      <c r="B139" s="256"/>
      <c r="C139" s="54"/>
      <c r="D139" s="327"/>
      <c r="E139" s="83"/>
      <c r="F139" s="93"/>
      <c r="G139" s="101"/>
      <c r="H139" s="279"/>
    </row>
    <row r="140" spans="1:8" ht="12.75" customHeight="1">
      <c r="A140" s="282"/>
      <c r="B140" s="255"/>
      <c r="C140" s="55"/>
      <c r="D140" s="326"/>
      <c r="E140" s="82"/>
      <c r="F140" s="90"/>
      <c r="G140" s="73"/>
      <c r="H140" s="278"/>
    </row>
    <row r="141" spans="1:8" ht="12.75" customHeight="1">
      <c r="A141" s="245" t="s">
        <v>46</v>
      </c>
      <c r="B141" s="256"/>
      <c r="C141" s="54"/>
      <c r="D141" s="327"/>
      <c r="E141" s="83"/>
      <c r="F141" s="93"/>
      <c r="G141" s="101"/>
      <c r="H141" s="279"/>
    </row>
    <row r="142" spans="1:8" ht="12.75" customHeight="1">
      <c r="A142" s="282"/>
      <c r="B142" s="255"/>
      <c r="C142" s="55"/>
      <c r="D142" s="326"/>
      <c r="E142" s="82"/>
      <c r="F142" s="90"/>
      <c r="G142" s="73"/>
      <c r="H142" s="278"/>
    </row>
    <row r="143" spans="1:8" ht="12.75" customHeight="1">
      <c r="A143" s="245" t="s">
        <v>46</v>
      </c>
      <c r="B143" s="256"/>
      <c r="C143" s="54"/>
      <c r="D143" s="327"/>
      <c r="E143" s="83"/>
      <c r="F143" s="93"/>
      <c r="G143" s="101"/>
      <c r="H143" s="279"/>
    </row>
    <row r="144" spans="1:8" ht="12.75" customHeight="1">
      <c r="A144" s="282"/>
      <c r="B144" s="255"/>
      <c r="C144" s="55"/>
      <c r="D144" s="326"/>
      <c r="E144" s="82"/>
      <c r="F144" s="90"/>
      <c r="G144" s="73"/>
      <c r="H144" s="278"/>
    </row>
    <row r="145" spans="1:8" ht="12.75" customHeight="1">
      <c r="A145" s="245"/>
      <c r="B145" s="256"/>
      <c r="C145" s="54"/>
      <c r="D145" s="327"/>
      <c r="E145" s="83"/>
      <c r="F145" s="93"/>
      <c r="G145" s="101"/>
      <c r="H145" s="279"/>
    </row>
    <row r="146" spans="1:8" ht="12.75" customHeight="1">
      <c r="A146" s="282"/>
      <c r="B146" s="255"/>
      <c r="C146" s="55"/>
      <c r="D146" s="326"/>
      <c r="E146" s="82"/>
      <c r="F146" s="90"/>
      <c r="G146" s="73"/>
      <c r="H146" s="278"/>
    </row>
    <row r="147" spans="1:8" ht="12.75" customHeight="1">
      <c r="A147" s="245"/>
      <c r="B147" s="256"/>
      <c r="C147" s="54"/>
      <c r="D147" s="327"/>
      <c r="E147" s="83"/>
      <c r="F147" s="93"/>
      <c r="G147" s="101"/>
      <c r="H147" s="279"/>
    </row>
    <row r="148" spans="1:8" ht="12.75" customHeight="1">
      <c r="A148" s="282"/>
      <c r="B148" s="255"/>
      <c r="C148" s="55"/>
      <c r="D148" s="326"/>
      <c r="E148" s="82"/>
      <c r="F148" s="90"/>
      <c r="G148" s="73"/>
      <c r="H148" s="278"/>
    </row>
    <row r="149" spans="1:8" ht="12.75" customHeight="1">
      <c r="A149" s="245"/>
      <c r="B149" s="256"/>
      <c r="C149" s="54"/>
      <c r="D149" s="327"/>
      <c r="E149" s="83"/>
      <c r="F149" s="93"/>
      <c r="G149" s="101"/>
      <c r="H149" s="279"/>
    </row>
    <row r="150" spans="1:8" ht="12.75" customHeight="1">
      <c r="A150" s="282"/>
      <c r="B150" s="255"/>
      <c r="C150" s="55"/>
      <c r="D150" s="326"/>
      <c r="E150" s="82"/>
      <c r="F150" s="90"/>
      <c r="G150" s="73"/>
      <c r="H150" s="278"/>
    </row>
    <row r="151" spans="1:8" ht="12.75" customHeight="1">
      <c r="A151" s="245"/>
      <c r="B151" s="256"/>
      <c r="C151" s="54"/>
      <c r="D151" s="327"/>
      <c r="E151" s="83"/>
      <c r="F151" s="93"/>
      <c r="G151" s="101"/>
      <c r="H151" s="279"/>
    </row>
    <row r="152" spans="1:8" ht="12.75" customHeight="1">
      <c r="A152" s="282"/>
      <c r="B152" s="255"/>
      <c r="C152" s="55"/>
      <c r="D152" s="326"/>
      <c r="E152" s="82"/>
      <c r="F152" s="90"/>
      <c r="G152" s="73"/>
      <c r="H152" s="278"/>
    </row>
    <row r="153" spans="1:8" ht="12.75" customHeight="1">
      <c r="A153" s="245"/>
      <c r="B153" s="256"/>
      <c r="C153" s="54"/>
      <c r="D153" s="327"/>
      <c r="E153" s="83"/>
      <c r="F153" s="93"/>
      <c r="G153" s="101"/>
      <c r="H153" s="279"/>
    </row>
    <row r="154" spans="1:8" ht="12.75" customHeight="1">
      <c r="A154" s="282"/>
      <c r="B154" s="255"/>
      <c r="C154" s="55"/>
      <c r="D154" s="326"/>
      <c r="E154" s="82"/>
      <c r="F154" s="90"/>
      <c r="G154" s="73"/>
      <c r="H154" s="278"/>
    </row>
    <row r="155" spans="1:8" ht="12.75" customHeight="1">
      <c r="A155" s="245"/>
      <c r="B155" s="256"/>
      <c r="C155" s="54"/>
      <c r="D155" s="327"/>
      <c r="E155" s="83"/>
      <c r="F155" s="93"/>
      <c r="G155" s="101"/>
      <c r="H155" s="279"/>
    </row>
    <row r="156" spans="1:8" ht="12.75" customHeight="1">
      <c r="A156" s="282"/>
      <c r="B156" s="255"/>
      <c r="C156" s="55"/>
      <c r="D156" s="326"/>
      <c r="E156" s="82"/>
      <c r="F156" s="90"/>
      <c r="G156" s="73"/>
      <c r="H156" s="278"/>
    </row>
    <row r="157" spans="1:8" ht="12.75" customHeight="1">
      <c r="A157" s="245"/>
      <c r="B157" s="256"/>
      <c r="C157" s="54"/>
      <c r="D157" s="327"/>
      <c r="E157" s="83"/>
      <c r="F157" s="93"/>
      <c r="G157" s="101"/>
      <c r="H157" s="279"/>
    </row>
    <row r="158" spans="1:8" ht="12.75" customHeight="1">
      <c r="A158" s="282"/>
      <c r="B158" s="255"/>
      <c r="C158" s="55"/>
      <c r="D158" s="326"/>
      <c r="E158" s="82"/>
      <c r="F158" s="90"/>
      <c r="G158" s="73"/>
      <c r="H158" s="278"/>
    </row>
    <row r="159" spans="1:8" ht="12.75" customHeight="1">
      <c r="A159" s="245"/>
      <c r="B159" s="256"/>
      <c r="C159" s="54"/>
      <c r="D159" s="327"/>
      <c r="E159" s="83"/>
      <c r="F159" s="93"/>
      <c r="G159" s="101"/>
      <c r="H159" s="279"/>
    </row>
    <row r="160" spans="1:8" ht="12.75" customHeight="1">
      <c r="A160" s="282"/>
      <c r="B160" s="255" t="s">
        <v>46</v>
      </c>
      <c r="C160" s="55" t="s">
        <v>46</v>
      </c>
      <c r="D160" s="326"/>
      <c r="E160" s="82"/>
      <c r="F160" s="90"/>
      <c r="G160" s="73"/>
      <c r="H160" s="278"/>
    </row>
    <row r="161" spans="1:8" ht="12.75" customHeight="1">
      <c r="A161" s="245" t="s">
        <v>46</v>
      </c>
      <c r="B161" s="40" t="s">
        <v>165</v>
      </c>
      <c r="C161" s="54" t="s">
        <v>46</v>
      </c>
      <c r="D161" s="327"/>
      <c r="E161" s="83" t="s">
        <v>46</v>
      </c>
      <c r="F161" s="93"/>
      <c r="G161" s="101"/>
      <c r="H161" s="279"/>
    </row>
    <row r="162" spans="1:8" ht="12.75" customHeight="1">
      <c r="A162" s="80"/>
      <c r="B162" s="249"/>
      <c r="C162" s="249"/>
      <c r="D162" s="330"/>
      <c r="E162" s="80"/>
      <c r="F162" s="69"/>
      <c r="G162" s="69"/>
      <c r="H162" s="275"/>
    </row>
    <row r="163" spans="1:8" ht="12.75" customHeight="1">
      <c r="A163" s="284" t="s">
        <v>2456</v>
      </c>
      <c r="B163" s="49" t="s">
        <v>223</v>
      </c>
      <c r="C163" s="311"/>
      <c r="D163" s="331"/>
      <c r="E163" s="81"/>
      <c r="F163" s="70"/>
      <c r="G163" s="70"/>
      <c r="H163" s="374"/>
    </row>
    <row r="164" spans="1:8" ht="12.75" customHeight="1">
      <c r="A164" s="282"/>
      <c r="B164" s="258"/>
      <c r="C164" s="52"/>
      <c r="D164" s="326"/>
      <c r="E164" s="82"/>
      <c r="F164" s="90"/>
      <c r="G164" s="69"/>
      <c r="H164" s="372"/>
    </row>
    <row r="165" spans="1:8" ht="12.75" customHeight="1">
      <c r="A165" s="245"/>
      <c r="B165" s="256"/>
      <c r="C165" s="54"/>
      <c r="D165" s="327"/>
      <c r="E165" s="83"/>
      <c r="F165" s="72"/>
      <c r="G165" s="70"/>
      <c r="H165" s="375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372"/>
    </row>
    <row r="167" spans="1:8" ht="12.75" customHeight="1">
      <c r="A167" s="245"/>
      <c r="B167" s="256" t="s">
        <v>2710</v>
      </c>
      <c r="C167" s="54" t="s">
        <v>2459</v>
      </c>
      <c r="D167" s="411">
        <v>0.1</v>
      </c>
      <c r="E167" s="83" t="s">
        <v>1022</v>
      </c>
      <c r="F167" s="72"/>
      <c r="G167" s="70"/>
      <c r="H167" s="375"/>
    </row>
    <row r="168" spans="1:8" ht="12.75" customHeight="1">
      <c r="A168" s="282"/>
      <c r="B168" s="255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2710</v>
      </c>
      <c r="C169" s="54" t="s">
        <v>2464</v>
      </c>
      <c r="D169" s="411">
        <v>0.7</v>
      </c>
      <c r="E169" s="83" t="s">
        <v>1022</v>
      </c>
      <c r="F169" s="72"/>
      <c r="G169" s="70"/>
      <c r="H169" s="375"/>
    </row>
    <row r="170" spans="1:8" ht="12.75" customHeight="1">
      <c r="A170" s="282"/>
      <c r="B170" s="255"/>
      <c r="C170" s="52"/>
      <c r="D170" s="326"/>
      <c r="E170" s="82"/>
      <c r="F170" s="90"/>
      <c r="G170" s="73"/>
      <c r="H170" s="278"/>
    </row>
    <row r="171" spans="1:8" ht="12.75" customHeight="1">
      <c r="A171" s="245"/>
      <c r="B171" s="256" t="s">
        <v>2710</v>
      </c>
      <c r="C171" s="54" t="s">
        <v>1865</v>
      </c>
      <c r="D171" s="411">
        <v>0.1</v>
      </c>
      <c r="E171" s="83" t="s">
        <v>1022</v>
      </c>
      <c r="F171" s="91"/>
      <c r="G171" s="101"/>
      <c r="H171" s="375"/>
    </row>
    <row r="172" spans="1:8" ht="12.75" customHeight="1">
      <c r="A172" s="282"/>
      <c r="B172" s="255"/>
      <c r="C172" s="52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2469</v>
      </c>
      <c r="C173" s="54" t="s">
        <v>2569</v>
      </c>
      <c r="D173" s="411">
        <v>0.9</v>
      </c>
      <c r="E173" s="83" t="s">
        <v>1022</v>
      </c>
      <c r="F173" s="91"/>
      <c r="G173" s="101"/>
      <c r="H173" s="279"/>
    </row>
    <row r="174" spans="1:8" ht="12.75" customHeight="1">
      <c r="A174" s="282"/>
      <c r="B174" s="255"/>
      <c r="C174" s="55"/>
      <c r="D174" s="326"/>
      <c r="E174" s="82"/>
      <c r="F174" s="90"/>
      <c r="G174" s="73"/>
      <c r="H174" s="278"/>
    </row>
    <row r="175" spans="1:8" ht="12.75" customHeight="1">
      <c r="A175" s="245"/>
      <c r="B175" s="256" t="s">
        <v>2471</v>
      </c>
      <c r="C175" s="54" t="s">
        <v>1252</v>
      </c>
      <c r="D175" s="413">
        <v>-2.e-002</v>
      </c>
      <c r="E175" s="83" t="s">
        <v>1022</v>
      </c>
      <c r="F175" s="93"/>
      <c r="G175" s="101"/>
      <c r="H175" s="279"/>
    </row>
    <row r="176" spans="1:8" ht="12.75" customHeight="1">
      <c r="A176" s="282"/>
      <c r="B176" s="255"/>
      <c r="C176" s="55"/>
      <c r="D176" s="326"/>
      <c r="E176" s="82"/>
      <c r="F176" s="90"/>
      <c r="G176" s="73"/>
      <c r="H176" s="278"/>
    </row>
    <row r="177" spans="1:8" ht="12.75" customHeight="1">
      <c r="A177" s="245" t="s">
        <v>46</v>
      </c>
      <c r="B177" s="256"/>
      <c r="C177" s="54"/>
      <c r="D177" s="327"/>
      <c r="E177" s="83"/>
      <c r="F177" s="93"/>
      <c r="G177" s="101"/>
      <c r="H177" s="279"/>
    </row>
    <row r="178" spans="1:8" ht="12.75" customHeight="1">
      <c r="A178" s="282"/>
      <c r="B178" s="255"/>
      <c r="C178" s="55"/>
      <c r="D178" s="326"/>
      <c r="E178" s="84"/>
      <c r="F178" s="90"/>
      <c r="G178" s="73"/>
      <c r="H178" s="278"/>
    </row>
    <row r="179" spans="1:8" ht="12.75" customHeight="1">
      <c r="A179" s="245"/>
      <c r="B179" s="256"/>
      <c r="C179" s="54"/>
      <c r="D179" s="327"/>
      <c r="E179" s="83"/>
      <c r="F179" s="92"/>
      <c r="G179" s="101"/>
      <c r="H179" s="279"/>
    </row>
    <row r="180" spans="1:8" ht="12.75" customHeight="1">
      <c r="A180" s="282"/>
      <c r="B180" s="255"/>
      <c r="C180" s="55"/>
      <c r="D180" s="326"/>
      <c r="E180" s="82"/>
      <c r="F180" s="90"/>
      <c r="G180" s="73"/>
      <c r="H180" s="278"/>
    </row>
    <row r="181" spans="1:8" ht="12.75" customHeight="1">
      <c r="A181" s="245" t="s">
        <v>46</v>
      </c>
      <c r="B181" s="256"/>
      <c r="C181" s="54"/>
      <c r="D181" s="327"/>
      <c r="E181" s="83"/>
      <c r="F181" s="93"/>
      <c r="G181" s="101"/>
      <c r="H181" s="279"/>
    </row>
    <row r="182" spans="1:8" ht="12.75" customHeight="1">
      <c r="A182" s="282"/>
      <c r="B182" s="255"/>
      <c r="C182" s="55"/>
      <c r="D182" s="326"/>
      <c r="E182" s="82"/>
      <c r="F182" s="90"/>
      <c r="G182" s="73"/>
      <c r="H182" s="278"/>
    </row>
    <row r="183" spans="1:8" ht="12.75" customHeight="1">
      <c r="A183" s="245" t="s">
        <v>46</v>
      </c>
      <c r="B183" s="256"/>
      <c r="C183" s="54"/>
      <c r="D183" s="327"/>
      <c r="E183" s="83"/>
      <c r="F183" s="93"/>
      <c r="G183" s="101"/>
      <c r="H183" s="279"/>
    </row>
    <row r="184" spans="1:8" ht="12.75" customHeight="1">
      <c r="A184" s="282"/>
      <c r="B184" s="255"/>
      <c r="C184" s="55"/>
      <c r="D184" s="326"/>
      <c r="E184" s="82"/>
      <c r="F184" s="90"/>
      <c r="G184" s="73"/>
      <c r="H184" s="278"/>
    </row>
    <row r="185" spans="1:8" ht="12.75" customHeight="1">
      <c r="A185" s="245" t="s">
        <v>46</v>
      </c>
      <c r="B185" s="256"/>
      <c r="C185" s="54"/>
      <c r="D185" s="327"/>
      <c r="E185" s="83"/>
      <c r="F185" s="93"/>
      <c r="G185" s="101"/>
      <c r="H185" s="279"/>
    </row>
    <row r="186" spans="1:8" ht="12.75" customHeight="1">
      <c r="A186" s="282"/>
      <c r="B186" s="255"/>
      <c r="C186" s="55"/>
      <c r="D186" s="326"/>
      <c r="E186" s="82"/>
      <c r="F186" s="90"/>
      <c r="G186" s="73"/>
      <c r="H186" s="278"/>
    </row>
    <row r="187" spans="1:8" ht="12.75" customHeight="1">
      <c r="A187" s="245" t="s">
        <v>46</v>
      </c>
      <c r="B187" s="256"/>
      <c r="C187" s="54"/>
      <c r="D187" s="327"/>
      <c r="E187" s="83"/>
      <c r="F187" s="93"/>
      <c r="G187" s="101"/>
      <c r="H187" s="279"/>
    </row>
    <row r="188" spans="1:8" ht="12.75" customHeight="1">
      <c r="A188" s="282"/>
      <c r="B188" s="255"/>
      <c r="C188" s="55"/>
      <c r="D188" s="326"/>
      <c r="E188" s="82"/>
      <c r="F188" s="90"/>
      <c r="G188" s="73"/>
      <c r="H188" s="278"/>
    </row>
    <row r="189" spans="1:8" ht="12.75" customHeight="1">
      <c r="A189" s="245"/>
      <c r="B189" s="256"/>
      <c r="C189" s="54"/>
      <c r="D189" s="327"/>
      <c r="E189" s="83"/>
      <c r="F189" s="93"/>
      <c r="G189" s="101"/>
      <c r="H189" s="279"/>
    </row>
    <row r="190" spans="1:8" ht="12.75" customHeight="1">
      <c r="A190" s="282"/>
      <c r="B190" s="255"/>
      <c r="C190" s="55"/>
      <c r="D190" s="326"/>
      <c r="E190" s="82"/>
      <c r="F190" s="90"/>
      <c r="G190" s="73"/>
      <c r="H190" s="278"/>
    </row>
    <row r="191" spans="1:8" ht="12.75" customHeight="1">
      <c r="A191" s="245" t="s">
        <v>46</v>
      </c>
      <c r="B191" s="256"/>
      <c r="C191" s="54"/>
      <c r="D191" s="327"/>
      <c r="E191" s="83"/>
      <c r="F191" s="93"/>
      <c r="G191" s="101"/>
      <c r="H191" s="279"/>
    </row>
    <row r="192" spans="1:8" ht="12.75" customHeight="1">
      <c r="A192" s="282"/>
      <c r="B192" s="255"/>
      <c r="C192" s="55"/>
      <c r="D192" s="326"/>
      <c r="E192" s="82"/>
      <c r="F192" s="90"/>
      <c r="G192" s="73"/>
      <c r="H192" s="278"/>
    </row>
    <row r="193" spans="1:8" ht="12.75" customHeight="1">
      <c r="A193" s="245" t="s">
        <v>46</v>
      </c>
      <c r="B193" s="256"/>
      <c r="C193" s="54"/>
      <c r="D193" s="327"/>
      <c r="E193" s="83"/>
      <c r="F193" s="93"/>
      <c r="G193" s="101"/>
      <c r="H193" s="279"/>
    </row>
    <row r="194" spans="1:8" ht="12.75" customHeight="1">
      <c r="A194" s="282"/>
      <c r="B194" s="255"/>
      <c r="C194" s="55"/>
      <c r="D194" s="326"/>
      <c r="E194" s="82"/>
      <c r="F194" s="90"/>
      <c r="G194" s="73"/>
      <c r="H194" s="278"/>
    </row>
    <row r="195" spans="1:8" ht="12.75" customHeight="1">
      <c r="A195" s="245"/>
      <c r="B195" s="256"/>
      <c r="C195" s="54"/>
      <c r="D195" s="327"/>
      <c r="E195" s="83"/>
      <c r="F195" s="93"/>
      <c r="G195" s="101"/>
      <c r="H195" s="279"/>
    </row>
    <row r="196" spans="1:8" ht="12.75" customHeight="1">
      <c r="A196" s="282"/>
      <c r="B196" s="255"/>
      <c r="C196" s="55"/>
      <c r="D196" s="326"/>
      <c r="E196" s="82"/>
      <c r="F196" s="90"/>
      <c r="G196" s="73"/>
      <c r="H196" s="278"/>
    </row>
    <row r="197" spans="1:8" ht="12.75" customHeight="1">
      <c r="A197" s="245"/>
      <c r="B197" s="256"/>
      <c r="C197" s="54"/>
      <c r="D197" s="327"/>
      <c r="E197" s="83"/>
      <c r="F197" s="93"/>
      <c r="G197" s="101"/>
      <c r="H197" s="279"/>
    </row>
    <row r="198" spans="1:8" ht="12.75" customHeight="1">
      <c r="A198" s="282"/>
      <c r="B198" s="255"/>
      <c r="C198" s="55"/>
      <c r="D198" s="326"/>
      <c r="E198" s="82"/>
      <c r="F198" s="90"/>
      <c r="G198" s="73"/>
      <c r="H198" s="278"/>
    </row>
    <row r="199" spans="1:8" ht="12.75" customHeight="1">
      <c r="A199" s="245"/>
      <c r="B199" s="256"/>
      <c r="C199" s="54"/>
      <c r="D199" s="327"/>
      <c r="E199" s="83"/>
      <c r="F199" s="93"/>
      <c r="G199" s="101"/>
      <c r="H199" s="279"/>
    </row>
    <row r="200" spans="1:8" ht="12.75" customHeight="1">
      <c r="A200" s="282"/>
      <c r="B200" s="255" t="s">
        <v>46</v>
      </c>
      <c r="C200" s="55" t="s">
        <v>46</v>
      </c>
      <c r="D200" s="326"/>
      <c r="E200" s="82"/>
      <c r="F200" s="90"/>
      <c r="G200" s="73"/>
      <c r="H200" s="278"/>
    </row>
    <row r="201" spans="1:8" ht="12.75" customHeight="1">
      <c r="A201" s="245" t="s">
        <v>46</v>
      </c>
      <c r="B201" s="40" t="s">
        <v>165</v>
      </c>
      <c r="C201" s="54" t="s">
        <v>46</v>
      </c>
      <c r="D201" s="327"/>
      <c r="E201" s="83" t="s">
        <v>46</v>
      </c>
      <c r="F201" s="93"/>
      <c r="G201" s="101"/>
      <c r="H201" s="279"/>
    </row>
    <row r="202" spans="1:8" ht="12.75" customHeight="1">
      <c r="A202" s="80"/>
      <c r="B202" s="249"/>
      <c r="C202" s="249"/>
      <c r="D202" s="330"/>
      <c r="E202" s="80"/>
      <c r="F202" s="69"/>
      <c r="G202" s="69"/>
      <c r="H202" s="275"/>
    </row>
    <row r="203" spans="1:8" ht="12.75" customHeight="1">
      <c r="A203" s="284" t="s">
        <v>2477</v>
      </c>
      <c r="B203" s="49" t="s">
        <v>2587</v>
      </c>
      <c r="C203" s="311"/>
      <c r="D203" s="331"/>
      <c r="E203" s="81"/>
      <c r="F203" s="70"/>
      <c r="G203" s="70"/>
      <c r="H203" s="374"/>
    </row>
    <row r="204" spans="1:8" ht="12.75" customHeight="1">
      <c r="A204" s="246"/>
      <c r="B204" s="255"/>
      <c r="C204" s="266"/>
      <c r="D204" s="326"/>
      <c r="E204" s="82"/>
      <c r="F204" s="90"/>
      <c r="G204" s="73"/>
      <c r="H204" s="278"/>
    </row>
    <row r="205" spans="1:8" ht="12.75" customHeight="1">
      <c r="A205" s="245"/>
      <c r="B205" s="257"/>
      <c r="C205" s="53"/>
      <c r="D205" s="327"/>
      <c r="E205" s="83"/>
      <c r="F205" s="91"/>
      <c r="G205" s="101"/>
      <c r="H205" s="279"/>
    </row>
    <row r="206" spans="1:8" ht="12.75" customHeight="1">
      <c r="A206" s="282"/>
      <c r="B206" s="255"/>
      <c r="C206" s="52"/>
      <c r="D206" s="326"/>
      <c r="E206" s="82"/>
      <c r="F206" s="90"/>
      <c r="G206" s="69"/>
      <c r="H206" s="278"/>
    </row>
    <row r="207" spans="1:8" ht="12.75" customHeight="1">
      <c r="A207" s="245"/>
      <c r="B207" s="256" t="s">
        <v>248</v>
      </c>
      <c r="C207" s="54" t="s">
        <v>2711</v>
      </c>
      <c r="D207" s="327">
        <v>0.9</v>
      </c>
      <c r="E207" s="83" t="s">
        <v>877</v>
      </c>
      <c r="F207" s="91"/>
      <c r="G207" s="70"/>
      <c r="H207" s="277"/>
    </row>
    <row r="208" spans="1:8" ht="12.75" customHeight="1">
      <c r="A208" s="282"/>
      <c r="B208" s="258"/>
      <c r="C208" s="52"/>
      <c r="D208" s="326"/>
      <c r="E208" s="82"/>
      <c r="F208" s="90"/>
      <c r="G208" s="69"/>
      <c r="H208" s="372"/>
    </row>
    <row r="209" spans="1:8" ht="12.75" customHeight="1">
      <c r="A209" s="245"/>
      <c r="B209" s="256" t="s">
        <v>248</v>
      </c>
      <c r="C209" s="54" t="s">
        <v>2818</v>
      </c>
      <c r="D209" s="327">
        <v>9.6</v>
      </c>
      <c r="E209" s="83" t="s">
        <v>877</v>
      </c>
      <c r="F209" s="72"/>
      <c r="G209" s="70"/>
      <c r="H209" s="375"/>
    </row>
    <row r="210" spans="1:8" ht="12.75" customHeight="1">
      <c r="A210" s="282"/>
      <c r="B210" s="255"/>
      <c r="C210" s="55" t="s">
        <v>2712</v>
      </c>
      <c r="D210" s="326"/>
      <c r="E210" s="82"/>
      <c r="F210" s="90"/>
      <c r="G210" s="73"/>
      <c r="H210" s="278"/>
    </row>
    <row r="211" spans="1:8" ht="12.75" customHeight="1">
      <c r="A211" s="245"/>
      <c r="B211" s="256" t="s">
        <v>1843</v>
      </c>
      <c r="C211" s="53" t="s">
        <v>2482</v>
      </c>
      <c r="D211" s="327">
        <v>0.9</v>
      </c>
      <c r="E211" s="83" t="s">
        <v>877</v>
      </c>
      <c r="F211" s="91"/>
      <c r="G211" s="101"/>
      <c r="H211" s="279"/>
    </row>
    <row r="212" spans="1:8" ht="12.75" customHeight="1">
      <c r="A212" s="282"/>
      <c r="B212" s="255"/>
      <c r="C212" s="55" t="s">
        <v>2744</v>
      </c>
      <c r="D212" s="326"/>
      <c r="E212" s="82"/>
      <c r="F212" s="90"/>
      <c r="G212" s="73"/>
      <c r="H212" s="278"/>
    </row>
    <row r="213" spans="1:8" ht="12.75" customHeight="1">
      <c r="A213" s="245"/>
      <c r="B213" s="256" t="s">
        <v>1843</v>
      </c>
      <c r="C213" s="54" t="s">
        <v>1234</v>
      </c>
      <c r="D213" s="327">
        <v>9.6</v>
      </c>
      <c r="E213" s="83" t="s">
        <v>877</v>
      </c>
      <c r="F213" s="92"/>
      <c r="G213" s="101"/>
      <c r="H213" s="279"/>
    </row>
    <row r="214" spans="1:8" ht="12.75" customHeight="1">
      <c r="A214" s="282"/>
      <c r="B214" s="255"/>
      <c r="C214" s="55"/>
      <c r="D214" s="326"/>
      <c r="E214" s="82"/>
      <c r="F214" s="90"/>
      <c r="G214" s="73"/>
      <c r="H214" s="278"/>
    </row>
    <row r="215" spans="1:8" ht="12.75" customHeight="1">
      <c r="A215" s="245" t="s">
        <v>46</v>
      </c>
      <c r="B215" s="256"/>
      <c r="C215" s="54"/>
      <c r="D215" s="327"/>
      <c r="E215" s="83"/>
      <c r="F215" s="93"/>
      <c r="G215" s="101"/>
      <c r="H215" s="279"/>
    </row>
    <row r="216" spans="1:8" ht="12.75" customHeight="1">
      <c r="A216" s="282"/>
      <c r="B216" s="255"/>
      <c r="C216" s="55"/>
      <c r="D216" s="326"/>
      <c r="E216" s="82"/>
      <c r="F216" s="90"/>
      <c r="G216" s="73"/>
      <c r="H216" s="278"/>
    </row>
    <row r="217" spans="1:8" ht="12.75" customHeight="1">
      <c r="A217" s="245" t="s">
        <v>46</v>
      </c>
      <c r="B217" s="256"/>
      <c r="C217" s="54"/>
      <c r="D217" s="327"/>
      <c r="E217" s="83"/>
      <c r="F217" s="93"/>
      <c r="G217" s="101"/>
      <c r="H217" s="279"/>
    </row>
    <row r="218" spans="1:8" ht="12.75" customHeight="1">
      <c r="A218" s="282"/>
      <c r="B218" s="255"/>
      <c r="C218" s="55"/>
      <c r="D218" s="326"/>
      <c r="E218" s="82"/>
      <c r="F218" s="90"/>
      <c r="G218" s="73"/>
      <c r="H218" s="278"/>
    </row>
    <row r="219" spans="1:8" ht="12.75" customHeight="1">
      <c r="A219" s="245" t="s">
        <v>46</v>
      </c>
      <c r="B219" s="256"/>
      <c r="C219" s="54"/>
      <c r="D219" s="327"/>
      <c r="E219" s="83"/>
      <c r="F219" s="93"/>
      <c r="G219" s="101"/>
      <c r="H219" s="279"/>
    </row>
    <row r="220" spans="1:8" ht="12.75" customHeight="1">
      <c r="A220" s="282"/>
      <c r="B220" s="255"/>
      <c r="C220" s="55"/>
      <c r="D220" s="326"/>
      <c r="E220" s="82"/>
      <c r="F220" s="90"/>
      <c r="G220" s="73"/>
      <c r="H220" s="278"/>
    </row>
    <row r="221" spans="1:8" ht="12.75" customHeight="1">
      <c r="A221" s="245" t="s">
        <v>46</v>
      </c>
      <c r="B221" s="256"/>
      <c r="C221" s="54"/>
      <c r="D221" s="327"/>
      <c r="E221" s="83"/>
      <c r="F221" s="93"/>
      <c r="G221" s="101"/>
      <c r="H221" s="279"/>
    </row>
    <row r="222" spans="1:8" ht="12.75" customHeight="1">
      <c r="A222" s="282"/>
      <c r="B222" s="255"/>
      <c r="C222" s="55"/>
      <c r="D222" s="326"/>
      <c r="E222" s="82"/>
      <c r="F222" s="90"/>
      <c r="G222" s="73"/>
      <c r="H222" s="278"/>
    </row>
    <row r="223" spans="1:8" ht="12.75" customHeight="1">
      <c r="A223" s="245" t="s">
        <v>46</v>
      </c>
      <c r="B223" s="256"/>
      <c r="C223" s="54"/>
      <c r="D223" s="327"/>
      <c r="E223" s="83"/>
      <c r="F223" s="93"/>
      <c r="G223" s="101"/>
      <c r="H223" s="279"/>
    </row>
    <row r="224" spans="1:8" ht="12.75" customHeight="1">
      <c r="A224" s="282"/>
      <c r="B224" s="255"/>
      <c r="C224" s="55"/>
      <c r="D224" s="326"/>
      <c r="E224" s="82"/>
      <c r="F224" s="90"/>
      <c r="G224" s="73"/>
      <c r="H224" s="278"/>
    </row>
    <row r="225" spans="1:8" ht="12.75" customHeight="1">
      <c r="A225" s="245"/>
      <c r="B225" s="256"/>
      <c r="C225" s="54"/>
      <c r="D225" s="327"/>
      <c r="E225" s="83"/>
      <c r="F225" s="93"/>
      <c r="G225" s="101"/>
      <c r="H225" s="279"/>
    </row>
    <row r="226" spans="1:8" ht="12.75" customHeight="1">
      <c r="A226" s="282"/>
      <c r="B226" s="255"/>
      <c r="C226" s="55"/>
      <c r="D226" s="326"/>
      <c r="E226" s="82"/>
      <c r="F226" s="90"/>
      <c r="G226" s="73"/>
      <c r="H226" s="278"/>
    </row>
    <row r="227" spans="1:8" ht="12.75" customHeight="1">
      <c r="A227" s="245" t="s">
        <v>46</v>
      </c>
      <c r="B227" s="256"/>
      <c r="C227" s="54"/>
      <c r="D227" s="327"/>
      <c r="E227" s="83"/>
      <c r="F227" s="93"/>
      <c r="G227" s="101"/>
      <c r="H227" s="279"/>
    </row>
    <row r="228" spans="1:8" ht="12.75" customHeight="1">
      <c r="A228" s="282"/>
      <c r="B228" s="255"/>
      <c r="C228" s="55"/>
      <c r="D228" s="326"/>
      <c r="E228" s="82"/>
      <c r="F228" s="90"/>
      <c r="G228" s="73"/>
      <c r="H228" s="278"/>
    </row>
    <row r="229" spans="1:8" ht="12.75" customHeight="1">
      <c r="A229" s="245" t="s">
        <v>46</v>
      </c>
      <c r="B229" s="256"/>
      <c r="C229" s="54"/>
      <c r="D229" s="327"/>
      <c r="E229" s="83"/>
      <c r="F229" s="93"/>
      <c r="G229" s="101"/>
      <c r="H229" s="279"/>
    </row>
    <row r="230" spans="1:8" ht="12.75" customHeight="1">
      <c r="A230" s="282"/>
      <c r="B230" s="255"/>
      <c r="C230" s="55"/>
      <c r="D230" s="326"/>
      <c r="E230" s="82"/>
      <c r="F230" s="90"/>
      <c r="G230" s="73"/>
      <c r="H230" s="278"/>
    </row>
    <row r="231" spans="1:8" ht="12.75" customHeight="1">
      <c r="A231" s="245"/>
      <c r="B231" s="256"/>
      <c r="C231" s="54"/>
      <c r="D231" s="327"/>
      <c r="E231" s="83"/>
      <c r="F231" s="93"/>
      <c r="G231" s="101"/>
      <c r="H231" s="279"/>
    </row>
    <row r="232" spans="1:8" ht="12.75" customHeight="1">
      <c r="A232" s="282"/>
      <c r="B232" s="255"/>
      <c r="C232" s="55"/>
      <c r="D232" s="326"/>
      <c r="E232" s="82"/>
      <c r="F232" s="90"/>
      <c r="G232" s="73"/>
      <c r="H232" s="278"/>
    </row>
    <row r="233" spans="1:8" ht="12.75" customHeight="1">
      <c r="A233" s="245"/>
      <c r="B233" s="256"/>
      <c r="C233" s="54"/>
      <c r="D233" s="327"/>
      <c r="E233" s="83"/>
      <c r="F233" s="93"/>
      <c r="G233" s="101"/>
      <c r="H233" s="279"/>
    </row>
    <row r="234" spans="1:8" ht="12.75" customHeight="1">
      <c r="A234" s="282"/>
      <c r="B234" s="255"/>
      <c r="C234" s="55"/>
      <c r="D234" s="326"/>
      <c r="E234" s="82"/>
      <c r="F234" s="90"/>
      <c r="G234" s="73"/>
      <c r="H234" s="278"/>
    </row>
    <row r="235" spans="1:8" ht="12.75" customHeight="1">
      <c r="A235" s="245"/>
      <c r="B235" s="256"/>
      <c r="C235" s="54"/>
      <c r="D235" s="327"/>
      <c r="E235" s="83"/>
      <c r="F235" s="93"/>
      <c r="G235" s="101"/>
      <c r="H235" s="279"/>
    </row>
    <row r="236" spans="1:8" ht="12.75" customHeight="1">
      <c r="A236" s="282"/>
      <c r="B236" s="255"/>
      <c r="C236" s="55"/>
      <c r="D236" s="326"/>
      <c r="E236" s="82"/>
      <c r="F236" s="90"/>
      <c r="G236" s="73"/>
      <c r="H236" s="278"/>
    </row>
    <row r="237" spans="1:8" ht="12.75" customHeight="1">
      <c r="A237" s="245"/>
      <c r="B237" s="256"/>
      <c r="C237" s="54"/>
      <c r="D237" s="327"/>
      <c r="E237" s="83"/>
      <c r="F237" s="93"/>
      <c r="G237" s="101"/>
      <c r="H237" s="279"/>
    </row>
    <row r="238" spans="1:8" ht="12.75" customHeight="1">
      <c r="A238" s="282"/>
      <c r="B238" s="255"/>
      <c r="C238" s="55"/>
      <c r="D238" s="326"/>
      <c r="E238" s="82"/>
      <c r="F238" s="90"/>
      <c r="G238" s="73"/>
      <c r="H238" s="278"/>
    </row>
    <row r="239" spans="1:8" ht="12.75" customHeight="1">
      <c r="A239" s="245"/>
      <c r="B239" s="256"/>
      <c r="C239" s="54"/>
      <c r="D239" s="327"/>
      <c r="E239" s="83"/>
      <c r="F239" s="93"/>
      <c r="G239" s="101"/>
      <c r="H239" s="279"/>
    </row>
    <row r="240" spans="1:8" ht="12.75" customHeight="1">
      <c r="A240" s="282"/>
      <c r="B240" s="255" t="s">
        <v>46</v>
      </c>
      <c r="C240" s="55" t="s">
        <v>46</v>
      </c>
      <c r="D240" s="326"/>
      <c r="E240" s="82"/>
      <c r="F240" s="90"/>
      <c r="G240" s="73"/>
      <c r="H240" s="278"/>
    </row>
    <row r="241" spans="1:8" ht="12.75" customHeight="1">
      <c r="A241" s="245" t="s">
        <v>46</v>
      </c>
      <c r="B241" s="40" t="s">
        <v>165</v>
      </c>
      <c r="C241" s="54" t="s">
        <v>46</v>
      </c>
      <c r="D241" s="327"/>
      <c r="E241" s="83" t="s">
        <v>46</v>
      </c>
      <c r="F241" s="93"/>
      <c r="G241" s="101"/>
      <c r="H241" s="279"/>
    </row>
    <row r="242" spans="1:8" ht="12.75" customHeight="1">
      <c r="A242" s="80"/>
      <c r="B242" s="249"/>
      <c r="C242" s="249"/>
      <c r="D242" s="330"/>
      <c r="E242" s="80"/>
      <c r="F242" s="69"/>
      <c r="G242" s="69"/>
      <c r="H242" s="275"/>
    </row>
    <row r="243" spans="1:8" ht="12.75" customHeight="1">
      <c r="A243" s="284" t="s">
        <v>1964</v>
      </c>
      <c r="B243" s="49" t="s">
        <v>2404</v>
      </c>
      <c r="C243" s="311"/>
      <c r="D243" s="331"/>
      <c r="E243" s="81"/>
      <c r="F243" s="70"/>
      <c r="G243" s="70"/>
      <c r="H243" s="374"/>
    </row>
    <row r="244" spans="1:8" ht="12.75" customHeight="1">
      <c r="A244" s="285"/>
      <c r="B244" s="293"/>
      <c r="C244" s="52"/>
      <c r="D244" s="328"/>
      <c r="E244" s="345"/>
      <c r="F244" s="355"/>
      <c r="G244" s="371"/>
      <c r="H244" s="372"/>
    </row>
    <row r="245" spans="1:8" ht="12.75" customHeight="1">
      <c r="A245" s="286"/>
      <c r="B245" s="294"/>
      <c r="C245" s="53"/>
      <c r="D245" s="329"/>
      <c r="E245" s="86"/>
      <c r="F245" s="356"/>
      <c r="G245" s="94"/>
      <c r="H245" s="373"/>
    </row>
    <row r="246" spans="1:8" ht="12.75" customHeight="1">
      <c r="A246" s="285"/>
      <c r="B246" s="251"/>
      <c r="C246" s="264"/>
      <c r="D246" s="330"/>
      <c r="E246" s="80"/>
      <c r="F246" s="69"/>
      <c r="G246" s="69"/>
      <c r="H246" s="275"/>
    </row>
    <row r="247" spans="1:8" ht="12.75" customHeight="1">
      <c r="A247" s="81"/>
      <c r="B247" s="49" t="s">
        <v>2511</v>
      </c>
      <c r="C247" s="311" t="s">
        <v>1366</v>
      </c>
      <c r="D247" s="331">
        <v>16</v>
      </c>
      <c r="E247" s="81" t="s">
        <v>876</v>
      </c>
      <c r="F247" s="70"/>
      <c r="G247" s="70"/>
      <c r="H247" s="374"/>
    </row>
    <row r="248" spans="1:8" ht="12.75" customHeight="1">
      <c r="A248" s="285"/>
      <c r="B248" s="293"/>
      <c r="C248" s="52"/>
      <c r="D248" s="328"/>
      <c r="E248" s="345"/>
      <c r="F248" s="355"/>
      <c r="G248" s="371"/>
      <c r="H248" s="372"/>
    </row>
    <row r="249" spans="1:8" ht="12.75" customHeight="1">
      <c r="A249" s="286"/>
      <c r="B249" s="294" t="s">
        <v>2528</v>
      </c>
      <c r="C249" s="53" t="s">
        <v>2530</v>
      </c>
      <c r="D249" s="329">
        <v>16</v>
      </c>
      <c r="E249" s="86" t="s">
        <v>876</v>
      </c>
      <c r="F249" s="74"/>
      <c r="G249" s="70"/>
      <c r="H249" s="376"/>
    </row>
    <row r="250" spans="1:8" ht="12.75" customHeight="1">
      <c r="A250" s="282"/>
      <c r="B250" s="255"/>
      <c r="C250" s="55"/>
      <c r="D250" s="326"/>
      <c r="E250" s="82"/>
      <c r="F250" s="90"/>
      <c r="G250" s="73"/>
      <c r="H250" s="278"/>
    </row>
    <row r="251" spans="1:8" ht="12.75" customHeight="1">
      <c r="A251" s="245" t="s">
        <v>46</v>
      </c>
      <c r="B251" s="256"/>
      <c r="C251" s="54"/>
      <c r="D251" s="327"/>
      <c r="E251" s="83"/>
      <c r="F251" s="93"/>
      <c r="G251" s="101"/>
      <c r="H251" s="279"/>
    </row>
    <row r="252" spans="1:8" ht="12.75" customHeight="1">
      <c r="A252" s="282"/>
      <c r="B252" s="255"/>
      <c r="C252" s="55"/>
      <c r="D252" s="326"/>
      <c r="E252" s="82"/>
      <c r="F252" s="90"/>
      <c r="G252" s="73"/>
      <c r="H252" s="278"/>
    </row>
    <row r="253" spans="1:8" ht="12.75" customHeight="1">
      <c r="A253" s="245" t="s">
        <v>46</v>
      </c>
      <c r="B253" s="256"/>
      <c r="C253" s="54"/>
      <c r="D253" s="327"/>
      <c r="E253" s="83"/>
      <c r="F253" s="93"/>
      <c r="G253" s="101"/>
      <c r="H253" s="279"/>
    </row>
    <row r="254" spans="1:8" ht="12.75" customHeight="1">
      <c r="A254" s="282"/>
      <c r="B254" s="255"/>
      <c r="C254" s="55"/>
      <c r="D254" s="326"/>
      <c r="E254" s="82"/>
      <c r="F254" s="90"/>
      <c r="G254" s="73"/>
      <c r="H254" s="278"/>
    </row>
    <row r="255" spans="1:8" ht="12.75" customHeight="1">
      <c r="A255" s="245" t="s">
        <v>46</v>
      </c>
      <c r="B255" s="256"/>
      <c r="C255" s="54"/>
      <c r="D255" s="327"/>
      <c r="E255" s="83"/>
      <c r="F255" s="93"/>
      <c r="G255" s="101"/>
      <c r="H255" s="279"/>
    </row>
    <row r="256" spans="1:8" ht="12.75" customHeight="1">
      <c r="A256" s="282"/>
      <c r="B256" s="255"/>
      <c r="C256" s="55"/>
      <c r="D256" s="326"/>
      <c r="E256" s="82"/>
      <c r="F256" s="90"/>
      <c r="G256" s="73"/>
      <c r="H256" s="278"/>
    </row>
    <row r="257" spans="1:8" ht="12.75" customHeight="1">
      <c r="A257" s="245" t="s">
        <v>46</v>
      </c>
      <c r="B257" s="256"/>
      <c r="C257" s="54"/>
      <c r="D257" s="327"/>
      <c r="E257" s="83"/>
      <c r="F257" s="93"/>
      <c r="G257" s="101"/>
      <c r="H257" s="279"/>
    </row>
    <row r="258" spans="1:8" ht="12.75" customHeight="1">
      <c r="A258" s="282"/>
      <c r="B258" s="255"/>
      <c r="C258" s="55"/>
      <c r="D258" s="326"/>
      <c r="E258" s="82"/>
      <c r="F258" s="90"/>
      <c r="G258" s="73"/>
      <c r="H258" s="278"/>
    </row>
    <row r="259" spans="1:8" ht="12.75" customHeight="1">
      <c r="A259" s="245" t="s">
        <v>46</v>
      </c>
      <c r="B259" s="256"/>
      <c r="C259" s="54"/>
      <c r="D259" s="327"/>
      <c r="E259" s="83"/>
      <c r="F259" s="93"/>
      <c r="G259" s="101"/>
      <c r="H259" s="279"/>
    </row>
    <row r="260" spans="1:8" ht="12.75" customHeight="1">
      <c r="A260" s="282"/>
      <c r="B260" s="255"/>
      <c r="C260" s="55"/>
      <c r="D260" s="326"/>
      <c r="E260" s="82"/>
      <c r="F260" s="90"/>
      <c r="G260" s="73"/>
      <c r="H260" s="278"/>
    </row>
    <row r="261" spans="1:8" ht="12.75" customHeight="1">
      <c r="A261" s="245" t="s">
        <v>46</v>
      </c>
      <c r="B261" s="256"/>
      <c r="C261" s="54"/>
      <c r="D261" s="327"/>
      <c r="E261" s="83"/>
      <c r="F261" s="93"/>
      <c r="G261" s="101"/>
      <c r="H261" s="279"/>
    </row>
    <row r="262" spans="1:8" ht="12.75" customHeight="1">
      <c r="A262" s="282"/>
      <c r="B262" s="255"/>
      <c r="C262" s="55"/>
      <c r="D262" s="326"/>
      <c r="E262" s="82"/>
      <c r="F262" s="90"/>
      <c r="G262" s="73"/>
      <c r="H262" s="278"/>
    </row>
    <row r="263" spans="1:8" ht="12.75" customHeight="1">
      <c r="A263" s="245" t="s">
        <v>46</v>
      </c>
      <c r="B263" s="256"/>
      <c r="C263" s="54"/>
      <c r="D263" s="327"/>
      <c r="E263" s="83"/>
      <c r="F263" s="93"/>
      <c r="G263" s="101"/>
      <c r="H263" s="279"/>
    </row>
    <row r="264" spans="1:8" ht="12.75" customHeight="1">
      <c r="A264" s="282"/>
      <c r="B264" s="255"/>
      <c r="C264" s="55"/>
      <c r="D264" s="326"/>
      <c r="E264" s="82"/>
      <c r="F264" s="90"/>
      <c r="G264" s="73"/>
      <c r="H264" s="278"/>
    </row>
    <row r="265" spans="1:8" ht="12.75" customHeight="1">
      <c r="A265" s="245"/>
      <c r="B265" s="256"/>
      <c r="C265" s="54"/>
      <c r="D265" s="327"/>
      <c r="E265" s="83"/>
      <c r="F265" s="93"/>
      <c r="G265" s="101"/>
      <c r="H265" s="279"/>
    </row>
    <row r="266" spans="1:8" ht="12.75" customHeight="1">
      <c r="A266" s="282"/>
      <c r="B266" s="255"/>
      <c r="C266" s="55"/>
      <c r="D266" s="326"/>
      <c r="E266" s="82"/>
      <c r="F266" s="90"/>
      <c r="G266" s="73"/>
      <c r="H266" s="278"/>
    </row>
    <row r="267" spans="1:8" ht="12.75" customHeight="1">
      <c r="A267" s="245" t="s">
        <v>46</v>
      </c>
      <c r="B267" s="256"/>
      <c r="C267" s="54"/>
      <c r="D267" s="327"/>
      <c r="E267" s="83"/>
      <c r="F267" s="93"/>
      <c r="G267" s="101"/>
      <c r="H267" s="279"/>
    </row>
    <row r="268" spans="1:8" ht="12.75" customHeight="1">
      <c r="A268" s="282"/>
      <c r="B268" s="255"/>
      <c r="C268" s="55"/>
      <c r="D268" s="326"/>
      <c r="E268" s="82"/>
      <c r="F268" s="90"/>
      <c r="G268" s="73"/>
      <c r="H268" s="278"/>
    </row>
    <row r="269" spans="1:8" ht="12.75" customHeight="1">
      <c r="A269" s="245" t="s">
        <v>46</v>
      </c>
      <c r="B269" s="256"/>
      <c r="C269" s="54"/>
      <c r="D269" s="327"/>
      <c r="E269" s="83"/>
      <c r="F269" s="93"/>
      <c r="G269" s="101"/>
      <c r="H269" s="279"/>
    </row>
    <row r="270" spans="1:8" ht="12.75" customHeight="1">
      <c r="A270" s="282"/>
      <c r="B270" s="255"/>
      <c r="C270" s="55"/>
      <c r="D270" s="326"/>
      <c r="E270" s="82"/>
      <c r="F270" s="90"/>
      <c r="G270" s="73"/>
      <c r="H270" s="278"/>
    </row>
    <row r="271" spans="1:8" ht="12.75" customHeight="1">
      <c r="A271" s="245"/>
      <c r="B271" s="256"/>
      <c r="C271" s="54"/>
      <c r="D271" s="327"/>
      <c r="E271" s="83"/>
      <c r="F271" s="93"/>
      <c r="G271" s="101"/>
      <c r="H271" s="279"/>
    </row>
    <row r="272" spans="1:8" ht="12.75" customHeight="1">
      <c r="A272" s="282"/>
      <c r="B272" s="255"/>
      <c r="C272" s="55"/>
      <c r="D272" s="326"/>
      <c r="E272" s="82"/>
      <c r="F272" s="90"/>
      <c r="G272" s="73"/>
      <c r="H272" s="278"/>
    </row>
    <row r="273" spans="1:8" ht="12.75" customHeight="1">
      <c r="A273" s="245"/>
      <c r="B273" s="256"/>
      <c r="C273" s="54"/>
      <c r="D273" s="327"/>
      <c r="E273" s="83"/>
      <c r="F273" s="93"/>
      <c r="G273" s="101"/>
      <c r="H273" s="279"/>
    </row>
    <row r="274" spans="1:8" ht="12.75" customHeight="1">
      <c r="A274" s="282"/>
      <c r="B274" s="255"/>
      <c r="C274" s="55"/>
      <c r="D274" s="326"/>
      <c r="E274" s="82"/>
      <c r="F274" s="90"/>
      <c r="G274" s="73"/>
      <c r="H274" s="278"/>
    </row>
    <row r="275" spans="1:8" ht="12.75" customHeight="1">
      <c r="A275" s="245"/>
      <c r="B275" s="256"/>
      <c r="C275" s="54"/>
      <c r="D275" s="327"/>
      <c r="E275" s="83"/>
      <c r="F275" s="93"/>
      <c r="G275" s="101"/>
      <c r="H275" s="279"/>
    </row>
    <row r="276" spans="1:8" ht="12.75" customHeight="1">
      <c r="A276" s="282"/>
      <c r="B276" s="255"/>
      <c r="C276" s="55"/>
      <c r="D276" s="326"/>
      <c r="E276" s="82"/>
      <c r="F276" s="90"/>
      <c r="G276" s="73"/>
      <c r="H276" s="278"/>
    </row>
    <row r="277" spans="1:8" ht="12.75" customHeight="1">
      <c r="A277" s="245"/>
      <c r="B277" s="256"/>
      <c r="C277" s="54"/>
      <c r="D277" s="327"/>
      <c r="E277" s="83"/>
      <c r="F277" s="93"/>
      <c r="G277" s="101"/>
      <c r="H277" s="279"/>
    </row>
    <row r="278" spans="1:8" ht="12.75" customHeight="1">
      <c r="A278" s="282"/>
      <c r="B278" s="255"/>
      <c r="C278" s="55"/>
      <c r="D278" s="326"/>
      <c r="E278" s="82"/>
      <c r="F278" s="90"/>
      <c r="G278" s="73"/>
      <c r="H278" s="278"/>
    </row>
    <row r="279" spans="1:8" ht="12.75" customHeight="1">
      <c r="A279" s="245"/>
      <c r="B279" s="256"/>
      <c r="C279" s="54"/>
      <c r="D279" s="327"/>
      <c r="E279" s="83"/>
      <c r="F279" s="93"/>
      <c r="G279" s="101"/>
      <c r="H279" s="279"/>
    </row>
    <row r="280" spans="1:8" ht="12.75" customHeight="1">
      <c r="A280" s="282"/>
      <c r="B280" s="255" t="s">
        <v>46</v>
      </c>
      <c r="C280" s="55" t="s">
        <v>46</v>
      </c>
      <c r="D280" s="326"/>
      <c r="E280" s="82"/>
      <c r="F280" s="90"/>
      <c r="G280" s="73"/>
      <c r="H280" s="278"/>
    </row>
    <row r="281" spans="1:8" ht="12.75" customHeight="1">
      <c r="A281" s="245" t="s">
        <v>46</v>
      </c>
      <c r="B281" s="40" t="s">
        <v>165</v>
      </c>
      <c r="C281" s="54" t="s">
        <v>46</v>
      </c>
      <c r="D281" s="327"/>
      <c r="E281" s="83" t="s">
        <v>46</v>
      </c>
      <c r="F281" s="93"/>
      <c r="G281" s="101"/>
      <c r="H281" s="279"/>
    </row>
    <row r="282" spans="1:8" ht="12.75" customHeight="1">
      <c r="A282" s="80"/>
      <c r="B282" s="249"/>
      <c r="C282" s="249"/>
      <c r="D282" s="330"/>
      <c r="E282" s="80"/>
      <c r="F282" s="69"/>
      <c r="G282" s="69"/>
      <c r="H282" s="275"/>
    </row>
    <row r="283" spans="1:8" ht="12.75" customHeight="1">
      <c r="A283" s="284" t="s">
        <v>2554</v>
      </c>
      <c r="B283" s="49" t="s">
        <v>2801</v>
      </c>
      <c r="C283" s="311"/>
      <c r="D283" s="331"/>
      <c r="E283" s="81"/>
      <c r="F283" s="70"/>
      <c r="G283" s="70"/>
      <c r="H283" s="374"/>
    </row>
    <row r="284" spans="1:8" ht="12.75" customHeight="1">
      <c r="A284" s="285"/>
      <c r="B284" s="251"/>
      <c r="C284" s="264"/>
      <c r="D284" s="330"/>
      <c r="E284" s="80"/>
      <c r="F284" s="69"/>
      <c r="G284" s="69"/>
      <c r="H284" s="275"/>
    </row>
    <row r="285" spans="1:8" ht="12.75" customHeight="1">
      <c r="A285" s="283"/>
      <c r="B285" s="252" t="s">
        <v>2881</v>
      </c>
      <c r="C285" s="265"/>
      <c r="D285" s="331"/>
      <c r="E285" s="81"/>
      <c r="F285" s="70"/>
      <c r="G285" s="70"/>
      <c r="H285" s="277"/>
    </row>
    <row r="286" spans="1:8" ht="12.75" customHeight="1">
      <c r="A286" s="285"/>
      <c r="B286" s="293"/>
      <c r="C286" s="52" t="s">
        <v>2583</v>
      </c>
      <c r="D286" s="328"/>
      <c r="E286" s="345"/>
      <c r="F286" s="355"/>
      <c r="G286" s="69"/>
      <c r="H286" s="372"/>
    </row>
    <row r="287" spans="1:8" ht="12.75" customHeight="1">
      <c r="A287" s="286"/>
      <c r="B287" s="294" t="s">
        <v>2226</v>
      </c>
      <c r="C287" s="53" t="s">
        <v>2745</v>
      </c>
      <c r="D287" s="338">
        <v>0.56000000000000005</v>
      </c>
      <c r="E287" s="86" t="s">
        <v>1022</v>
      </c>
      <c r="F287" s="356"/>
      <c r="G287" s="70"/>
      <c r="H287" s="277"/>
    </row>
    <row r="288" spans="1:8" ht="12.75" customHeight="1">
      <c r="A288" s="285"/>
      <c r="B288" s="293"/>
      <c r="C288" s="52" t="s">
        <v>2583</v>
      </c>
      <c r="D288" s="328"/>
      <c r="E288" s="345"/>
      <c r="F288" s="355"/>
      <c r="G288" s="69"/>
      <c r="H288" s="372"/>
    </row>
    <row r="289" spans="1:8" ht="12.75" customHeight="1">
      <c r="A289" s="286"/>
      <c r="B289" s="294" t="s">
        <v>2226</v>
      </c>
      <c r="C289" s="53" t="s">
        <v>2746</v>
      </c>
      <c r="D289" s="338">
        <v>0.48</v>
      </c>
      <c r="E289" s="86" t="s">
        <v>1022</v>
      </c>
      <c r="F289" s="74"/>
      <c r="G289" s="70"/>
      <c r="H289" s="376"/>
    </row>
    <row r="290" spans="1:8" ht="12.75" customHeight="1">
      <c r="A290" s="285"/>
      <c r="B290" s="293"/>
      <c r="C290" s="52" t="s">
        <v>1423</v>
      </c>
      <c r="D290" s="328"/>
      <c r="E290" s="345"/>
      <c r="F290" s="355"/>
      <c r="G290" s="69"/>
      <c r="H290" s="372"/>
    </row>
    <row r="291" spans="1:8" ht="12.75" customHeight="1">
      <c r="A291" s="286"/>
      <c r="B291" s="294" t="s">
        <v>2565</v>
      </c>
      <c r="C291" s="53" t="s">
        <v>2774</v>
      </c>
      <c r="D291" s="338">
        <v>0.44</v>
      </c>
      <c r="E291" s="86" t="s">
        <v>1022</v>
      </c>
      <c r="F291" s="74"/>
      <c r="G291" s="70"/>
      <c r="H291" s="376"/>
    </row>
    <row r="292" spans="1:8" ht="12.75" customHeight="1">
      <c r="A292" s="285"/>
      <c r="B292" s="293"/>
      <c r="C292" s="52" t="s">
        <v>2573</v>
      </c>
      <c r="D292" s="328"/>
      <c r="E292" s="345"/>
      <c r="F292" s="355"/>
      <c r="G292" s="69"/>
      <c r="H292" s="372"/>
    </row>
    <row r="293" spans="1:8" ht="12.75" customHeight="1">
      <c r="A293" s="286"/>
      <c r="B293" s="294" t="s">
        <v>1012</v>
      </c>
      <c r="C293" s="53" t="s">
        <v>2577</v>
      </c>
      <c r="D293" s="338">
        <v>7.0000000000000007e-002</v>
      </c>
      <c r="E293" s="86" t="s">
        <v>1022</v>
      </c>
      <c r="F293" s="74"/>
      <c r="G293" s="70"/>
      <c r="H293" s="376"/>
    </row>
    <row r="294" spans="1:8" ht="12.75" customHeight="1">
      <c r="A294" s="285"/>
      <c r="B294" s="293"/>
      <c r="C294" s="52" t="s">
        <v>2583</v>
      </c>
      <c r="D294" s="328"/>
      <c r="E294" s="345"/>
      <c r="F294" s="355"/>
      <c r="G294" s="69"/>
      <c r="H294" s="372"/>
    </row>
    <row r="295" spans="1:8" ht="12.75" customHeight="1">
      <c r="A295" s="286"/>
      <c r="B295" s="294" t="s">
        <v>1012</v>
      </c>
      <c r="C295" s="53" t="s">
        <v>2582</v>
      </c>
      <c r="D295" s="338">
        <v>0.2</v>
      </c>
      <c r="E295" s="86" t="s">
        <v>1022</v>
      </c>
      <c r="F295" s="74"/>
      <c r="G295" s="70"/>
      <c r="H295" s="376"/>
    </row>
    <row r="296" spans="1:8" ht="12.75" customHeight="1">
      <c r="A296" s="285"/>
      <c r="B296" s="293"/>
      <c r="C296" s="52" t="s">
        <v>2583</v>
      </c>
      <c r="D296" s="328"/>
      <c r="E296" s="345"/>
      <c r="F296" s="355"/>
      <c r="G296" s="69"/>
      <c r="H296" s="372"/>
    </row>
    <row r="297" spans="1:8" ht="12.75" customHeight="1">
      <c r="A297" s="286"/>
      <c r="B297" s="294" t="s">
        <v>1012</v>
      </c>
      <c r="C297" s="53" t="s">
        <v>2532</v>
      </c>
      <c r="D297" s="338">
        <v>0.13</v>
      </c>
      <c r="E297" s="86" t="s">
        <v>1022</v>
      </c>
      <c r="F297" s="74"/>
      <c r="G297" s="70"/>
      <c r="H297" s="376"/>
    </row>
    <row r="298" spans="1:8" ht="12.75" customHeight="1">
      <c r="A298" s="285"/>
      <c r="B298" s="293"/>
      <c r="C298" s="52" t="s">
        <v>2584</v>
      </c>
      <c r="D298" s="328"/>
      <c r="E298" s="345"/>
      <c r="F298" s="355"/>
      <c r="G298" s="69"/>
      <c r="H298" s="372"/>
    </row>
    <row r="299" spans="1:8" ht="12.75" customHeight="1">
      <c r="A299" s="286"/>
      <c r="B299" s="294" t="s">
        <v>1457</v>
      </c>
      <c r="C299" s="53" t="s">
        <v>2588</v>
      </c>
      <c r="D299" s="329">
        <v>19</v>
      </c>
      <c r="E299" s="86" t="s">
        <v>2432</v>
      </c>
      <c r="F299" s="74"/>
      <c r="G299" s="70"/>
      <c r="H299" s="376"/>
    </row>
    <row r="300" spans="1:8" ht="12.75" customHeight="1">
      <c r="A300" s="285"/>
      <c r="B300" s="293"/>
      <c r="C300" s="52" t="s">
        <v>2584</v>
      </c>
      <c r="D300" s="328"/>
      <c r="E300" s="345"/>
      <c r="F300" s="355"/>
      <c r="G300" s="69"/>
      <c r="H300" s="372"/>
    </row>
    <row r="301" spans="1:8" ht="12.75" customHeight="1">
      <c r="A301" s="286"/>
      <c r="B301" s="294" t="s">
        <v>1457</v>
      </c>
      <c r="C301" s="53" t="s">
        <v>255</v>
      </c>
      <c r="D301" s="329">
        <v>58</v>
      </c>
      <c r="E301" s="86" t="s">
        <v>2432</v>
      </c>
      <c r="F301" s="74"/>
      <c r="G301" s="70"/>
      <c r="H301" s="376"/>
    </row>
    <row r="302" spans="1:8" ht="12.75" customHeight="1">
      <c r="A302" s="285"/>
      <c r="B302" s="293"/>
      <c r="C302" s="52" t="s">
        <v>2584</v>
      </c>
      <c r="D302" s="328"/>
      <c r="E302" s="345"/>
      <c r="F302" s="355"/>
      <c r="G302" s="69"/>
      <c r="H302" s="372"/>
    </row>
    <row r="303" spans="1:8" ht="12.75" customHeight="1">
      <c r="A303" s="286"/>
      <c r="B303" s="294" t="s">
        <v>1457</v>
      </c>
      <c r="C303" s="53" t="s">
        <v>1197</v>
      </c>
      <c r="D303" s="329">
        <v>116</v>
      </c>
      <c r="E303" s="86" t="s">
        <v>2432</v>
      </c>
      <c r="F303" s="74"/>
      <c r="G303" s="70"/>
      <c r="H303" s="376"/>
    </row>
    <row r="304" spans="1:8" ht="12.75" customHeight="1">
      <c r="A304" s="285"/>
      <c r="B304" s="293"/>
      <c r="C304" s="52" t="s">
        <v>2583</v>
      </c>
      <c r="D304" s="328"/>
      <c r="E304" s="345"/>
      <c r="F304" s="355"/>
      <c r="G304" s="69"/>
      <c r="H304" s="372"/>
    </row>
    <row r="305" spans="1:8" ht="12.75" customHeight="1">
      <c r="A305" s="286"/>
      <c r="B305" s="294" t="s">
        <v>2595</v>
      </c>
      <c r="C305" s="53" t="s">
        <v>2386</v>
      </c>
      <c r="D305" s="329">
        <v>12</v>
      </c>
      <c r="E305" s="86" t="s">
        <v>2432</v>
      </c>
      <c r="F305" s="74"/>
      <c r="G305" s="70"/>
      <c r="H305" s="376"/>
    </row>
    <row r="306" spans="1:8" ht="12.75" customHeight="1">
      <c r="A306" s="285"/>
      <c r="B306" s="293"/>
      <c r="C306" s="52"/>
      <c r="D306" s="328"/>
      <c r="E306" s="345"/>
      <c r="F306" s="355"/>
      <c r="G306" s="69"/>
      <c r="H306" s="372"/>
    </row>
    <row r="307" spans="1:8" ht="12.75" customHeight="1">
      <c r="A307" s="286"/>
      <c r="B307" s="294" t="s">
        <v>357</v>
      </c>
      <c r="C307" s="53" t="s">
        <v>1252</v>
      </c>
      <c r="D307" s="339">
        <v>-6.e-002</v>
      </c>
      <c r="E307" s="86" t="s">
        <v>1022</v>
      </c>
      <c r="F307" s="74"/>
      <c r="G307" s="70"/>
      <c r="H307" s="376"/>
    </row>
    <row r="308" spans="1:8" ht="12.75" customHeight="1">
      <c r="A308" s="282"/>
      <c r="B308" s="255"/>
      <c r="C308" s="55"/>
      <c r="D308" s="326"/>
      <c r="E308" s="82"/>
      <c r="F308" s="90"/>
      <c r="G308" s="73"/>
      <c r="H308" s="278"/>
    </row>
    <row r="309" spans="1:8" ht="12.75" customHeight="1">
      <c r="A309" s="245" t="s">
        <v>46</v>
      </c>
      <c r="B309" s="256"/>
      <c r="C309" s="54"/>
      <c r="D309" s="327"/>
      <c r="E309" s="83"/>
      <c r="F309" s="93"/>
      <c r="G309" s="101"/>
      <c r="H309" s="279"/>
    </row>
    <row r="310" spans="1:8" ht="12.75" customHeight="1">
      <c r="A310" s="285"/>
      <c r="B310" s="293"/>
      <c r="C310" s="52"/>
      <c r="D310" s="328"/>
      <c r="E310" s="345"/>
      <c r="F310" s="355"/>
      <c r="G310" s="69"/>
      <c r="H310" s="372"/>
    </row>
    <row r="311" spans="1:8" ht="12.75" customHeight="1">
      <c r="A311" s="286"/>
      <c r="B311" s="294" t="s">
        <v>748</v>
      </c>
      <c r="C311" s="53"/>
      <c r="D311" s="329"/>
      <c r="E311" s="86"/>
      <c r="F311" s="74"/>
      <c r="G311" s="70"/>
      <c r="H311" s="376"/>
    </row>
    <row r="312" spans="1:8" ht="12.75" customHeight="1">
      <c r="A312" s="285"/>
      <c r="B312" s="293"/>
      <c r="C312" s="52"/>
      <c r="D312" s="328"/>
      <c r="E312" s="345"/>
      <c r="F312" s="355"/>
      <c r="G312" s="69"/>
      <c r="H312" s="372"/>
    </row>
    <row r="313" spans="1:8" ht="12.75" customHeight="1">
      <c r="A313" s="286"/>
      <c r="B313" s="294" t="s">
        <v>1746</v>
      </c>
      <c r="C313" s="53"/>
      <c r="D313" s="338">
        <v>1.78</v>
      </c>
      <c r="E313" s="86" t="s">
        <v>1022</v>
      </c>
      <c r="F313" s="74"/>
      <c r="G313" s="70"/>
      <c r="H313" s="376"/>
    </row>
    <row r="314" spans="1:8" ht="12.75" customHeight="1">
      <c r="A314" s="285"/>
      <c r="B314" s="293"/>
      <c r="C314" s="52"/>
      <c r="D314" s="328"/>
      <c r="E314" s="345"/>
      <c r="F314" s="355"/>
      <c r="G314" s="69"/>
      <c r="H314" s="372"/>
    </row>
    <row r="315" spans="1:8" ht="12.75" customHeight="1">
      <c r="A315" s="286"/>
      <c r="B315" s="294" t="s">
        <v>2599</v>
      </c>
      <c r="C315" s="53" t="s">
        <v>2388</v>
      </c>
      <c r="D315" s="329">
        <v>56.1</v>
      </c>
      <c r="E315" s="86" t="s">
        <v>161</v>
      </c>
      <c r="F315" s="74"/>
      <c r="G315" s="70"/>
      <c r="H315" s="376"/>
    </row>
    <row r="316" spans="1:8" ht="12.75" customHeight="1">
      <c r="A316" s="285"/>
      <c r="B316" s="293"/>
      <c r="C316" s="52"/>
      <c r="D316" s="328"/>
      <c r="E316" s="345"/>
      <c r="F316" s="355"/>
      <c r="G316" s="69"/>
      <c r="H316" s="372"/>
    </row>
    <row r="317" spans="1:8" ht="12.75" customHeight="1">
      <c r="A317" s="286"/>
      <c r="B317" s="294" t="s">
        <v>2248</v>
      </c>
      <c r="C317" s="53" t="s">
        <v>2602</v>
      </c>
      <c r="D317" s="338">
        <v>1.78</v>
      </c>
      <c r="E317" s="86" t="s">
        <v>1022</v>
      </c>
      <c r="F317" s="74"/>
      <c r="G317" s="70"/>
      <c r="H317" s="376"/>
    </row>
    <row r="318" spans="1:8" ht="12.75" customHeight="1">
      <c r="A318" s="285"/>
      <c r="B318" s="293"/>
      <c r="C318" s="52"/>
      <c r="D318" s="328"/>
      <c r="E318" s="345"/>
      <c r="F318" s="355"/>
      <c r="G318" s="69"/>
      <c r="H318" s="372"/>
    </row>
    <row r="319" spans="1:8" ht="12.75" customHeight="1">
      <c r="A319" s="286"/>
      <c r="B319" s="294" t="s">
        <v>871</v>
      </c>
      <c r="C319" s="53"/>
      <c r="D319" s="338">
        <v>1.78</v>
      </c>
      <c r="E319" s="86" t="s">
        <v>1022</v>
      </c>
      <c r="F319" s="74"/>
      <c r="G319" s="70"/>
      <c r="H319" s="376"/>
    </row>
    <row r="320" spans="1:8" ht="12.75" customHeight="1">
      <c r="A320" s="285"/>
      <c r="B320" s="293"/>
      <c r="C320" s="52"/>
      <c r="D320" s="328"/>
      <c r="E320" s="345"/>
      <c r="F320" s="355"/>
      <c r="G320" s="69"/>
      <c r="H320" s="372"/>
    </row>
    <row r="321" spans="1:8" ht="12.75" customHeight="1">
      <c r="A321" s="286"/>
      <c r="B321" s="294" t="s">
        <v>927</v>
      </c>
      <c r="C321" s="53" t="s">
        <v>2878</v>
      </c>
      <c r="D321" s="338">
        <v>1.78</v>
      </c>
      <c r="E321" s="86" t="s">
        <v>1022</v>
      </c>
      <c r="F321" s="74"/>
      <c r="G321" s="70"/>
      <c r="H321" s="376"/>
    </row>
    <row r="322" spans="1:8" ht="12.75" customHeight="1">
      <c r="A322" s="285"/>
      <c r="B322" s="293"/>
      <c r="C322" s="52"/>
      <c r="D322" s="328"/>
      <c r="E322" s="345"/>
      <c r="F322" s="355"/>
      <c r="G322" s="69"/>
      <c r="H322" s="372"/>
    </row>
    <row r="323" spans="1:8" ht="12.75" customHeight="1">
      <c r="A323" s="286"/>
      <c r="B323" s="294" t="s">
        <v>2013</v>
      </c>
      <c r="C323" s="53"/>
      <c r="D323" s="329">
        <v>186</v>
      </c>
      <c r="E323" s="86" t="s">
        <v>2432</v>
      </c>
      <c r="F323" s="74"/>
      <c r="G323" s="70"/>
      <c r="H323" s="376"/>
    </row>
    <row r="324" spans="1:8" ht="12.75" customHeight="1">
      <c r="A324" s="285"/>
      <c r="B324" s="293"/>
      <c r="C324" s="52"/>
      <c r="D324" s="328"/>
      <c r="E324" s="345"/>
      <c r="F324" s="355"/>
      <c r="G324" s="69"/>
      <c r="H324" s="372"/>
    </row>
    <row r="325" spans="1:8" ht="12.75" customHeight="1">
      <c r="A325" s="286"/>
      <c r="B325" s="294" t="s">
        <v>2610</v>
      </c>
      <c r="C325" s="53" t="s">
        <v>1014</v>
      </c>
      <c r="D325" s="329">
        <v>12</v>
      </c>
      <c r="E325" s="86" t="s">
        <v>866</v>
      </c>
      <c r="F325" s="74"/>
      <c r="G325" s="70"/>
      <c r="H325" s="376"/>
    </row>
    <row r="326" spans="1:8" ht="12.75" customHeight="1">
      <c r="A326" s="285"/>
      <c r="B326" s="293"/>
      <c r="C326" s="52"/>
      <c r="D326" s="328"/>
      <c r="E326" s="345"/>
      <c r="F326" s="355"/>
      <c r="G326" s="69"/>
      <c r="H326" s="372"/>
    </row>
    <row r="327" spans="1:8" ht="12.75" customHeight="1">
      <c r="A327" s="286"/>
      <c r="B327" s="294" t="s">
        <v>678</v>
      </c>
      <c r="C327" s="53" t="s">
        <v>444</v>
      </c>
      <c r="D327" s="329">
        <v>1</v>
      </c>
      <c r="E327" s="86" t="s">
        <v>2108</v>
      </c>
      <c r="F327" s="400"/>
      <c r="G327" s="70"/>
      <c r="H327" s="376"/>
    </row>
    <row r="328" spans="1:8" ht="12.75" customHeight="1">
      <c r="A328" s="285"/>
      <c r="B328" s="293"/>
      <c r="C328" s="52"/>
      <c r="D328" s="328"/>
      <c r="E328" s="345"/>
      <c r="F328" s="355"/>
      <c r="G328" s="69"/>
      <c r="H328" s="372"/>
    </row>
    <row r="329" spans="1:8" ht="12.75" customHeight="1">
      <c r="A329" s="286"/>
      <c r="B329" s="294"/>
      <c r="C329" s="53"/>
      <c r="D329" s="329"/>
      <c r="E329" s="86"/>
      <c r="F329" s="74"/>
      <c r="G329" s="70"/>
      <c r="H329" s="376"/>
    </row>
    <row r="330" spans="1:8" ht="12.75" customHeight="1">
      <c r="A330" s="285"/>
      <c r="B330" s="293"/>
      <c r="C330" s="52"/>
      <c r="D330" s="328"/>
      <c r="E330" s="345"/>
      <c r="F330" s="355"/>
      <c r="G330" s="69"/>
      <c r="H330" s="372"/>
    </row>
    <row r="331" spans="1:8" ht="12.75" customHeight="1">
      <c r="A331" s="286"/>
      <c r="B331" s="294"/>
      <c r="C331" s="53"/>
      <c r="D331" s="329"/>
      <c r="E331" s="86"/>
      <c r="F331" s="74"/>
      <c r="G331" s="70"/>
      <c r="H331" s="376"/>
    </row>
    <row r="332" spans="1:8" ht="12.75" customHeight="1">
      <c r="A332" s="285"/>
      <c r="B332" s="293"/>
      <c r="C332" s="52" t="s">
        <v>2879</v>
      </c>
      <c r="D332" s="328"/>
      <c r="E332" s="345"/>
      <c r="F332" s="355"/>
      <c r="G332" s="69"/>
      <c r="H332" s="372"/>
    </row>
    <row r="333" spans="1:8" ht="12.75" customHeight="1">
      <c r="A333" s="286"/>
      <c r="B333" s="294" t="s">
        <v>2118</v>
      </c>
      <c r="C333" s="53" t="s">
        <v>2224</v>
      </c>
      <c r="D333" s="329">
        <v>3</v>
      </c>
      <c r="E333" s="86" t="s">
        <v>866</v>
      </c>
      <c r="F333" s="74"/>
      <c r="G333" s="70"/>
      <c r="H333" s="376"/>
    </row>
    <row r="334" spans="1:8" ht="12.75" customHeight="1">
      <c r="A334" s="282"/>
      <c r="B334" s="255"/>
      <c r="C334" s="55"/>
      <c r="D334" s="326"/>
      <c r="E334" s="82"/>
      <c r="F334" s="90"/>
      <c r="G334" s="73"/>
      <c r="H334" s="278"/>
    </row>
    <row r="335" spans="1:8" ht="12.75" customHeight="1">
      <c r="A335" s="245" t="s">
        <v>46</v>
      </c>
      <c r="B335" s="256"/>
      <c r="C335" s="54"/>
      <c r="D335" s="327"/>
      <c r="E335" s="83"/>
      <c r="F335" s="93"/>
      <c r="G335" s="101"/>
      <c r="H335" s="279"/>
    </row>
    <row r="336" spans="1:8" ht="12.75" customHeight="1">
      <c r="A336" s="282"/>
      <c r="B336" s="255"/>
      <c r="C336" s="55"/>
      <c r="D336" s="326"/>
      <c r="E336" s="82"/>
      <c r="F336" s="90"/>
      <c r="G336" s="73"/>
      <c r="H336" s="278"/>
    </row>
    <row r="337" spans="1:8" ht="12.75" customHeight="1">
      <c r="A337" s="245" t="s">
        <v>46</v>
      </c>
      <c r="B337" s="256"/>
      <c r="C337" s="54"/>
      <c r="D337" s="327"/>
      <c r="E337" s="83"/>
      <c r="F337" s="93"/>
      <c r="G337" s="101"/>
      <c r="H337" s="279"/>
    </row>
    <row r="338" spans="1:8" ht="12.75" customHeight="1">
      <c r="A338" s="282"/>
      <c r="B338" s="255"/>
      <c r="C338" s="55"/>
      <c r="D338" s="326"/>
      <c r="E338" s="82"/>
      <c r="F338" s="90"/>
      <c r="G338" s="73"/>
      <c r="H338" s="278"/>
    </row>
    <row r="339" spans="1:8" ht="12.75" customHeight="1">
      <c r="A339" s="245" t="s">
        <v>46</v>
      </c>
      <c r="B339" s="256"/>
      <c r="C339" s="54"/>
      <c r="D339" s="327"/>
      <c r="E339" s="83"/>
      <c r="F339" s="93"/>
      <c r="G339" s="101"/>
      <c r="H339" s="279"/>
    </row>
    <row r="340" spans="1:8" ht="12.75" customHeight="1">
      <c r="A340" s="282"/>
      <c r="B340" s="255"/>
      <c r="C340" s="55"/>
      <c r="D340" s="326"/>
      <c r="E340" s="82"/>
      <c r="F340" s="90"/>
      <c r="G340" s="73"/>
      <c r="H340" s="278"/>
    </row>
    <row r="341" spans="1:8" ht="12.75" customHeight="1">
      <c r="A341" s="245" t="s">
        <v>46</v>
      </c>
      <c r="B341" s="256"/>
      <c r="C341" s="54"/>
      <c r="D341" s="327"/>
      <c r="E341" s="83"/>
      <c r="F341" s="93"/>
      <c r="G341" s="101"/>
      <c r="H341" s="279"/>
    </row>
    <row r="342" spans="1:8" ht="12.75" customHeight="1">
      <c r="A342" s="282"/>
      <c r="B342" s="255"/>
      <c r="C342" s="55"/>
      <c r="D342" s="326"/>
      <c r="E342" s="82"/>
      <c r="F342" s="90"/>
      <c r="G342" s="73"/>
      <c r="H342" s="278"/>
    </row>
    <row r="343" spans="1:8" ht="12.75" customHeight="1">
      <c r="A343" s="245" t="s">
        <v>46</v>
      </c>
      <c r="B343" s="256"/>
      <c r="C343" s="54"/>
      <c r="D343" s="327"/>
      <c r="E343" s="83"/>
      <c r="F343" s="93"/>
      <c r="G343" s="101"/>
      <c r="H343" s="279"/>
    </row>
    <row r="344" spans="1:8" ht="12.75" customHeight="1">
      <c r="A344" s="282"/>
      <c r="B344" s="255"/>
      <c r="C344" s="55"/>
      <c r="D344" s="326"/>
      <c r="E344" s="82"/>
      <c r="F344" s="90"/>
      <c r="G344" s="73"/>
      <c r="H344" s="278"/>
    </row>
    <row r="345" spans="1:8" ht="12.75" customHeight="1">
      <c r="A345" s="245"/>
      <c r="B345" s="256"/>
      <c r="C345" s="54"/>
      <c r="D345" s="327"/>
      <c r="E345" s="83"/>
      <c r="F345" s="93"/>
      <c r="G345" s="101"/>
      <c r="H345" s="279"/>
    </row>
    <row r="346" spans="1:8" ht="12.75" customHeight="1">
      <c r="A346" s="282"/>
      <c r="B346" s="255"/>
      <c r="C346" s="55"/>
      <c r="D346" s="326"/>
      <c r="E346" s="82"/>
      <c r="F346" s="90"/>
      <c r="G346" s="73"/>
      <c r="H346" s="278"/>
    </row>
    <row r="347" spans="1:8" ht="12.75" customHeight="1">
      <c r="A347" s="245" t="s">
        <v>46</v>
      </c>
      <c r="B347" s="256"/>
      <c r="C347" s="54"/>
      <c r="D347" s="327"/>
      <c r="E347" s="83"/>
      <c r="F347" s="93"/>
      <c r="G347" s="101"/>
      <c r="H347" s="279"/>
    </row>
    <row r="348" spans="1:8" ht="12.75" customHeight="1">
      <c r="A348" s="282"/>
      <c r="B348" s="255"/>
      <c r="C348" s="55"/>
      <c r="D348" s="326"/>
      <c r="E348" s="82"/>
      <c r="F348" s="90"/>
      <c r="G348" s="73"/>
      <c r="H348" s="278"/>
    </row>
    <row r="349" spans="1:8" ht="12.75" customHeight="1">
      <c r="A349" s="245" t="s">
        <v>46</v>
      </c>
      <c r="B349" s="256"/>
      <c r="C349" s="54"/>
      <c r="D349" s="327"/>
      <c r="E349" s="83"/>
      <c r="F349" s="93"/>
      <c r="G349" s="101"/>
      <c r="H349" s="279"/>
    </row>
    <row r="350" spans="1:8" ht="12.75" customHeight="1">
      <c r="A350" s="282"/>
      <c r="B350" s="255"/>
      <c r="C350" s="55"/>
      <c r="D350" s="326"/>
      <c r="E350" s="82"/>
      <c r="F350" s="90"/>
      <c r="G350" s="73"/>
      <c r="H350" s="278"/>
    </row>
    <row r="351" spans="1:8" ht="12.75" customHeight="1">
      <c r="A351" s="245"/>
      <c r="B351" s="256"/>
      <c r="C351" s="54"/>
      <c r="D351" s="327"/>
      <c r="E351" s="83"/>
      <c r="F351" s="93"/>
      <c r="G351" s="101"/>
      <c r="H351" s="279"/>
    </row>
    <row r="352" spans="1:8" ht="12.75" customHeight="1">
      <c r="A352" s="282"/>
      <c r="B352" s="255"/>
      <c r="C352" s="55"/>
      <c r="D352" s="326"/>
      <c r="E352" s="82"/>
      <c r="F352" s="90"/>
      <c r="G352" s="73"/>
      <c r="H352" s="278"/>
    </row>
    <row r="353" spans="1:8" ht="12.75" customHeight="1">
      <c r="A353" s="245"/>
      <c r="B353" s="256"/>
      <c r="C353" s="54"/>
      <c r="D353" s="327"/>
      <c r="E353" s="83"/>
      <c r="F353" s="93"/>
      <c r="G353" s="101"/>
      <c r="H353" s="279"/>
    </row>
    <row r="354" spans="1:8" ht="12.75" customHeight="1">
      <c r="A354" s="282"/>
      <c r="B354" s="255"/>
      <c r="C354" s="55"/>
      <c r="D354" s="326"/>
      <c r="E354" s="82"/>
      <c r="F354" s="90"/>
      <c r="G354" s="73"/>
      <c r="H354" s="278"/>
    </row>
    <row r="355" spans="1:8" ht="12.75" customHeight="1">
      <c r="A355" s="245"/>
      <c r="B355" s="256"/>
      <c r="C355" s="54"/>
      <c r="D355" s="327"/>
      <c r="E355" s="83"/>
      <c r="F355" s="93"/>
      <c r="G355" s="101"/>
      <c r="H355" s="279"/>
    </row>
    <row r="356" spans="1:8" ht="12.75" customHeight="1">
      <c r="A356" s="282"/>
      <c r="B356" s="255"/>
      <c r="C356" s="55"/>
      <c r="D356" s="326"/>
      <c r="E356" s="82"/>
      <c r="F356" s="90"/>
      <c r="G356" s="73"/>
      <c r="H356" s="278"/>
    </row>
    <row r="357" spans="1:8" ht="12.75" customHeight="1">
      <c r="A357" s="245"/>
      <c r="B357" s="256"/>
      <c r="C357" s="54"/>
      <c r="D357" s="327"/>
      <c r="E357" s="83"/>
      <c r="F357" s="93"/>
      <c r="G357" s="101"/>
      <c r="H357" s="279"/>
    </row>
    <row r="358" spans="1:8" ht="12.75" customHeight="1">
      <c r="A358" s="282"/>
      <c r="B358" s="255"/>
      <c r="C358" s="55"/>
      <c r="D358" s="326"/>
      <c r="E358" s="82"/>
      <c r="F358" s="90"/>
      <c r="G358" s="73"/>
      <c r="H358" s="278"/>
    </row>
    <row r="359" spans="1:8" ht="12.75" customHeight="1">
      <c r="A359" s="245"/>
      <c r="B359" s="256"/>
      <c r="C359" s="54"/>
      <c r="D359" s="327"/>
      <c r="E359" s="83"/>
      <c r="F359" s="93"/>
      <c r="G359" s="101"/>
      <c r="H359" s="279"/>
    </row>
    <row r="360" spans="1:8" ht="12.75" customHeight="1">
      <c r="A360" s="282"/>
      <c r="B360" s="255" t="s">
        <v>46</v>
      </c>
      <c r="C360" s="55" t="s">
        <v>46</v>
      </c>
      <c r="D360" s="326"/>
      <c r="E360" s="82"/>
      <c r="F360" s="90"/>
      <c r="G360" s="73"/>
      <c r="H360" s="278"/>
    </row>
    <row r="361" spans="1:8" ht="12.75" customHeight="1">
      <c r="A361" s="245" t="s">
        <v>46</v>
      </c>
      <c r="B361" s="40" t="s">
        <v>165</v>
      </c>
      <c r="C361" s="54" t="s">
        <v>46</v>
      </c>
      <c r="D361" s="327"/>
      <c r="E361" s="83" t="s">
        <v>46</v>
      </c>
      <c r="F361" s="93"/>
      <c r="G361" s="101"/>
      <c r="H361" s="279"/>
    </row>
    <row r="362" spans="1:8" ht="12.75" customHeight="1">
      <c r="A362" s="80"/>
      <c r="B362" s="249"/>
      <c r="C362" s="249"/>
      <c r="D362" s="330"/>
      <c r="E362" s="80"/>
      <c r="F362" s="69"/>
      <c r="G362" s="69"/>
      <c r="H362" s="275"/>
    </row>
    <row r="363" spans="1:8" ht="12.75" customHeight="1">
      <c r="A363" s="284" t="s">
        <v>54</v>
      </c>
      <c r="B363" s="49" t="s">
        <v>2883</v>
      </c>
      <c r="C363" s="311"/>
      <c r="D363" s="331"/>
      <c r="E363" s="81"/>
      <c r="F363" s="70"/>
      <c r="G363" s="70"/>
      <c r="H363" s="374"/>
    </row>
    <row r="364" spans="1:8" ht="12.75" customHeight="1">
      <c r="A364" s="285"/>
      <c r="B364" s="293"/>
      <c r="C364" s="52"/>
      <c r="D364" s="328"/>
      <c r="E364" s="345"/>
      <c r="F364" s="355"/>
      <c r="G364" s="69"/>
      <c r="H364" s="372"/>
    </row>
    <row r="365" spans="1:8" ht="12.75" customHeight="1">
      <c r="A365" s="286"/>
      <c r="B365" s="294"/>
      <c r="C365" s="53"/>
      <c r="D365" s="329"/>
      <c r="E365" s="86"/>
      <c r="F365" s="74"/>
      <c r="G365" s="70"/>
      <c r="H365" s="376"/>
    </row>
    <row r="366" spans="1:8" ht="12.75" customHeight="1">
      <c r="A366" s="282"/>
      <c r="B366" s="255"/>
      <c r="C366" s="55" t="s">
        <v>97</v>
      </c>
      <c r="D366" s="326"/>
      <c r="E366" s="82"/>
      <c r="F366" s="90"/>
      <c r="G366" s="73"/>
      <c r="H366" s="278"/>
    </row>
    <row r="367" spans="1:8" ht="12.75" customHeight="1">
      <c r="A367" s="245" t="s">
        <v>46</v>
      </c>
      <c r="B367" s="256" t="s">
        <v>2777</v>
      </c>
      <c r="C367" s="54" t="s">
        <v>2779</v>
      </c>
      <c r="D367" s="327">
        <v>1</v>
      </c>
      <c r="E367" s="83" t="s">
        <v>2108</v>
      </c>
      <c r="F367" s="401"/>
      <c r="G367" s="101"/>
      <c r="H367" s="279"/>
    </row>
    <row r="368" spans="1:8" ht="12.75" customHeight="1">
      <c r="A368" s="282"/>
      <c r="B368" s="255"/>
      <c r="C368" s="55"/>
      <c r="D368" s="326"/>
      <c r="E368" s="82"/>
      <c r="F368" s="90"/>
      <c r="G368" s="73"/>
      <c r="H368" s="278"/>
    </row>
    <row r="369" spans="1:8" ht="12.75" customHeight="1">
      <c r="A369" s="245" t="s">
        <v>46</v>
      </c>
      <c r="B369" s="256"/>
      <c r="C369" s="54"/>
      <c r="D369" s="327"/>
      <c r="E369" s="83"/>
      <c r="F369" s="93"/>
      <c r="G369" s="101"/>
      <c r="H369" s="279"/>
    </row>
    <row r="370" spans="1:8" ht="12.75" customHeight="1">
      <c r="A370" s="282"/>
      <c r="B370" s="255"/>
      <c r="C370" s="55" t="s">
        <v>46</v>
      </c>
      <c r="D370" s="326"/>
      <c r="E370" s="82"/>
      <c r="F370" s="90"/>
      <c r="G370" s="73"/>
      <c r="H370" s="278"/>
    </row>
    <row r="371" spans="1:8" ht="12.75" customHeight="1">
      <c r="A371" s="245" t="s">
        <v>46</v>
      </c>
      <c r="B371" s="256" t="s">
        <v>341</v>
      </c>
      <c r="C371" s="54" t="s">
        <v>720</v>
      </c>
      <c r="D371" s="327">
        <v>6.6</v>
      </c>
      <c r="E371" s="83" t="s">
        <v>161</v>
      </c>
      <c r="F371" s="93"/>
      <c r="G371" s="101"/>
      <c r="H371" s="279"/>
    </row>
    <row r="372" spans="1:8" ht="12.75" customHeight="1">
      <c r="A372" s="282"/>
      <c r="B372" s="255"/>
      <c r="C372" s="55"/>
      <c r="D372" s="326"/>
      <c r="E372" s="82"/>
      <c r="F372" s="90"/>
      <c r="G372" s="73"/>
      <c r="H372" s="278"/>
    </row>
    <row r="373" spans="1:8" ht="12.75" customHeight="1">
      <c r="A373" s="245" t="s">
        <v>46</v>
      </c>
      <c r="B373" s="256"/>
      <c r="C373" s="54"/>
      <c r="D373" s="327"/>
      <c r="E373" s="83"/>
      <c r="F373" s="93"/>
      <c r="G373" s="101"/>
      <c r="H373" s="279"/>
    </row>
    <row r="374" spans="1:8" ht="12.75" customHeight="1">
      <c r="A374" s="282"/>
      <c r="B374" s="255"/>
      <c r="C374" s="55"/>
      <c r="D374" s="326"/>
      <c r="E374" s="82"/>
      <c r="F374" s="90"/>
      <c r="G374" s="73"/>
      <c r="H374" s="278"/>
    </row>
    <row r="375" spans="1:8" ht="12.75" customHeight="1">
      <c r="A375" s="245" t="s">
        <v>46</v>
      </c>
      <c r="B375" s="256"/>
      <c r="C375" s="54"/>
      <c r="D375" s="327"/>
      <c r="E375" s="83"/>
      <c r="F375" s="93"/>
      <c r="G375" s="101"/>
      <c r="H375" s="279"/>
    </row>
    <row r="376" spans="1:8" ht="12.75" customHeight="1">
      <c r="A376" s="282"/>
      <c r="B376" s="255"/>
      <c r="C376" s="55"/>
      <c r="D376" s="326"/>
      <c r="E376" s="82"/>
      <c r="F376" s="90"/>
      <c r="G376" s="73"/>
      <c r="H376" s="278"/>
    </row>
    <row r="377" spans="1:8" ht="12.75" customHeight="1">
      <c r="A377" s="245" t="s">
        <v>46</v>
      </c>
      <c r="B377" s="256"/>
      <c r="C377" s="54"/>
      <c r="D377" s="327"/>
      <c r="E377" s="83"/>
      <c r="F377" s="93"/>
      <c r="G377" s="101"/>
      <c r="H377" s="279"/>
    </row>
    <row r="378" spans="1:8" ht="12.75" customHeight="1">
      <c r="A378" s="282"/>
      <c r="B378" s="255"/>
      <c r="C378" s="55"/>
      <c r="D378" s="326"/>
      <c r="E378" s="82"/>
      <c r="F378" s="90"/>
      <c r="G378" s="73"/>
      <c r="H378" s="278"/>
    </row>
    <row r="379" spans="1:8" ht="12.75" customHeight="1">
      <c r="A379" s="245" t="s">
        <v>46</v>
      </c>
      <c r="B379" s="256"/>
      <c r="C379" s="54"/>
      <c r="D379" s="327"/>
      <c r="E379" s="83"/>
      <c r="F379" s="93"/>
      <c r="G379" s="101"/>
      <c r="H379" s="279"/>
    </row>
    <row r="380" spans="1:8" ht="12.75" customHeight="1">
      <c r="A380" s="282"/>
      <c r="B380" s="255"/>
      <c r="C380" s="55"/>
      <c r="D380" s="326"/>
      <c r="E380" s="82"/>
      <c r="F380" s="90"/>
      <c r="G380" s="73"/>
      <c r="H380" s="278"/>
    </row>
    <row r="381" spans="1:8" ht="12.75" customHeight="1">
      <c r="A381" s="245" t="s">
        <v>46</v>
      </c>
      <c r="B381" s="256"/>
      <c r="C381" s="54"/>
      <c r="D381" s="327"/>
      <c r="E381" s="83"/>
      <c r="F381" s="93"/>
      <c r="G381" s="101"/>
      <c r="H381" s="279"/>
    </row>
    <row r="382" spans="1:8" ht="12.75" customHeight="1">
      <c r="A382" s="282"/>
      <c r="B382" s="255"/>
      <c r="C382" s="55"/>
      <c r="D382" s="326"/>
      <c r="E382" s="82"/>
      <c r="F382" s="90"/>
      <c r="G382" s="73"/>
      <c r="H382" s="278"/>
    </row>
    <row r="383" spans="1:8" ht="12.75" customHeight="1">
      <c r="A383" s="245"/>
      <c r="B383" s="256"/>
      <c r="C383" s="54"/>
      <c r="D383" s="327"/>
      <c r="E383" s="83"/>
      <c r="F383" s="93"/>
      <c r="G383" s="101"/>
      <c r="H383" s="279"/>
    </row>
    <row r="384" spans="1:8" ht="12.75" customHeight="1">
      <c r="A384" s="282"/>
      <c r="B384" s="255"/>
      <c r="C384" s="55"/>
      <c r="D384" s="326"/>
      <c r="E384" s="82"/>
      <c r="F384" s="90"/>
      <c r="G384" s="73"/>
      <c r="H384" s="278"/>
    </row>
    <row r="385" spans="1:8" ht="12.75" customHeight="1">
      <c r="A385" s="245" t="s">
        <v>46</v>
      </c>
      <c r="B385" s="256"/>
      <c r="C385" s="54"/>
      <c r="D385" s="327"/>
      <c r="E385" s="83"/>
      <c r="F385" s="93"/>
      <c r="G385" s="101"/>
      <c r="H385" s="279"/>
    </row>
    <row r="386" spans="1:8" ht="12.75" customHeight="1">
      <c r="A386" s="282"/>
      <c r="B386" s="255"/>
      <c r="C386" s="55"/>
      <c r="D386" s="326"/>
      <c r="E386" s="82"/>
      <c r="F386" s="90"/>
      <c r="G386" s="73"/>
      <c r="H386" s="278"/>
    </row>
    <row r="387" spans="1:8" ht="12.75" customHeight="1">
      <c r="A387" s="245" t="s">
        <v>46</v>
      </c>
      <c r="B387" s="256"/>
      <c r="C387" s="54"/>
      <c r="D387" s="327"/>
      <c r="E387" s="83"/>
      <c r="F387" s="93"/>
      <c r="G387" s="101"/>
      <c r="H387" s="279"/>
    </row>
    <row r="388" spans="1:8" ht="12.75" customHeight="1">
      <c r="A388" s="282"/>
      <c r="B388" s="255"/>
      <c r="C388" s="55"/>
      <c r="D388" s="326"/>
      <c r="E388" s="82"/>
      <c r="F388" s="90"/>
      <c r="G388" s="73"/>
      <c r="H388" s="278"/>
    </row>
    <row r="389" spans="1:8" ht="12.75" customHeight="1">
      <c r="A389" s="245"/>
      <c r="B389" s="256"/>
      <c r="C389" s="54"/>
      <c r="D389" s="327"/>
      <c r="E389" s="83"/>
      <c r="F389" s="93"/>
      <c r="G389" s="101"/>
      <c r="H389" s="279"/>
    </row>
    <row r="390" spans="1:8" ht="12.75" customHeight="1">
      <c r="A390" s="282"/>
      <c r="B390" s="255"/>
      <c r="C390" s="55"/>
      <c r="D390" s="326"/>
      <c r="E390" s="82"/>
      <c r="F390" s="90"/>
      <c r="G390" s="73"/>
      <c r="H390" s="278"/>
    </row>
    <row r="391" spans="1:8" ht="12.75" customHeight="1">
      <c r="A391" s="245"/>
      <c r="B391" s="256"/>
      <c r="C391" s="54"/>
      <c r="D391" s="327"/>
      <c r="E391" s="83"/>
      <c r="F391" s="93"/>
      <c r="G391" s="101"/>
      <c r="H391" s="279"/>
    </row>
    <row r="392" spans="1:8" ht="12.75" customHeight="1">
      <c r="A392" s="282"/>
      <c r="B392" s="255"/>
      <c r="C392" s="55"/>
      <c r="D392" s="326"/>
      <c r="E392" s="82"/>
      <c r="F392" s="90"/>
      <c r="G392" s="73"/>
      <c r="H392" s="278"/>
    </row>
    <row r="393" spans="1:8" ht="12.75" customHeight="1">
      <c r="A393" s="245"/>
      <c r="B393" s="256"/>
      <c r="C393" s="54"/>
      <c r="D393" s="327"/>
      <c r="E393" s="83"/>
      <c r="F393" s="93"/>
      <c r="G393" s="101"/>
      <c r="H393" s="279"/>
    </row>
    <row r="394" spans="1:8" ht="12.75" customHeight="1">
      <c r="A394" s="282"/>
      <c r="B394" s="255"/>
      <c r="C394" s="55"/>
      <c r="D394" s="326"/>
      <c r="E394" s="82"/>
      <c r="F394" s="90"/>
      <c r="G394" s="73"/>
      <c r="H394" s="278"/>
    </row>
    <row r="395" spans="1:8" ht="12.75" customHeight="1">
      <c r="A395" s="245"/>
      <c r="B395" s="256"/>
      <c r="C395" s="54"/>
      <c r="D395" s="327"/>
      <c r="E395" s="83"/>
      <c r="F395" s="93"/>
      <c r="G395" s="101"/>
      <c r="H395" s="279"/>
    </row>
    <row r="396" spans="1:8" ht="12.75" customHeight="1">
      <c r="A396" s="282"/>
      <c r="B396" s="255"/>
      <c r="C396" s="55"/>
      <c r="D396" s="326"/>
      <c r="E396" s="82"/>
      <c r="F396" s="90"/>
      <c r="G396" s="73"/>
      <c r="H396" s="278"/>
    </row>
    <row r="397" spans="1:8" ht="12.75" customHeight="1">
      <c r="A397" s="245"/>
      <c r="B397" s="256"/>
      <c r="C397" s="54"/>
      <c r="D397" s="327"/>
      <c r="E397" s="83"/>
      <c r="F397" s="93"/>
      <c r="G397" s="101"/>
      <c r="H397" s="279"/>
    </row>
    <row r="398" spans="1:8" ht="12.75" customHeight="1">
      <c r="A398" s="282"/>
      <c r="B398" s="255"/>
      <c r="C398" s="55"/>
      <c r="D398" s="326"/>
      <c r="E398" s="82"/>
      <c r="F398" s="90"/>
      <c r="G398" s="73"/>
      <c r="H398" s="278"/>
    </row>
    <row r="399" spans="1:8" ht="12.75" customHeight="1">
      <c r="A399" s="245"/>
      <c r="B399" s="256"/>
      <c r="C399" s="54"/>
      <c r="D399" s="327"/>
      <c r="E399" s="83"/>
      <c r="F399" s="93"/>
      <c r="G399" s="101"/>
      <c r="H399" s="279"/>
    </row>
    <row r="400" spans="1:8" ht="12.75" customHeight="1">
      <c r="A400" s="282"/>
      <c r="B400" s="255" t="s">
        <v>46</v>
      </c>
      <c r="C400" s="55" t="s">
        <v>46</v>
      </c>
      <c r="D400" s="326"/>
      <c r="E400" s="82"/>
      <c r="F400" s="90"/>
      <c r="G400" s="73"/>
      <c r="H400" s="278"/>
    </row>
    <row r="401" spans="1:8" ht="12.75" customHeight="1">
      <c r="A401" s="245" t="s">
        <v>46</v>
      </c>
      <c r="B401" s="40" t="s">
        <v>165</v>
      </c>
      <c r="C401" s="54" t="s">
        <v>46</v>
      </c>
      <c r="D401" s="327"/>
      <c r="E401" s="83" t="s">
        <v>46</v>
      </c>
      <c r="F401" s="93"/>
      <c r="G401" s="101"/>
      <c r="H401" s="279"/>
    </row>
    <row r="402" spans="1:8" ht="12.75" customHeight="1">
      <c r="A402" s="80"/>
      <c r="B402" s="249"/>
      <c r="C402" s="249"/>
      <c r="D402" s="330"/>
      <c r="E402" s="80"/>
      <c r="F402" s="69"/>
      <c r="G402" s="69"/>
      <c r="H402" s="275"/>
    </row>
    <row r="403" spans="1:8" ht="12.75" customHeight="1">
      <c r="A403" s="284" t="s">
        <v>422</v>
      </c>
      <c r="B403" s="49" t="s">
        <v>84</v>
      </c>
      <c r="C403" s="311"/>
      <c r="D403" s="331"/>
      <c r="E403" s="81"/>
      <c r="F403" s="70"/>
      <c r="G403" s="70"/>
      <c r="H403" s="374"/>
    </row>
    <row r="404" spans="1:8" ht="12.75" customHeight="1">
      <c r="A404" s="282"/>
      <c r="B404" s="255"/>
      <c r="C404" s="55"/>
      <c r="D404" s="326"/>
      <c r="E404" s="82"/>
      <c r="F404" s="90"/>
      <c r="G404" s="73"/>
      <c r="H404" s="278"/>
    </row>
    <row r="405" spans="1:8" ht="12.75" customHeight="1">
      <c r="A405" s="245" t="s">
        <v>46</v>
      </c>
      <c r="B405" s="256" t="s">
        <v>176</v>
      </c>
      <c r="C405" s="54"/>
      <c r="D405" s="327"/>
      <c r="E405" s="83"/>
      <c r="F405" s="93"/>
      <c r="G405" s="101"/>
      <c r="H405" s="279"/>
    </row>
    <row r="406" spans="1:8" ht="12.75" customHeight="1">
      <c r="A406" s="282"/>
      <c r="B406" s="255"/>
      <c r="C406" s="55" t="s">
        <v>2885</v>
      </c>
      <c r="D406" s="326"/>
      <c r="E406" s="82"/>
      <c r="F406" s="90"/>
      <c r="G406" s="73"/>
      <c r="H406" s="278"/>
    </row>
    <row r="407" spans="1:8" ht="12.75" customHeight="1">
      <c r="A407" s="245" t="s">
        <v>46</v>
      </c>
      <c r="B407" s="256" t="s">
        <v>1670</v>
      </c>
      <c r="C407" s="54" t="s">
        <v>2518</v>
      </c>
      <c r="D407" s="327">
        <v>40.299999999999997</v>
      </c>
      <c r="E407" s="83" t="s">
        <v>876</v>
      </c>
      <c r="F407" s="93"/>
      <c r="G407" s="101"/>
      <c r="H407" s="279"/>
    </row>
    <row r="408" spans="1:8" ht="12.75" customHeight="1">
      <c r="A408" s="282"/>
      <c r="B408" s="255"/>
      <c r="C408" s="55"/>
      <c r="D408" s="326"/>
      <c r="E408" s="82"/>
      <c r="F408" s="90"/>
      <c r="G408" s="73"/>
      <c r="H408" s="278"/>
    </row>
    <row r="409" spans="1:8" ht="12.75" customHeight="1">
      <c r="A409" s="245" t="s">
        <v>46</v>
      </c>
      <c r="B409" s="256"/>
      <c r="C409" s="54"/>
      <c r="D409" s="327"/>
      <c r="E409" s="83"/>
      <c r="F409" s="93"/>
      <c r="G409" s="101"/>
      <c r="H409" s="279"/>
    </row>
    <row r="410" spans="1:8" ht="12.75" customHeight="1">
      <c r="A410" s="282"/>
      <c r="B410" s="255"/>
      <c r="C410" s="55"/>
      <c r="D410" s="326"/>
      <c r="E410" s="82"/>
      <c r="F410" s="90"/>
      <c r="G410" s="73"/>
      <c r="H410" s="278"/>
    </row>
    <row r="411" spans="1:8" ht="12.75" customHeight="1">
      <c r="A411" s="245" t="s">
        <v>46</v>
      </c>
      <c r="B411" s="256"/>
      <c r="C411" s="54"/>
      <c r="D411" s="327"/>
      <c r="E411" s="83"/>
      <c r="F411" s="93"/>
      <c r="G411" s="101"/>
      <c r="H411" s="279"/>
    </row>
    <row r="412" spans="1:8" ht="12.75" customHeight="1">
      <c r="A412" s="282"/>
      <c r="B412" s="255"/>
      <c r="C412" s="55"/>
      <c r="D412" s="326"/>
      <c r="E412" s="82"/>
      <c r="F412" s="90"/>
      <c r="G412" s="73"/>
      <c r="H412" s="278"/>
    </row>
    <row r="413" spans="1:8" ht="12.75" customHeight="1">
      <c r="A413" s="245"/>
      <c r="B413" s="256"/>
      <c r="C413" s="54"/>
      <c r="D413" s="327"/>
      <c r="E413" s="83"/>
      <c r="F413" s="93"/>
      <c r="G413" s="101"/>
      <c r="H413" s="279"/>
    </row>
    <row r="414" spans="1:8" ht="12.75" customHeight="1">
      <c r="A414" s="282"/>
      <c r="B414" s="255"/>
      <c r="C414" s="55"/>
      <c r="D414" s="326"/>
      <c r="E414" s="82"/>
      <c r="F414" s="90"/>
      <c r="G414" s="73"/>
      <c r="H414" s="278"/>
    </row>
    <row r="415" spans="1:8" ht="12.75" customHeight="1">
      <c r="A415" s="245" t="s">
        <v>46</v>
      </c>
      <c r="B415" s="256"/>
      <c r="C415" s="54"/>
      <c r="D415" s="327"/>
      <c r="E415" s="83"/>
      <c r="F415" s="93"/>
      <c r="G415" s="101"/>
      <c r="H415" s="279"/>
    </row>
    <row r="416" spans="1:8" ht="12.75" customHeight="1">
      <c r="A416" s="282"/>
      <c r="B416" s="255"/>
      <c r="C416" s="55"/>
      <c r="D416" s="326"/>
      <c r="E416" s="82"/>
      <c r="F416" s="90"/>
      <c r="G416" s="73"/>
      <c r="H416" s="278"/>
    </row>
    <row r="417" spans="1:8" ht="12.75" customHeight="1">
      <c r="A417" s="245" t="s">
        <v>46</v>
      </c>
      <c r="B417" s="256"/>
      <c r="C417" s="54"/>
      <c r="D417" s="327"/>
      <c r="E417" s="83"/>
      <c r="F417" s="93"/>
      <c r="G417" s="101"/>
      <c r="H417" s="279"/>
    </row>
    <row r="418" spans="1:8" ht="12.75" customHeight="1">
      <c r="A418" s="282"/>
      <c r="B418" s="255"/>
      <c r="C418" s="55"/>
      <c r="D418" s="326"/>
      <c r="E418" s="82"/>
      <c r="F418" s="90"/>
      <c r="G418" s="73"/>
      <c r="H418" s="278"/>
    </row>
    <row r="419" spans="1:8" ht="12.75" customHeight="1">
      <c r="A419" s="245" t="s">
        <v>46</v>
      </c>
      <c r="B419" s="256"/>
      <c r="C419" s="54"/>
      <c r="D419" s="327"/>
      <c r="E419" s="83"/>
      <c r="F419" s="93"/>
      <c r="G419" s="101"/>
      <c r="H419" s="279"/>
    </row>
    <row r="420" spans="1:8" ht="12.75" customHeight="1">
      <c r="A420" s="282"/>
      <c r="B420" s="255"/>
      <c r="C420" s="55"/>
      <c r="D420" s="326"/>
      <c r="E420" s="82"/>
      <c r="F420" s="90"/>
      <c r="G420" s="73"/>
      <c r="H420" s="278"/>
    </row>
    <row r="421" spans="1:8" ht="12.75" customHeight="1">
      <c r="A421" s="245" t="s">
        <v>46</v>
      </c>
      <c r="B421" s="256"/>
      <c r="C421" s="54"/>
      <c r="D421" s="327"/>
      <c r="E421" s="83"/>
      <c r="F421" s="93"/>
      <c r="G421" s="101"/>
      <c r="H421" s="279"/>
    </row>
    <row r="422" spans="1:8" ht="12.75" customHeight="1">
      <c r="A422" s="282"/>
      <c r="B422" s="255"/>
      <c r="C422" s="55"/>
      <c r="D422" s="326"/>
      <c r="E422" s="82"/>
      <c r="F422" s="90"/>
      <c r="G422" s="73"/>
      <c r="H422" s="278"/>
    </row>
    <row r="423" spans="1:8" ht="12.75" customHeight="1">
      <c r="A423" s="245"/>
      <c r="B423" s="256"/>
      <c r="C423" s="54"/>
      <c r="D423" s="327"/>
      <c r="E423" s="83"/>
      <c r="F423" s="93"/>
      <c r="G423" s="101"/>
      <c r="H423" s="279"/>
    </row>
    <row r="424" spans="1:8" ht="12.75" customHeight="1">
      <c r="A424" s="282"/>
      <c r="B424" s="255"/>
      <c r="C424" s="55"/>
      <c r="D424" s="326"/>
      <c r="E424" s="82"/>
      <c r="F424" s="90"/>
      <c r="G424" s="73"/>
      <c r="H424" s="278"/>
    </row>
    <row r="425" spans="1:8" ht="12.75" customHeight="1">
      <c r="A425" s="245"/>
      <c r="B425" s="256"/>
      <c r="C425" s="54"/>
      <c r="D425" s="327"/>
      <c r="E425" s="83"/>
      <c r="F425" s="93"/>
      <c r="G425" s="101"/>
      <c r="H425" s="279"/>
    </row>
    <row r="426" spans="1:8" ht="12.75" customHeight="1">
      <c r="A426" s="282"/>
      <c r="B426" s="255"/>
      <c r="C426" s="55"/>
      <c r="D426" s="326"/>
      <c r="E426" s="82"/>
      <c r="F426" s="90"/>
      <c r="G426" s="73"/>
      <c r="H426" s="278"/>
    </row>
    <row r="427" spans="1:8" ht="12.75" customHeight="1">
      <c r="A427" s="245"/>
      <c r="B427" s="256"/>
      <c r="C427" s="54"/>
      <c r="D427" s="327"/>
      <c r="E427" s="83"/>
      <c r="F427" s="93"/>
      <c r="G427" s="101"/>
      <c r="H427" s="279"/>
    </row>
    <row r="428" spans="1:8" ht="12.75" customHeight="1">
      <c r="A428" s="282"/>
      <c r="B428" s="255"/>
      <c r="C428" s="55"/>
      <c r="D428" s="326"/>
      <c r="E428" s="82"/>
      <c r="F428" s="90"/>
      <c r="G428" s="73"/>
      <c r="H428" s="278"/>
    </row>
    <row r="429" spans="1:8" ht="12.75" customHeight="1">
      <c r="A429" s="245" t="s">
        <v>46</v>
      </c>
      <c r="B429" s="256"/>
      <c r="C429" s="54"/>
      <c r="D429" s="327"/>
      <c r="E429" s="83"/>
      <c r="F429" s="93"/>
      <c r="G429" s="101"/>
      <c r="H429" s="279"/>
    </row>
    <row r="430" spans="1:8" ht="12.75" customHeight="1">
      <c r="A430" s="282"/>
      <c r="B430" s="255"/>
      <c r="C430" s="55"/>
      <c r="D430" s="326"/>
      <c r="E430" s="82"/>
      <c r="F430" s="90"/>
      <c r="G430" s="73"/>
      <c r="H430" s="278"/>
    </row>
    <row r="431" spans="1:8" ht="12.75" customHeight="1">
      <c r="A431" s="245"/>
      <c r="B431" s="256"/>
      <c r="C431" s="54"/>
      <c r="D431" s="327"/>
      <c r="E431" s="83"/>
      <c r="F431" s="91"/>
      <c r="G431" s="101"/>
      <c r="H431" s="279"/>
    </row>
    <row r="432" spans="1:8" ht="12.75" customHeight="1">
      <c r="A432" s="282"/>
      <c r="B432" s="255"/>
      <c r="C432" s="55"/>
      <c r="D432" s="326"/>
      <c r="E432" s="82"/>
      <c r="F432" s="90"/>
      <c r="G432" s="73"/>
      <c r="H432" s="278"/>
    </row>
    <row r="433" spans="1:8" ht="12.75" customHeight="1">
      <c r="A433" s="245" t="s">
        <v>46</v>
      </c>
      <c r="B433" s="256"/>
      <c r="C433" s="54"/>
      <c r="D433" s="327"/>
      <c r="E433" s="83"/>
      <c r="F433" s="93"/>
      <c r="G433" s="101"/>
      <c r="H433" s="279"/>
    </row>
    <row r="434" spans="1:8" ht="12.75" customHeight="1">
      <c r="A434" s="282"/>
      <c r="B434" s="255"/>
      <c r="C434" s="55"/>
      <c r="D434" s="326"/>
      <c r="E434" s="82"/>
      <c r="F434" s="90"/>
      <c r="G434" s="73"/>
      <c r="H434" s="278"/>
    </row>
    <row r="435" spans="1:8" ht="12.75" customHeight="1">
      <c r="A435" s="245"/>
      <c r="B435" s="256"/>
      <c r="C435" s="54"/>
      <c r="D435" s="327"/>
      <c r="E435" s="83"/>
      <c r="F435" s="93"/>
      <c r="G435" s="101"/>
      <c r="H435" s="279"/>
    </row>
    <row r="436" spans="1:8" ht="12.75" customHeight="1">
      <c r="A436" s="282"/>
      <c r="B436" s="255"/>
      <c r="C436" s="55"/>
      <c r="D436" s="326"/>
      <c r="E436" s="82"/>
      <c r="F436" s="90"/>
      <c r="G436" s="73"/>
      <c r="H436" s="278"/>
    </row>
    <row r="437" spans="1:8" ht="12.75" customHeight="1">
      <c r="A437" s="245" t="s">
        <v>46</v>
      </c>
      <c r="B437" s="256"/>
      <c r="C437" s="54"/>
      <c r="D437" s="327"/>
      <c r="E437" s="83"/>
      <c r="F437" s="93"/>
      <c r="G437" s="101"/>
      <c r="H437" s="279"/>
    </row>
    <row r="438" spans="1:8" ht="12.75" customHeight="1">
      <c r="A438" s="282"/>
      <c r="B438" s="255"/>
      <c r="C438" s="55"/>
      <c r="D438" s="326"/>
      <c r="E438" s="82"/>
      <c r="F438" s="90"/>
      <c r="G438" s="73"/>
      <c r="H438" s="278"/>
    </row>
    <row r="439" spans="1:8" ht="12.75" customHeight="1">
      <c r="A439" s="245"/>
      <c r="B439" s="256"/>
      <c r="C439" s="54"/>
      <c r="D439" s="327"/>
      <c r="E439" s="83"/>
      <c r="F439" s="93"/>
      <c r="G439" s="101"/>
      <c r="H439" s="279"/>
    </row>
    <row r="440" spans="1:8" ht="12.75" customHeight="1">
      <c r="A440" s="282"/>
      <c r="B440" s="255" t="s">
        <v>46</v>
      </c>
      <c r="C440" s="55" t="s">
        <v>46</v>
      </c>
      <c r="D440" s="326"/>
      <c r="E440" s="82"/>
      <c r="F440" s="90"/>
      <c r="G440" s="73"/>
      <c r="H440" s="278"/>
    </row>
    <row r="441" spans="1:8" ht="12.75" customHeight="1">
      <c r="A441" s="245" t="s">
        <v>46</v>
      </c>
      <c r="B441" s="40" t="s">
        <v>165</v>
      </c>
      <c r="C441" s="54" t="s">
        <v>46</v>
      </c>
      <c r="D441" s="327"/>
      <c r="E441" s="83" t="s">
        <v>46</v>
      </c>
      <c r="F441" s="93"/>
      <c r="G441" s="101"/>
      <c r="H441" s="279"/>
    </row>
  </sheetData>
  <autoFilter ref="C1:C681"/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Ｐゴシック,標準"&amp;9校舎等：④車寄せ棟：P-&amp;P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6">
    <tabColor rgb="FF00B050"/>
  </sheetPr>
  <dimension ref="A1:H881"/>
  <sheetViews>
    <sheetView showZeros="0" view="pageBreakPreview" topLeftCell="A868" zoomScaleSheetLayoutView="100" workbookViewId="0">
      <selection activeCell="C176" sqref="C176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283" t="s">
        <v>797</v>
      </c>
      <c r="B3" s="252" t="s">
        <v>814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 t="s">
        <v>46</v>
      </c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56" t="s">
        <v>1536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353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2108</v>
      </c>
      <c r="F11" s="72"/>
      <c r="G11" s="72"/>
      <c r="H11" s="279"/>
    </row>
    <row r="12" spans="1:8" ht="12.75" customHeight="1">
      <c r="A12" s="282"/>
      <c r="B12" s="255" t="s">
        <v>46</v>
      </c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223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 t="s">
        <v>46</v>
      </c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2587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 t="s">
        <v>46</v>
      </c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2404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 t="s">
        <v>46</v>
      </c>
      <c r="D18" s="326"/>
      <c r="E18" s="82"/>
      <c r="F18" s="353"/>
      <c r="G18" s="353"/>
      <c r="H18" s="278"/>
    </row>
    <row r="19" spans="1:8" ht="12.75" customHeight="1">
      <c r="A19" s="245" t="s">
        <v>2554</v>
      </c>
      <c r="B19" s="256" t="s">
        <v>2732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/>
      <c r="C20" s="55" t="s">
        <v>46</v>
      </c>
      <c r="D20" s="326"/>
      <c r="E20" s="82"/>
      <c r="F20" s="353"/>
      <c r="G20" s="353"/>
      <c r="H20" s="278"/>
    </row>
    <row r="21" spans="1:8" ht="12.75" customHeight="1">
      <c r="A21" s="245" t="s">
        <v>54</v>
      </c>
      <c r="B21" s="256" t="s">
        <v>8</v>
      </c>
      <c r="C21" s="54" t="s">
        <v>46</v>
      </c>
      <c r="D21" s="327">
        <v>1</v>
      </c>
      <c r="E21" s="83" t="s">
        <v>60</v>
      </c>
      <c r="F21" s="72"/>
      <c r="G21" s="72"/>
      <c r="H21" s="279"/>
    </row>
    <row r="22" spans="1:8" ht="12.75" customHeight="1">
      <c r="A22" s="282"/>
      <c r="B22" s="255"/>
      <c r="C22" s="55" t="s">
        <v>46</v>
      </c>
      <c r="D22" s="326"/>
      <c r="E22" s="82"/>
      <c r="F22" s="353"/>
      <c r="G22" s="353"/>
      <c r="H22" s="278"/>
    </row>
    <row r="23" spans="1:8" ht="12.75" customHeight="1">
      <c r="A23" s="245" t="s">
        <v>422</v>
      </c>
      <c r="B23" s="256" t="s">
        <v>439</v>
      </c>
      <c r="C23" s="54" t="s">
        <v>46</v>
      </c>
      <c r="D23" s="327">
        <v>1</v>
      </c>
      <c r="E23" s="83" t="s">
        <v>60</v>
      </c>
      <c r="F23" s="72"/>
      <c r="G23" s="72"/>
      <c r="H23" s="279"/>
    </row>
    <row r="24" spans="1:8" ht="12.75" customHeight="1">
      <c r="A24" s="282"/>
      <c r="B24" s="255"/>
      <c r="C24" s="55"/>
      <c r="D24" s="326"/>
      <c r="E24" s="82"/>
      <c r="F24" s="353"/>
      <c r="G24" s="353"/>
      <c r="H24" s="278"/>
    </row>
    <row r="25" spans="1:8" ht="12.75" customHeight="1">
      <c r="A25" s="245" t="s">
        <v>2675</v>
      </c>
      <c r="B25" s="256" t="s">
        <v>1227</v>
      </c>
      <c r="C25" s="54"/>
      <c r="D25" s="327">
        <v>1</v>
      </c>
      <c r="E25" s="83" t="s">
        <v>2108</v>
      </c>
      <c r="F25" s="72"/>
      <c r="G25" s="72"/>
      <c r="H25" s="279"/>
    </row>
    <row r="26" spans="1:8" ht="12.75" customHeight="1">
      <c r="A26" s="282"/>
      <c r="B26" s="255"/>
      <c r="C26" s="55" t="s">
        <v>46</v>
      </c>
      <c r="D26" s="326"/>
      <c r="E26" s="82"/>
      <c r="F26" s="353"/>
      <c r="G26" s="353"/>
      <c r="H26" s="278"/>
    </row>
    <row r="27" spans="1:8" ht="12.75" customHeight="1">
      <c r="A27" s="245" t="s">
        <v>2031</v>
      </c>
      <c r="B27" s="256" t="s">
        <v>83</v>
      </c>
      <c r="C27" s="54" t="s">
        <v>46</v>
      </c>
      <c r="D27" s="327">
        <v>1</v>
      </c>
      <c r="E27" s="83" t="s">
        <v>60</v>
      </c>
      <c r="F27" s="72"/>
      <c r="G27" s="72"/>
      <c r="H27" s="279"/>
    </row>
    <row r="28" spans="1:8" ht="12.75" customHeight="1">
      <c r="A28" s="282"/>
      <c r="B28" s="255"/>
      <c r="C28" s="55" t="s">
        <v>46</v>
      </c>
      <c r="D28" s="326"/>
      <c r="E28" s="82"/>
      <c r="F28" s="353"/>
      <c r="G28" s="353"/>
      <c r="H28" s="278"/>
    </row>
    <row r="29" spans="1:8" ht="12.75" customHeight="1">
      <c r="A29" s="245" t="s">
        <v>2527</v>
      </c>
      <c r="B29" s="256" t="s">
        <v>41</v>
      </c>
      <c r="C29" s="54" t="s">
        <v>46</v>
      </c>
      <c r="D29" s="327">
        <v>1</v>
      </c>
      <c r="E29" s="83" t="s">
        <v>60</v>
      </c>
      <c r="F29" s="72"/>
      <c r="G29" s="72"/>
      <c r="H29" s="279"/>
    </row>
    <row r="30" spans="1:8" ht="12.75" customHeight="1">
      <c r="A30" s="282"/>
      <c r="B30" s="255"/>
      <c r="C30" s="55" t="s">
        <v>46</v>
      </c>
      <c r="D30" s="326"/>
      <c r="E30" s="82"/>
      <c r="F30" s="353"/>
      <c r="G30" s="353"/>
      <c r="H30" s="278"/>
    </row>
    <row r="31" spans="1:8" ht="12.75" customHeight="1">
      <c r="A31" s="245" t="s">
        <v>1225</v>
      </c>
      <c r="B31" s="256" t="s">
        <v>2733</v>
      </c>
      <c r="C31" s="54" t="s">
        <v>46</v>
      </c>
      <c r="D31" s="327">
        <v>1</v>
      </c>
      <c r="E31" s="83" t="s">
        <v>60</v>
      </c>
      <c r="F31" s="72"/>
      <c r="G31" s="72"/>
      <c r="H31" s="279"/>
    </row>
    <row r="32" spans="1:8" ht="12.75" customHeight="1">
      <c r="A32" s="282"/>
      <c r="B32" s="255"/>
      <c r="C32" s="55" t="s">
        <v>46</v>
      </c>
      <c r="D32" s="326"/>
      <c r="E32" s="82"/>
      <c r="F32" s="353"/>
      <c r="G32" s="353"/>
      <c r="H32" s="278"/>
    </row>
    <row r="33" spans="1:8" ht="12.75" customHeight="1">
      <c r="A33" s="245" t="s">
        <v>2679</v>
      </c>
      <c r="B33" s="256" t="s">
        <v>2484</v>
      </c>
      <c r="C33" s="54" t="s">
        <v>46</v>
      </c>
      <c r="D33" s="327">
        <v>1</v>
      </c>
      <c r="E33" s="83" t="s">
        <v>60</v>
      </c>
      <c r="F33" s="72"/>
      <c r="G33" s="72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 t="s">
        <v>2681</v>
      </c>
      <c r="B35" s="256" t="s">
        <v>84</v>
      </c>
      <c r="C35" s="54"/>
      <c r="D35" s="327">
        <v>1</v>
      </c>
      <c r="E35" s="83" t="s">
        <v>60</v>
      </c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 t="s">
        <v>1741</v>
      </c>
      <c r="B37" s="256" t="s">
        <v>696</v>
      </c>
      <c r="C37" s="54"/>
      <c r="D37" s="327">
        <v>1</v>
      </c>
      <c r="E37" s="83" t="s">
        <v>60</v>
      </c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90"/>
      <c r="G38" s="73"/>
      <c r="H38" s="278"/>
    </row>
    <row r="39" spans="1:8" ht="12.75" customHeight="1">
      <c r="A39" s="245" t="s">
        <v>2682</v>
      </c>
      <c r="B39" s="256" t="s">
        <v>314</v>
      </c>
      <c r="C39" s="54"/>
      <c r="D39" s="327">
        <v>1</v>
      </c>
      <c r="E39" s="83" t="s">
        <v>60</v>
      </c>
      <c r="F39" s="93"/>
      <c r="G39" s="101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82"/>
      <c r="B42" s="255" t="s">
        <v>46</v>
      </c>
      <c r="C42" s="55" t="s">
        <v>46</v>
      </c>
      <c r="D42" s="326"/>
      <c r="E42" s="82"/>
      <c r="F42" s="90"/>
      <c r="G42" s="73"/>
      <c r="H42" s="278"/>
    </row>
    <row r="43" spans="1:8" ht="12.75" customHeight="1">
      <c r="A43" s="245" t="s">
        <v>1562</v>
      </c>
      <c r="B43" s="256" t="s">
        <v>12</v>
      </c>
      <c r="C43" s="54" t="s">
        <v>46</v>
      </c>
      <c r="D43" s="327"/>
      <c r="E43" s="83" t="s">
        <v>46</v>
      </c>
      <c r="F43" s="93"/>
      <c r="G43" s="101"/>
      <c r="H43" s="279"/>
    </row>
    <row r="44" spans="1:8" ht="12.75" customHeight="1">
      <c r="A44" s="282"/>
      <c r="B44" s="255"/>
      <c r="C44" s="55"/>
      <c r="D44" s="326"/>
      <c r="E44" s="82"/>
      <c r="F44" s="90"/>
      <c r="G44" s="73"/>
      <c r="H44" s="278"/>
    </row>
    <row r="45" spans="1:8" ht="12.75" customHeight="1">
      <c r="A45" s="245"/>
      <c r="B45" s="256"/>
      <c r="C45" s="54"/>
      <c r="D45" s="327"/>
      <c r="E45" s="83"/>
      <c r="F45" s="93"/>
      <c r="G45" s="101"/>
      <c r="H45" s="279"/>
    </row>
    <row r="46" spans="1:8" ht="12.75" customHeight="1">
      <c r="A46" s="282"/>
      <c r="B46" s="255"/>
      <c r="C46" s="55"/>
      <c r="D46" s="326"/>
      <c r="E46" s="82"/>
      <c r="F46" s="90"/>
      <c r="G46" s="73"/>
      <c r="H46" s="278"/>
    </row>
    <row r="47" spans="1:8" ht="12.75" customHeight="1">
      <c r="A47" s="245" t="s">
        <v>46</v>
      </c>
      <c r="B47" s="256" t="s">
        <v>2689</v>
      </c>
      <c r="C47" s="54" t="s">
        <v>793</v>
      </c>
      <c r="D47" s="327">
        <v>52.5</v>
      </c>
      <c r="E47" s="83" t="s">
        <v>876</v>
      </c>
      <c r="F47" s="93"/>
      <c r="G47" s="101"/>
      <c r="H47" s="279"/>
    </row>
    <row r="48" spans="1:8" ht="12.75" customHeight="1">
      <c r="A48" s="282"/>
      <c r="B48" s="255"/>
      <c r="C48" s="55"/>
      <c r="D48" s="326"/>
      <c r="E48" s="82"/>
      <c r="F48" s="90"/>
      <c r="G48" s="73"/>
      <c r="H48" s="278"/>
    </row>
    <row r="49" spans="1:8" ht="12.75" customHeight="1">
      <c r="A49" s="245" t="s">
        <v>46</v>
      </c>
      <c r="B49" s="256" t="s">
        <v>827</v>
      </c>
      <c r="C49" s="54" t="s">
        <v>793</v>
      </c>
      <c r="D49" s="327">
        <v>52.5</v>
      </c>
      <c r="E49" s="83" t="s">
        <v>876</v>
      </c>
      <c r="F49" s="93"/>
      <c r="G49" s="101"/>
      <c r="H49" s="279"/>
    </row>
    <row r="50" spans="1:8" ht="12.75" customHeight="1">
      <c r="A50" s="282"/>
      <c r="B50" s="255"/>
      <c r="C50" s="55"/>
      <c r="D50" s="326"/>
      <c r="E50" s="82"/>
      <c r="F50" s="90"/>
      <c r="G50" s="73"/>
      <c r="H50" s="278"/>
    </row>
    <row r="51" spans="1:8" ht="12.75" customHeight="1">
      <c r="A51" s="245" t="s">
        <v>46</v>
      </c>
      <c r="B51" s="256" t="s">
        <v>529</v>
      </c>
      <c r="C51" s="54" t="s">
        <v>793</v>
      </c>
      <c r="D51" s="327">
        <v>52.5</v>
      </c>
      <c r="E51" s="83" t="s">
        <v>876</v>
      </c>
      <c r="F51" s="93"/>
      <c r="G51" s="101"/>
      <c r="H51" s="279"/>
    </row>
    <row r="52" spans="1:8" ht="12.75" customHeight="1">
      <c r="A52" s="282"/>
      <c r="B52" s="255"/>
      <c r="C52" s="55"/>
      <c r="D52" s="326"/>
      <c r="E52" s="82"/>
      <c r="F52" s="90"/>
      <c r="G52" s="73"/>
      <c r="H52" s="278"/>
    </row>
    <row r="53" spans="1:8" ht="12.75" customHeight="1">
      <c r="A53" s="245" t="s">
        <v>46</v>
      </c>
      <c r="B53" s="256" t="s">
        <v>874</v>
      </c>
      <c r="C53" s="54" t="s">
        <v>793</v>
      </c>
      <c r="D53" s="327">
        <v>52.5</v>
      </c>
      <c r="E53" s="83" t="s">
        <v>876</v>
      </c>
      <c r="F53" s="93"/>
      <c r="G53" s="101"/>
      <c r="H53" s="279"/>
    </row>
    <row r="54" spans="1:8" ht="12.75" customHeight="1">
      <c r="A54" s="282"/>
      <c r="B54" s="255"/>
      <c r="C54" s="55" t="s">
        <v>4729</v>
      </c>
      <c r="D54" s="326"/>
      <c r="E54" s="82"/>
      <c r="F54" s="90"/>
      <c r="G54" s="73"/>
      <c r="H54" s="278"/>
    </row>
    <row r="55" spans="1:8" ht="12.75" customHeight="1">
      <c r="A55" s="245" t="s">
        <v>46</v>
      </c>
      <c r="B55" s="256" t="s">
        <v>3327</v>
      </c>
      <c r="C55" s="54" t="s">
        <v>1101</v>
      </c>
      <c r="D55" s="327">
        <v>138</v>
      </c>
      <c r="E55" s="83" t="s">
        <v>876</v>
      </c>
      <c r="F55" s="93"/>
      <c r="G55" s="101"/>
      <c r="H55" s="279"/>
    </row>
    <row r="56" spans="1:8" ht="12.75" customHeight="1">
      <c r="A56" s="282"/>
      <c r="B56" s="255"/>
      <c r="C56" s="55"/>
      <c r="D56" s="326"/>
      <c r="E56" s="82"/>
      <c r="F56" s="90"/>
      <c r="G56" s="73"/>
      <c r="H56" s="278"/>
    </row>
    <row r="57" spans="1:8" ht="12.75" customHeight="1">
      <c r="A57" s="245"/>
      <c r="B57" s="256" t="s">
        <v>2830</v>
      </c>
      <c r="C57" s="54" t="s">
        <v>1682</v>
      </c>
      <c r="D57" s="327">
        <v>73.900000000000006</v>
      </c>
      <c r="E57" s="83" t="s">
        <v>876</v>
      </c>
      <c r="F57" s="93"/>
      <c r="G57" s="101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5" t="s">
        <v>46</v>
      </c>
      <c r="B59" s="256" t="s">
        <v>1755</v>
      </c>
      <c r="C59" s="54" t="s">
        <v>1503</v>
      </c>
      <c r="D59" s="327">
        <v>52.5</v>
      </c>
      <c r="E59" s="83" t="s">
        <v>876</v>
      </c>
      <c r="F59" s="93"/>
      <c r="G59" s="101"/>
      <c r="H59" s="279"/>
    </row>
    <row r="60" spans="1:8" ht="12.75" customHeight="1">
      <c r="A60" s="282"/>
      <c r="B60" s="255"/>
      <c r="C60" s="55"/>
      <c r="D60" s="326"/>
      <c r="E60" s="82"/>
      <c r="F60" s="90"/>
      <c r="G60" s="73"/>
      <c r="H60" s="278"/>
    </row>
    <row r="61" spans="1:8" ht="12.75" customHeight="1">
      <c r="A61" s="245" t="s">
        <v>46</v>
      </c>
      <c r="B61" s="256"/>
      <c r="C61" s="54"/>
      <c r="D61" s="327"/>
      <c r="E61" s="83"/>
      <c r="F61" s="93"/>
      <c r="G61" s="101"/>
      <c r="H61" s="279"/>
    </row>
    <row r="62" spans="1:8" ht="12.75" customHeight="1">
      <c r="A62" s="282"/>
      <c r="B62" s="255"/>
      <c r="C62" s="55"/>
      <c r="D62" s="326"/>
      <c r="E62" s="82"/>
      <c r="F62" s="90"/>
      <c r="G62" s="73"/>
      <c r="H62" s="278"/>
    </row>
    <row r="63" spans="1:8" ht="12.75" customHeight="1">
      <c r="A63" s="245" t="s">
        <v>46</v>
      </c>
      <c r="B63" s="256"/>
      <c r="C63" s="54"/>
      <c r="D63" s="327"/>
      <c r="E63" s="83"/>
      <c r="F63" s="93"/>
      <c r="G63" s="101"/>
      <c r="H63" s="279"/>
    </row>
    <row r="64" spans="1:8" ht="12.75" customHeight="1">
      <c r="A64" s="282"/>
      <c r="B64" s="255"/>
      <c r="C64" s="55"/>
      <c r="D64" s="326"/>
      <c r="E64" s="82"/>
      <c r="F64" s="90"/>
      <c r="G64" s="73"/>
      <c r="H64" s="278"/>
    </row>
    <row r="65" spans="1:8" ht="12.75" customHeight="1">
      <c r="A65" s="245" t="s">
        <v>46</v>
      </c>
      <c r="B65" s="256"/>
      <c r="C65" s="54"/>
      <c r="D65" s="327"/>
      <c r="E65" s="83"/>
      <c r="F65" s="93"/>
      <c r="G65" s="101"/>
      <c r="H65" s="279"/>
    </row>
    <row r="66" spans="1:8" ht="12.75" customHeight="1">
      <c r="A66" s="282"/>
      <c r="B66" s="255"/>
      <c r="C66" s="55"/>
      <c r="D66" s="326"/>
      <c r="E66" s="82"/>
      <c r="F66" s="90"/>
      <c r="G66" s="73"/>
      <c r="H66" s="278"/>
    </row>
    <row r="67" spans="1:8" ht="12.75" customHeight="1">
      <c r="A67" s="245" t="s">
        <v>46</v>
      </c>
      <c r="B67" s="256"/>
      <c r="C67" s="54"/>
      <c r="D67" s="327"/>
      <c r="E67" s="83"/>
      <c r="F67" s="93"/>
      <c r="G67" s="101"/>
      <c r="H67" s="279"/>
    </row>
    <row r="68" spans="1:8" ht="12.75" customHeight="1">
      <c r="A68" s="282"/>
      <c r="B68" s="255"/>
      <c r="C68" s="55"/>
      <c r="D68" s="326"/>
      <c r="E68" s="82"/>
      <c r="F68" s="90"/>
      <c r="G68" s="73"/>
      <c r="H68" s="278"/>
    </row>
    <row r="69" spans="1:8" ht="12.75" customHeight="1">
      <c r="A69" s="245" t="s">
        <v>46</v>
      </c>
      <c r="B69" s="256"/>
      <c r="C69" s="54"/>
      <c r="D69" s="327"/>
      <c r="E69" s="83"/>
      <c r="F69" s="93"/>
      <c r="G69" s="101"/>
      <c r="H69" s="279"/>
    </row>
    <row r="70" spans="1:8" ht="12.75" customHeight="1">
      <c r="A70" s="282"/>
      <c r="B70" s="255"/>
      <c r="C70" s="55"/>
      <c r="D70" s="326"/>
      <c r="E70" s="82"/>
      <c r="F70" s="90"/>
      <c r="G70" s="73"/>
      <c r="H70" s="278"/>
    </row>
    <row r="71" spans="1:8" ht="12.75" customHeight="1">
      <c r="A71" s="245"/>
      <c r="B71" s="256"/>
      <c r="C71" s="54"/>
      <c r="D71" s="327"/>
      <c r="E71" s="83"/>
      <c r="F71" s="93"/>
      <c r="G71" s="101"/>
      <c r="H71" s="279"/>
    </row>
    <row r="72" spans="1:8" ht="12.75" customHeight="1">
      <c r="A72" s="282"/>
      <c r="B72" s="255"/>
      <c r="C72" s="55"/>
      <c r="D72" s="326"/>
      <c r="E72" s="82"/>
      <c r="F72" s="90"/>
      <c r="G72" s="73"/>
      <c r="H72" s="278"/>
    </row>
    <row r="73" spans="1:8" ht="12.75" customHeight="1">
      <c r="A73" s="245"/>
      <c r="B73" s="256"/>
      <c r="C73" s="54"/>
      <c r="D73" s="327"/>
      <c r="E73" s="83"/>
      <c r="F73" s="93"/>
      <c r="G73" s="101"/>
      <c r="H73" s="279"/>
    </row>
    <row r="74" spans="1:8" ht="12.75" customHeight="1">
      <c r="A74" s="282"/>
      <c r="B74" s="255"/>
      <c r="C74" s="55"/>
      <c r="D74" s="326"/>
      <c r="E74" s="82"/>
      <c r="F74" s="90"/>
      <c r="G74" s="73"/>
      <c r="H74" s="278"/>
    </row>
    <row r="75" spans="1:8" ht="12.75" customHeight="1">
      <c r="A75" s="245"/>
      <c r="B75" s="256"/>
      <c r="C75" s="54"/>
      <c r="D75" s="327"/>
      <c r="E75" s="83"/>
      <c r="F75" s="93"/>
      <c r="G75" s="101"/>
      <c r="H75" s="279"/>
    </row>
    <row r="76" spans="1:8" ht="12.75" customHeight="1">
      <c r="A76" s="282"/>
      <c r="B76" s="255"/>
      <c r="C76" s="55"/>
      <c r="D76" s="326"/>
      <c r="E76" s="82"/>
      <c r="F76" s="90"/>
      <c r="G76" s="73"/>
      <c r="H76" s="278"/>
    </row>
    <row r="77" spans="1:8" ht="12.75" customHeight="1">
      <c r="A77" s="245"/>
      <c r="B77" s="256"/>
      <c r="C77" s="54"/>
      <c r="D77" s="327"/>
      <c r="E77" s="83"/>
      <c r="F77" s="93"/>
      <c r="G77" s="101"/>
      <c r="H77" s="279"/>
    </row>
    <row r="78" spans="1:8" ht="12.75" customHeight="1">
      <c r="A78" s="282"/>
      <c r="B78" s="255"/>
      <c r="C78" s="55"/>
      <c r="D78" s="326"/>
      <c r="E78" s="82"/>
      <c r="F78" s="90"/>
      <c r="G78" s="73"/>
      <c r="H78" s="278"/>
    </row>
    <row r="79" spans="1:8" ht="12.75" customHeight="1">
      <c r="A79" s="245"/>
      <c r="B79" s="256"/>
      <c r="C79" s="54"/>
      <c r="D79" s="327"/>
      <c r="E79" s="83"/>
      <c r="F79" s="93"/>
      <c r="G79" s="101"/>
      <c r="H79" s="279"/>
    </row>
    <row r="80" spans="1:8" ht="12.75" customHeight="1">
      <c r="A80" s="282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5" t="s">
        <v>46</v>
      </c>
      <c r="B81" s="40" t="s">
        <v>165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80"/>
      <c r="B82" s="249"/>
      <c r="C82" s="249"/>
      <c r="D82" s="330"/>
      <c r="E82" s="80"/>
      <c r="F82" s="69"/>
      <c r="G82" s="69"/>
      <c r="H82" s="275"/>
    </row>
    <row r="83" spans="1:8" ht="12.75" customHeight="1">
      <c r="A83" s="284" t="s">
        <v>2407</v>
      </c>
      <c r="B83" s="49" t="s">
        <v>2408</v>
      </c>
      <c r="C83" s="311"/>
      <c r="D83" s="331"/>
      <c r="E83" s="81"/>
      <c r="F83" s="70"/>
      <c r="G83" s="70"/>
      <c r="H83" s="374"/>
    </row>
    <row r="84" spans="1:8" ht="12.75" customHeight="1">
      <c r="A84" s="282"/>
      <c r="B84" s="253"/>
      <c r="C84" s="264"/>
      <c r="D84" s="330"/>
      <c r="E84" s="80"/>
      <c r="F84" s="69"/>
      <c r="G84" s="69"/>
      <c r="H84" s="275"/>
    </row>
    <row r="85" spans="1:8" ht="12.75" customHeight="1">
      <c r="A85" s="287"/>
      <c r="B85" s="254"/>
      <c r="C85" s="265"/>
      <c r="D85" s="331"/>
      <c r="E85" s="81"/>
      <c r="F85" s="70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784</v>
      </c>
      <c r="D87" s="327">
        <v>137</v>
      </c>
      <c r="E87" s="83" t="s">
        <v>877</v>
      </c>
      <c r="F87" s="91"/>
      <c r="G87" s="70"/>
      <c r="H87" s="277"/>
    </row>
    <row r="88" spans="1:8" ht="12.75" customHeight="1">
      <c r="A88" s="282"/>
      <c r="B88" s="258"/>
      <c r="C88" s="52"/>
      <c r="D88" s="326"/>
      <c r="E88" s="82"/>
      <c r="F88" s="90"/>
      <c r="G88" s="69"/>
      <c r="H88" s="372"/>
    </row>
    <row r="89" spans="1:8" ht="12.75" customHeight="1">
      <c r="A89" s="245"/>
      <c r="B89" s="256"/>
      <c r="C89" s="54"/>
      <c r="D89" s="327"/>
      <c r="E89" s="83"/>
      <c r="F89" s="72"/>
      <c r="G89" s="70"/>
      <c r="H89" s="375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41.7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 t="s">
        <v>1026</v>
      </c>
      <c r="D92" s="326"/>
      <c r="E92" s="82"/>
      <c r="F92" s="90"/>
      <c r="G92" s="73"/>
      <c r="H92" s="278"/>
    </row>
    <row r="93" spans="1:8" ht="12.75" customHeight="1">
      <c r="A93" s="245"/>
      <c r="B93" s="256" t="s">
        <v>2415</v>
      </c>
      <c r="C93" s="54" t="s">
        <v>1862</v>
      </c>
      <c r="D93" s="327">
        <v>95.3</v>
      </c>
      <c r="E93" s="83" t="s">
        <v>877</v>
      </c>
      <c r="F93" s="91"/>
      <c r="G93" s="101"/>
      <c r="H93" s="279"/>
    </row>
    <row r="94" spans="1:8" ht="12.75" customHeight="1">
      <c r="A94" s="282"/>
      <c r="B94" s="255"/>
      <c r="C94" s="55"/>
      <c r="D94" s="326"/>
      <c r="E94" s="84"/>
      <c r="F94" s="90"/>
      <c r="G94" s="73"/>
      <c r="H94" s="278"/>
    </row>
    <row r="95" spans="1:8" ht="12.75" customHeight="1">
      <c r="A95" s="245"/>
      <c r="B95" s="256" t="s">
        <v>2419</v>
      </c>
      <c r="C95" s="54" t="s">
        <v>238</v>
      </c>
      <c r="D95" s="327"/>
      <c r="E95" s="83"/>
      <c r="F95" s="92"/>
      <c r="G95" s="101"/>
      <c r="H95" s="279"/>
    </row>
    <row r="96" spans="1:8" ht="12.75" customHeight="1">
      <c r="A96" s="282"/>
      <c r="B96" s="255"/>
      <c r="C96" s="55"/>
      <c r="D96" s="326"/>
      <c r="E96" s="82"/>
      <c r="F96" s="90"/>
      <c r="G96" s="73"/>
      <c r="H96" s="278"/>
    </row>
    <row r="97" spans="1:8" ht="12.75" customHeight="1">
      <c r="A97" s="245"/>
      <c r="B97" s="256"/>
      <c r="C97" s="53"/>
      <c r="D97" s="327"/>
      <c r="E97" s="83"/>
      <c r="F97" s="91"/>
      <c r="G97" s="101"/>
      <c r="H97" s="279"/>
    </row>
    <row r="98" spans="1:8" ht="12.75" customHeight="1">
      <c r="A98" s="282"/>
      <c r="B98" s="255"/>
      <c r="C98" s="55"/>
      <c r="D98" s="326"/>
      <c r="E98" s="84"/>
      <c r="F98" s="90"/>
      <c r="G98" s="73"/>
      <c r="H98" s="278"/>
    </row>
    <row r="99" spans="1:8" ht="12.75" customHeight="1">
      <c r="A99" s="245"/>
      <c r="B99" s="256"/>
      <c r="C99" s="54"/>
      <c r="D99" s="327"/>
      <c r="E99" s="83"/>
      <c r="F99" s="92"/>
      <c r="G99" s="101"/>
      <c r="H99" s="279"/>
    </row>
    <row r="100" spans="1:8" ht="12.75" customHeight="1">
      <c r="A100" s="282"/>
      <c r="B100" s="255"/>
      <c r="C100" s="55"/>
      <c r="D100" s="326"/>
      <c r="E100" s="82"/>
      <c r="F100" s="90"/>
      <c r="G100" s="73"/>
      <c r="H100" s="278"/>
    </row>
    <row r="101" spans="1:8" ht="12.75" customHeight="1">
      <c r="A101" s="245"/>
      <c r="B101" s="256"/>
      <c r="C101" s="54"/>
      <c r="D101" s="327"/>
      <c r="E101" s="83"/>
      <c r="F101" s="93"/>
      <c r="G101" s="101"/>
      <c r="H101" s="279"/>
    </row>
    <row r="102" spans="1:8" ht="12.75" customHeight="1">
      <c r="A102" s="282"/>
      <c r="B102" s="255"/>
      <c r="C102" s="55"/>
      <c r="D102" s="326"/>
      <c r="E102" s="82"/>
      <c r="F102" s="90"/>
      <c r="G102" s="73"/>
      <c r="H102" s="278"/>
    </row>
    <row r="103" spans="1:8" ht="12.75" customHeight="1">
      <c r="A103" s="245"/>
      <c r="B103" s="256"/>
      <c r="C103" s="54"/>
      <c r="D103" s="327"/>
      <c r="E103" s="83"/>
      <c r="F103" s="91"/>
      <c r="G103" s="101"/>
      <c r="H103" s="279"/>
    </row>
    <row r="104" spans="1:8" ht="12.75" customHeight="1">
      <c r="A104" s="282"/>
      <c r="B104" s="255"/>
      <c r="C104" s="55"/>
      <c r="D104" s="326"/>
      <c r="E104" s="82"/>
      <c r="F104" s="90"/>
      <c r="G104" s="73"/>
      <c r="H104" s="278"/>
    </row>
    <row r="105" spans="1:8" ht="12.75" customHeight="1">
      <c r="A105" s="245"/>
      <c r="B105" s="256"/>
      <c r="C105" s="54"/>
      <c r="D105" s="327"/>
      <c r="E105" s="83"/>
      <c r="F105" s="91"/>
      <c r="G105" s="101"/>
      <c r="H105" s="279"/>
    </row>
    <row r="106" spans="1:8" ht="12.75" customHeight="1">
      <c r="A106" s="282"/>
      <c r="B106" s="255"/>
      <c r="C106" s="55"/>
      <c r="D106" s="326"/>
      <c r="E106" s="82"/>
      <c r="F106" s="90"/>
      <c r="G106" s="73"/>
      <c r="H106" s="278"/>
    </row>
    <row r="107" spans="1:8" ht="12.75" customHeight="1">
      <c r="A107" s="245"/>
      <c r="B107" s="256"/>
      <c r="C107" s="54"/>
      <c r="D107" s="327"/>
      <c r="E107" s="83"/>
      <c r="F107" s="93"/>
      <c r="G107" s="101"/>
      <c r="H107" s="279"/>
    </row>
    <row r="108" spans="1:8" ht="12.75" customHeight="1">
      <c r="A108" s="282"/>
      <c r="B108" s="255"/>
      <c r="C108" s="55"/>
      <c r="D108" s="326"/>
      <c r="E108" s="82"/>
      <c r="F108" s="90"/>
      <c r="G108" s="73"/>
      <c r="H108" s="278"/>
    </row>
    <row r="109" spans="1:8" ht="12.75" customHeight="1">
      <c r="A109" s="245"/>
      <c r="B109" s="256"/>
      <c r="C109" s="53"/>
      <c r="D109" s="327"/>
      <c r="E109" s="83"/>
      <c r="F109" s="91"/>
      <c r="G109" s="101"/>
      <c r="H109" s="279"/>
    </row>
    <row r="110" spans="1:8" ht="12.75" customHeight="1">
      <c r="A110" s="282"/>
      <c r="B110" s="255"/>
      <c r="C110" s="55"/>
      <c r="D110" s="326"/>
      <c r="E110" s="82"/>
      <c r="F110" s="90"/>
      <c r="G110" s="73"/>
      <c r="H110" s="278"/>
    </row>
    <row r="111" spans="1:8" ht="12.75" customHeight="1">
      <c r="A111" s="245"/>
      <c r="B111" s="256"/>
      <c r="C111" s="53"/>
      <c r="D111" s="327"/>
      <c r="E111" s="83"/>
      <c r="F111" s="91"/>
      <c r="G111" s="101"/>
      <c r="H111" s="279"/>
    </row>
    <row r="112" spans="1:8" ht="12.75" customHeight="1">
      <c r="A112" s="282"/>
      <c r="B112" s="255"/>
      <c r="C112" s="52"/>
      <c r="D112" s="326"/>
      <c r="E112" s="82"/>
      <c r="F112" s="90"/>
      <c r="G112" s="73"/>
      <c r="H112" s="278"/>
    </row>
    <row r="113" spans="1:8" ht="12.75" customHeight="1">
      <c r="A113" s="246"/>
      <c r="B113" s="255"/>
      <c r="C113" s="266"/>
      <c r="D113" s="326"/>
      <c r="E113" s="82"/>
      <c r="F113" s="90"/>
      <c r="G113" s="101"/>
      <c r="H113" s="278"/>
    </row>
    <row r="114" spans="1:8" ht="12.75" customHeight="1">
      <c r="A114" s="285"/>
      <c r="B114" s="293"/>
      <c r="C114" s="52"/>
      <c r="D114" s="328"/>
      <c r="E114" s="345"/>
      <c r="F114" s="355"/>
      <c r="G114" s="73"/>
      <c r="H114" s="372"/>
    </row>
    <row r="115" spans="1:8" ht="12.75" customHeight="1">
      <c r="A115" s="286"/>
      <c r="B115" s="294"/>
      <c r="C115" s="53"/>
      <c r="D115" s="329"/>
      <c r="E115" s="86"/>
      <c r="F115" s="356"/>
      <c r="G115" s="101"/>
      <c r="H115" s="373"/>
    </row>
    <row r="116" spans="1:8" ht="12.75" customHeight="1">
      <c r="A116" s="246"/>
      <c r="B116" s="255"/>
      <c r="C116" s="266"/>
      <c r="D116" s="326"/>
      <c r="E116" s="82"/>
      <c r="F116" s="90"/>
      <c r="G116" s="73"/>
      <c r="H116" s="278"/>
    </row>
    <row r="117" spans="1:8" ht="12.75" customHeight="1">
      <c r="A117" s="245"/>
      <c r="B117" s="257"/>
      <c r="C117" s="53"/>
      <c r="D117" s="327"/>
      <c r="E117" s="83"/>
      <c r="F117" s="91"/>
      <c r="G117" s="101"/>
      <c r="H117" s="279"/>
    </row>
    <row r="118" spans="1:8" ht="12.75" customHeight="1">
      <c r="A118" s="282"/>
      <c r="B118" s="260"/>
      <c r="C118" s="52"/>
      <c r="D118" s="326"/>
      <c r="E118" s="82"/>
      <c r="F118" s="71"/>
      <c r="G118" s="73"/>
      <c r="H118" s="278"/>
    </row>
    <row r="119" spans="1:8" ht="12.75" customHeight="1">
      <c r="A119" s="245"/>
      <c r="B119" s="292"/>
      <c r="C119" s="54"/>
      <c r="D119" s="327"/>
      <c r="E119" s="83"/>
      <c r="F119" s="72"/>
      <c r="G119" s="101"/>
      <c r="H119" s="279"/>
    </row>
    <row r="120" spans="1:8" ht="12.75" customHeight="1">
      <c r="A120" s="288"/>
      <c r="B120" s="261"/>
      <c r="C120" s="55"/>
      <c r="D120" s="333"/>
      <c r="E120" s="85"/>
      <c r="F120" s="73"/>
      <c r="G120" s="73"/>
      <c r="H120" s="278"/>
    </row>
    <row r="121" spans="1:8" ht="12.75" customHeight="1">
      <c r="A121" s="283"/>
      <c r="B121" s="40" t="s">
        <v>165</v>
      </c>
      <c r="C121" s="53"/>
      <c r="D121" s="334"/>
      <c r="E121" s="272"/>
      <c r="F121" s="94"/>
      <c r="G121" s="102"/>
      <c r="H121" s="281"/>
    </row>
    <row r="122" spans="1:8" ht="12.75" customHeight="1">
      <c r="A122" s="80"/>
      <c r="B122" s="249"/>
      <c r="C122" s="249"/>
      <c r="D122" s="330"/>
      <c r="E122" s="80"/>
      <c r="F122" s="69"/>
      <c r="G122" s="69"/>
      <c r="H122" s="275"/>
    </row>
    <row r="123" spans="1:8" ht="12.75" customHeight="1">
      <c r="A123" s="284" t="s">
        <v>2420</v>
      </c>
      <c r="B123" s="49" t="s">
        <v>2833</v>
      </c>
      <c r="C123" s="311"/>
      <c r="D123" s="331"/>
      <c r="E123" s="81"/>
      <c r="F123" s="70"/>
      <c r="G123" s="70"/>
      <c r="H123" s="374"/>
    </row>
    <row r="124" spans="1:8" ht="12.75" customHeight="1">
      <c r="A124" s="282"/>
      <c r="B124" s="253"/>
      <c r="C124" s="264"/>
      <c r="D124" s="330"/>
      <c r="E124" s="80"/>
      <c r="F124" s="69"/>
      <c r="G124" s="69"/>
      <c r="H124" s="275"/>
    </row>
    <row r="125" spans="1:8" ht="12.75" customHeight="1">
      <c r="A125" s="287"/>
      <c r="B125" s="254"/>
      <c r="C125" s="265"/>
      <c r="D125" s="331"/>
      <c r="E125" s="81"/>
      <c r="F125" s="70"/>
      <c r="G125" s="70"/>
      <c r="H125" s="277"/>
    </row>
    <row r="126" spans="1:8" ht="12.75" customHeight="1">
      <c r="A126" s="282"/>
      <c r="B126" s="255"/>
      <c r="C126" s="55" t="s">
        <v>2743</v>
      </c>
      <c r="D126" s="326"/>
      <c r="E126" s="82"/>
      <c r="F126" s="90"/>
      <c r="G126" s="73"/>
      <c r="H126" s="278"/>
    </row>
    <row r="127" spans="1:8" ht="12.75" customHeight="1">
      <c r="A127" s="245"/>
      <c r="B127" s="256" t="s">
        <v>2683</v>
      </c>
      <c r="C127" s="54" t="s">
        <v>4449</v>
      </c>
      <c r="D127" s="327">
        <v>101</v>
      </c>
      <c r="E127" s="83" t="s">
        <v>877</v>
      </c>
      <c r="F127" s="93"/>
      <c r="G127" s="101"/>
      <c r="H127" s="279"/>
    </row>
    <row r="128" spans="1:8" ht="12.75" customHeight="1">
      <c r="A128" s="282"/>
      <c r="B128" s="255"/>
      <c r="C128" s="52"/>
      <c r="D128" s="326"/>
      <c r="E128" s="82"/>
      <c r="F128" s="90"/>
      <c r="G128" s="69"/>
      <c r="H128" s="278"/>
    </row>
    <row r="129" spans="1:8" ht="12.75" customHeight="1">
      <c r="A129" s="245"/>
      <c r="B129" s="256"/>
      <c r="C129" s="54"/>
      <c r="D129" s="327"/>
      <c r="E129" s="83"/>
      <c r="F129" s="91"/>
      <c r="G129" s="70"/>
      <c r="H129" s="277"/>
    </row>
    <row r="130" spans="1:8" ht="12.75" customHeight="1">
      <c r="A130" s="282"/>
      <c r="B130" s="258"/>
      <c r="C130" s="52"/>
      <c r="D130" s="326"/>
      <c r="E130" s="82"/>
      <c r="F130" s="90"/>
      <c r="G130" s="69"/>
      <c r="H130" s="372"/>
    </row>
    <row r="131" spans="1:8" ht="12.75" customHeight="1">
      <c r="A131" s="245"/>
      <c r="B131" s="256"/>
      <c r="C131" s="54"/>
      <c r="D131" s="327"/>
      <c r="E131" s="83"/>
      <c r="F131" s="72"/>
      <c r="G131" s="70"/>
      <c r="H131" s="375"/>
    </row>
    <row r="132" spans="1:8" ht="12.75" customHeight="1">
      <c r="A132" s="282"/>
      <c r="B132" s="258"/>
      <c r="C132" s="52"/>
      <c r="D132" s="326"/>
      <c r="E132" s="82"/>
      <c r="F132" s="90"/>
      <c r="G132" s="69"/>
      <c r="H132" s="372"/>
    </row>
    <row r="133" spans="1:8" ht="12.75" customHeight="1">
      <c r="A133" s="245"/>
      <c r="B133" s="256"/>
      <c r="C133" s="53"/>
      <c r="D133" s="327"/>
      <c r="E133" s="83"/>
      <c r="F133" s="72"/>
      <c r="G133" s="70"/>
      <c r="H133" s="375"/>
    </row>
    <row r="134" spans="1:8" ht="12.75" customHeight="1">
      <c r="A134" s="282"/>
      <c r="B134" s="255"/>
      <c r="C134" s="55"/>
      <c r="D134" s="326"/>
      <c r="E134" s="82"/>
      <c r="F134" s="90"/>
      <c r="G134" s="73"/>
      <c r="H134" s="278"/>
    </row>
    <row r="135" spans="1:8" ht="12.75" customHeight="1">
      <c r="A135" s="245"/>
      <c r="B135" s="256"/>
      <c r="C135" s="54"/>
      <c r="D135" s="327"/>
      <c r="E135" s="83"/>
      <c r="F135" s="91"/>
      <c r="G135" s="101"/>
      <c r="H135" s="279"/>
    </row>
    <row r="136" spans="1:8" ht="12.75" customHeight="1">
      <c r="A136" s="282"/>
      <c r="B136" s="255"/>
      <c r="C136" s="55"/>
      <c r="D136" s="326"/>
      <c r="E136" s="84"/>
      <c r="F136" s="90"/>
      <c r="G136" s="73"/>
      <c r="H136" s="278"/>
    </row>
    <row r="137" spans="1:8" ht="12.75" customHeight="1">
      <c r="A137" s="245"/>
      <c r="B137" s="256"/>
      <c r="C137" s="54"/>
      <c r="D137" s="327"/>
      <c r="E137" s="83"/>
      <c r="F137" s="92"/>
      <c r="G137" s="101"/>
      <c r="H137" s="279"/>
    </row>
    <row r="138" spans="1:8" ht="12.75" customHeight="1">
      <c r="A138" s="282"/>
      <c r="B138" s="255"/>
      <c r="C138" s="55"/>
      <c r="D138" s="326"/>
      <c r="E138" s="82"/>
      <c r="F138" s="90"/>
      <c r="G138" s="73"/>
      <c r="H138" s="278"/>
    </row>
    <row r="139" spans="1:8" ht="12.75" customHeight="1">
      <c r="A139" s="245"/>
      <c r="B139" s="256"/>
      <c r="C139" s="53"/>
      <c r="D139" s="327"/>
      <c r="E139" s="83"/>
      <c r="F139" s="91"/>
      <c r="G139" s="101"/>
      <c r="H139" s="279"/>
    </row>
    <row r="140" spans="1:8" ht="12.75" customHeight="1">
      <c r="A140" s="282"/>
      <c r="B140" s="255"/>
      <c r="C140" s="55"/>
      <c r="D140" s="326"/>
      <c r="E140" s="84"/>
      <c r="F140" s="90"/>
      <c r="G140" s="73"/>
      <c r="H140" s="278"/>
    </row>
    <row r="141" spans="1:8" ht="12.75" customHeight="1">
      <c r="A141" s="245"/>
      <c r="B141" s="256"/>
      <c r="C141" s="54"/>
      <c r="D141" s="327"/>
      <c r="E141" s="83"/>
      <c r="F141" s="92"/>
      <c r="G141" s="101"/>
      <c r="H141" s="279"/>
    </row>
    <row r="142" spans="1:8" ht="12.75" customHeight="1">
      <c r="A142" s="282"/>
      <c r="B142" s="255"/>
      <c r="C142" s="55"/>
      <c r="D142" s="326"/>
      <c r="E142" s="82"/>
      <c r="F142" s="90"/>
      <c r="G142" s="73"/>
      <c r="H142" s="278"/>
    </row>
    <row r="143" spans="1:8" ht="12.75" customHeight="1">
      <c r="A143" s="245"/>
      <c r="B143" s="256"/>
      <c r="C143" s="54"/>
      <c r="D143" s="327"/>
      <c r="E143" s="83"/>
      <c r="F143" s="91"/>
      <c r="G143" s="101"/>
      <c r="H143" s="279"/>
    </row>
    <row r="144" spans="1:8" ht="12.75" customHeight="1">
      <c r="A144" s="282"/>
      <c r="B144" s="255"/>
      <c r="C144" s="55"/>
      <c r="D144" s="326"/>
      <c r="E144" s="82"/>
      <c r="F144" s="90"/>
      <c r="G144" s="73"/>
      <c r="H144" s="278"/>
    </row>
    <row r="145" spans="1:8" ht="12.75" customHeight="1">
      <c r="A145" s="245"/>
      <c r="B145" s="256"/>
      <c r="C145" s="54"/>
      <c r="D145" s="327"/>
      <c r="E145" s="83"/>
      <c r="F145" s="91"/>
      <c r="G145" s="101"/>
      <c r="H145" s="279"/>
    </row>
    <row r="146" spans="1:8" ht="12.75" customHeight="1">
      <c r="A146" s="282"/>
      <c r="B146" s="255"/>
      <c r="C146" s="55"/>
      <c r="D146" s="326"/>
      <c r="E146" s="82"/>
      <c r="F146" s="90"/>
      <c r="G146" s="73"/>
      <c r="H146" s="278"/>
    </row>
    <row r="147" spans="1:8" ht="12.75" customHeight="1">
      <c r="A147" s="245"/>
      <c r="B147" s="256"/>
      <c r="C147" s="54"/>
      <c r="D147" s="327"/>
      <c r="E147" s="83"/>
      <c r="F147" s="93"/>
      <c r="G147" s="101"/>
      <c r="H147" s="279"/>
    </row>
    <row r="148" spans="1:8" ht="12.75" customHeight="1">
      <c r="A148" s="282"/>
      <c r="B148" s="255"/>
      <c r="C148" s="55"/>
      <c r="D148" s="326"/>
      <c r="E148" s="82"/>
      <c r="F148" s="90"/>
      <c r="G148" s="73"/>
      <c r="H148" s="278"/>
    </row>
    <row r="149" spans="1:8" ht="12.75" customHeight="1">
      <c r="A149" s="245"/>
      <c r="B149" s="256"/>
      <c r="C149" s="53"/>
      <c r="D149" s="327"/>
      <c r="E149" s="83"/>
      <c r="F149" s="91"/>
      <c r="G149" s="101"/>
      <c r="H149" s="279"/>
    </row>
    <row r="150" spans="1:8" ht="12.75" customHeight="1">
      <c r="A150" s="282"/>
      <c r="B150" s="255"/>
      <c r="C150" s="55"/>
      <c r="D150" s="326"/>
      <c r="E150" s="82"/>
      <c r="F150" s="90"/>
      <c r="G150" s="73"/>
      <c r="H150" s="278"/>
    </row>
    <row r="151" spans="1:8" ht="12.75" customHeight="1">
      <c r="A151" s="245"/>
      <c r="B151" s="256"/>
      <c r="C151" s="53"/>
      <c r="D151" s="327"/>
      <c r="E151" s="83"/>
      <c r="F151" s="91"/>
      <c r="G151" s="101"/>
      <c r="H151" s="279"/>
    </row>
    <row r="152" spans="1:8" ht="12.75" customHeight="1">
      <c r="A152" s="282"/>
      <c r="B152" s="255"/>
      <c r="C152" s="52"/>
      <c r="D152" s="326"/>
      <c r="E152" s="82"/>
      <c r="F152" s="90"/>
      <c r="G152" s="73"/>
      <c r="H152" s="278"/>
    </row>
    <row r="153" spans="1:8" ht="12.75" customHeight="1">
      <c r="A153" s="246"/>
      <c r="B153" s="255"/>
      <c r="C153" s="266"/>
      <c r="D153" s="326"/>
      <c r="E153" s="82"/>
      <c r="F153" s="90"/>
      <c r="G153" s="101"/>
      <c r="H153" s="278"/>
    </row>
    <row r="154" spans="1:8" ht="12.75" customHeight="1">
      <c r="A154" s="285"/>
      <c r="B154" s="293"/>
      <c r="C154" s="52"/>
      <c r="D154" s="328"/>
      <c r="E154" s="345"/>
      <c r="F154" s="355"/>
      <c r="G154" s="73"/>
      <c r="H154" s="372"/>
    </row>
    <row r="155" spans="1:8" ht="12.75" customHeight="1">
      <c r="A155" s="286"/>
      <c r="B155" s="294"/>
      <c r="C155" s="53"/>
      <c r="D155" s="329"/>
      <c r="E155" s="86"/>
      <c r="F155" s="356"/>
      <c r="G155" s="101"/>
      <c r="H155" s="373"/>
    </row>
    <row r="156" spans="1:8" ht="12.75" customHeight="1">
      <c r="A156" s="246"/>
      <c r="B156" s="255"/>
      <c r="C156" s="266"/>
      <c r="D156" s="326"/>
      <c r="E156" s="82"/>
      <c r="F156" s="90"/>
      <c r="G156" s="73"/>
      <c r="H156" s="278"/>
    </row>
    <row r="157" spans="1:8" ht="12.75" customHeight="1">
      <c r="A157" s="245"/>
      <c r="B157" s="257"/>
      <c r="C157" s="53"/>
      <c r="D157" s="327"/>
      <c r="E157" s="83"/>
      <c r="F157" s="91"/>
      <c r="G157" s="101"/>
      <c r="H157" s="279"/>
    </row>
    <row r="158" spans="1:8" ht="12.75" customHeight="1">
      <c r="A158" s="282"/>
      <c r="B158" s="260"/>
      <c r="C158" s="52"/>
      <c r="D158" s="326"/>
      <c r="E158" s="82"/>
      <c r="F158" s="71"/>
      <c r="G158" s="73"/>
      <c r="H158" s="278"/>
    </row>
    <row r="159" spans="1:8" ht="12.75" customHeight="1">
      <c r="A159" s="245"/>
      <c r="B159" s="292"/>
      <c r="C159" s="54"/>
      <c r="D159" s="327"/>
      <c r="E159" s="83"/>
      <c r="F159" s="72"/>
      <c r="G159" s="101"/>
      <c r="H159" s="279"/>
    </row>
    <row r="160" spans="1:8" ht="12.75" customHeight="1">
      <c r="A160" s="288"/>
      <c r="B160" s="261"/>
      <c r="C160" s="55"/>
      <c r="D160" s="333"/>
      <c r="E160" s="85"/>
      <c r="F160" s="73"/>
      <c r="G160" s="73"/>
      <c r="H160" s="278"/>
    </row>
    <row r="161" spans="1:8" ht="12.75" customHeight="1">
      <c r="A161" s="283"/>
      <c r="B161" s="40" t="s">
        <v>165</v>
      </c>
      <c r="C161" s="53"/>
      <c r="D161" s="334"/>
      <c r="E161" s="272"/>
      <c r="F161" s="94"/>
      <c r="G161" s="102"/>
      <c r="H161" s="281"/>
    </row>
    <row r="162" spans="1:8" ht="12.75" customHeight="1">
      <c r="A162" s="80"/>
      <c r="B162" s="249"/>
      <c r="C162" s="249"/>
      <c r="D162" s="330"/>
      <c r="E162" s="80"/>
      <c r="F162" s="69"/>
      <c r="G162" s="69"/>
      <c r="H162" s="275"/>
    </row>
    <row r="163" spans="1:8" ht="12.75" customHeight="1">
      <c r="A163" s="245" t="s">
        <v>2456</v>
      </c>
      <c r="B163" s="256" t="s">
        <v>2457</v>
      </c>
      <c r="C163" s="311"/>
      <c r="D163" s="331"/>
      <c r="E163" s="81"/>
      <c r="F163" s="70"/>
      <c r="G163" s="70"/>
      <c r="H163" s="374"/>
    </row>
    <row r="164" spans="1:8" ht="12.75" customHeight="1">
      <c r="A164" s="282"/>
      <c r="B164" s="253"/>
      <c r="C164" s="264"/>
      <c r="D164" s="330"/>
      <c r="E164" s="80"/>
      <c r="F164" s="69"/>
      <c r="G164" s="69"/>
      <c r="H164" s="275"/>
    </row>
    <row r="165" spans="1:8" ht="12.75" customHeight="1">
      <c r="A165" s="287"/>
      <c r="B165" s="254"/>
      <c r="C165" s="265"/>
      <c r="D165" s="331"/>
      <c r="E165" s="81"/>
      <c r="F165" s="70"/>
      <c r="G165" s="70"/>
      <c r="H165" s="277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278"/>
    </row>
    <row r="167" spans="1:8" ht="12.75" customHeight="1">
      <c r="A167" s="245"/>
      <c r="B167" s="256" t="s">
        <v>2710</v>
      </c>
      <c r="C167" s="54" t="s">
        <v>1932</v>
      </c>
      <c r="D167" s="411">
        <v>3.7</v>
      </c>
      <c r="E167" s="83" t="s">
        <v>1022</v>
      </c>
      <c r="F167" s="91"/>
      <c r="G167" s="70"/>
      <c r="H167" s="277"/>
    </row>
    <row r="168" spans="1:8" ht="12.75" customHeight="1">
      <c r="A168" s="282"/>
      <c r="B168" s="255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2710</v>
      </c>
      <c r="C169" s="54" t="s">
        <v>2459</v>
      </c>
      <c r="D169" s="411">
        <v>4.0999999999999996</v>
      </c>
      <c r="E169" s="83" t="s">
        <v>1022</v>
      </c>
      <c r="F169" s="72"/>
      <c r="G169" s="70"/>
      <c r="H169" s="375"/>
    </row>
    <row r="170" spans="1:8" ht="12.75" customHeight="1">
      <c r="A170" s="282"/>
      <c r="B170" s="255"/>
      <c r="C170" s="52"/>
      <c r="D170" s="326"/>
      <c r="E170" s="82"/>
      <c r="F170" s="90"/>
      <c r="G170" s="69"/>
      <c r="H170" s="372"/>
    </row>
    <row r="171" spans="1:8" ht="12.75" customHeight="1">
      <c r="A171" s="245"/>
      <c r="B171" s="256" t="s">
        <v>2710</v>
      </c>
      <c r="C171" s="54" t="s">
        <v>2464</v>
      </c>
      <c r="D171" s="411">
        <v>2.e-002</v>
      </c>
      <c r="E171" s="83" t="s">
        <v>1022</v>
      </c>
      <c r="F171" s="72"/>
      <c r="G171" s="70"/>
      <c r="H171" s="375"/>
    </row>
    <row r="172" spans="1:8" ht="12.75" customHeight="1">
      <c r="A172" s="282"/>
      <c r="B172" s="255"/>
      <c r="C172" s="52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2710</v>
      </c>
      <c r="C173" s="54" t="s">
        <v>2870</v>
      </c>
      <c r="D173" s="411">
        <v>7.5</v>
      </c>
      <c r="E173" s="83" t="s">
        <v>1022</v>
      </c>
      <c r="F173" s="91"/>
      <c r="G173" s="101"/>
      <c r="H173" s="375"/>
    </row>
    <row r="174" spans="1:8" ht="12.75" customHeight="1">
      <c r="A174" s="282"/>
      <c r="B174" s="255"/>
      <c r="C174" s="52"/>
      <c r="D174" s="326"/>
      <c r="E174" s="82"/>
      <c r="F174" s="90"/>
      <c r="G174" s="73"/>
      <c r="H174" s="278"/>
    </row>
    <row r="175" spans="1:8" ht="12.75" customHeight="1">
      <c r="A175" s="245"/>
      <c r="B175" s="256" t="s">
        <v>2710</v>
      </c>
      <c r="C175" s="54" t="s">
        <v>2871</v>
      </c>
      <c r="D175" s="411">
        <v>0.4</v>
      </c>
      <c r="E175" s="83" t="s">
        <v>1022</v>
      </c>
      <c r="F175" s="91"/>
      <c r="G175" s="101"/>
      <c r="H175" s="279"/>
    </row>
    <row r="176" spans="1:8" ht="12.75" customHeight="1">
      <c r="A176" s="282"/>
      <c r="B176" s="255"/>
      <c r="C176" s="52"/>
      <c r="D176" s="326"/>
      <c r="E176" s="82"/>
      <c r="F176" s="90"/>
      <c r="G176" s="73"/>
      <c r="H176" s="278"/>
    </row>
    <row r="177" spans="1:8" ht="12.75" customHeight="1">
      <c r="A177" s="245"/>
      <c r="B177" s="256" t="s">
        <v>2469</v>
      </c>
      <c r="C177" s="54" t="s">
        <v>1665</v>
      </c>
      <c r="D177" s="411">
        <v>15</v>
      </c>
      <c r="E177" s="83" t="s">
        <v>1022</v>
      </c>
      <c r="F177" s="91"/>
      <c r="G177" s="101"/>
      <c r="H177" s="279"/>
    </row>
    <row r="178" spans="1:8" ht="12.75" customHeight="1">
      <c r="A178" s="282"/>
      <c r="B178" s="255"/>
      <c r="C178" s="55"/>
      <c r="D178" s="326"/>
      <c r="E178" s="84"/>
      <c r="F178" s="90"/>
      <c r="G178" s="73"/>
      <c r="H178" s="278"/>
    </row>
    <row r="179" spans="1:8" ht="12.75" customHeight="1">
      <c r="A179" s="245"/>
      <c r="B179" s="256" t="s">
        <v>2470</v>
      </c>
      <c r="C179" s="54" t="s">
        <v>2530</v>
      </c>
      <c r="D179" s="411">
        <v>15</v>
      </c>
      <c r="E179" s="83" t="s">
        <v>1022</v>
      </c>
      <c r="F179" s="92"/>
      <c r="G179" s="101"/>
      <c r="H179" s="279"/>
    </row>
    <row r="180" spans="1:8" ht="12.75" customHeight="1">
      <c r="A180" s="282"/>
      <c r="B180" s="255"/>
      <c r="C180" s="55"/>
      <c r="D180" s="326"/>
      <c r="E180" s="82"/>
      <c r="F180" s="90"/>
      <c r="G180" s="73"/>
      <c r="H180" s="278"/>
    </row>
    <row r="181" spans="1:8" ht="12.75" customHeight="1">
      <c r="A181" s="245"/>
      <c r="B181" s="256" t="s">
        <v>2471</v>
      </c>
      <c r="C181" s="54" t="s">
        <v>1252</v>
      </c>
      <c r="D181" s="411">
        <v>-0.4</v>
      </c>
      <c r="E181" s="83" t="s">
        <v>1022</v>
      </c>
      <c r="F181" s="93"/>
      <c r="G181" s="101"/>
      <c r="H181" s="279"/>
    </row>
    <row r="182" spans="1:8" ht="12.75" customHeight="1">
      <c r="A182" s="246"/>
      <c r="B182" s="255"/>
      <c r="C182" s="266"/>
      <c r="D182" s="326"/>
      <c r="E182" s="82"/>
      <c r="F182" s="90"/>
      <c r="G182" s="73"/>
      <c r="H182" s="278"/>
    </row>
    <row r="183" spans="1:8" ht="12.75" customHeight="1">
      <c r="A183" s="245"/>
      <c r="B183" s="257"/>
      <c r="C183" s="53"/>
      <c r="D183" s="327"/>
      <c r="E183" s="83"/>
      <c r="F183" s="91"/>
      <c r="G183" s="101"/>
      <c r="H183" s="279"/>
    </row>
    <row r="184" spans="1:8" ht="12.75" customHeight="1">
      <c r="A184" s="282"/>
      <c r="B184" s="255"/>
      <c r="C184" s="55"/>
      <c r="D184" s="326"/>
      <c r="E184" s="84"/>
      <c r="F184" s="90"/>
      <c r="G184" s="73"/>
      <c r="H184" s="278"/>
    </row>
    <row r="185" spans="1:8" ht="12.75" customHeight="1">
      <c r="A185" s="245"/>
      <c r="B185" s="256" t="s">
        <v>1615</v>
      </c>
      <c r="C185" s="54" t="s">
        <v>486</v>
      </c>
      <c r="D185" s="327">
        <v>20</v>
      </c>
      <c r="E185" s="83" t="s">
        <v>866</v>
      </c>
      <c r="F185" s="92"/>
      <c r="G185" s="101"/>
      <c r="H185" s="279"/>
    </row>
    <row r="186" spans="1:8" ht="12.75" customHeight="1">
      <c r="A186" s="282"/>
      <c r="B186" s="255"/>
      <c r="C186" s="55"/>
      <c r="D186" s="326"/>
      <c r="E186" s="82"/>
      <c r="F186" s="90"/>
      <c r="G186" s="73"/>
      <c r="H186" s="278"/>
    </row>
    <row r="187" spans="1:8" ht="12.75" customHeight="1">
      <c r="A187" s="245"/>
      <c r="B187" s="256"/>
      <c r="C187" s="54"/>
      <c r="D187" s="327"/>
      <c r="E187" s="83"/>
      <c r="F187" s="93"/>
      <c r="G187" s="101"/>
      <c r="H187" s="279"/>
    </row>
    <row r="188" spans="1:8" ht="12.75" customHeight="1">
      <c r="A188" s="246"/>
      <c r="B188" s="255"/>
      <c r="C188" s="266"/>
      <c r="D188" s="326"/>
      <c r="E188" s="82"/>
      <c r="F188" s="90"/>
      <c r="G188" s="73"/>
      <c r="H188" s="278"/>
    </row>
    <row r="189" spans="1:8" ht="12.75" customHeight="1">
      <c r="A189" s="245"/>
      <c r="B189" s="291" t="s">
        <v>980</v>
      </c>
      <c r="C189" s="53"/>
      <c r="D189" s="327"/>
      <c r="E189" s="83"/>
      <c r="F189" s="91"/>
      <c r="G189" s="101"/>
      <c r="H189" s="279"/>
    </row>
    <row r="190" spans="1:8" ht="12.75" customHeight="1">
      <c r="A190" s="246"/>
      <c r="B190" s="255" t="s">
        <v>562</v>
      </c>
      <c r="C190" s="266"/>
      <c r="D190" s="326"/>
      <c r="E190" s="82"/>
      <c r="F190" s="90"/>
      <c r="G190" s="73"/>
      <c r="H190" s="278"/>
    </row>
    <row r="191" spans="1:8" ht="12.75" customHeight="1">
      <c r="A191" s="245"/>
      <c r="B191" s="256" t="s">
        <v>3131</v>
      </c>
      <c r="C191" s="53" t="s">
        <v>2145</v>
      </c>
      <c r="D191" s="327">
        <v>1.6</v>
      </c>
      <c r="E191" s="83" t="s">
        <v>117</v>
      </c>
      <c r="F191" s="91"/>
      <c r="G191" s="101"/>
      <c r="H191" s="279"/>
    </row>
    <row r="192" spans="1:8" ht="12.75" customHeight="1">
      <c r="A192" s="246"/>
      <c r="B192" s="255"/>
      <c r="C192" s="266"/>
      <c r="D192" s="326"/>
      <c r="E192" s="82"/>
      <c r="F192" s="90"/>
      <c r="G192" s="73"/>
      <c r="H192" s="278"/>
    </row>
    <row r="193" spans="1:8" ht="12.75" customHeight="1">
      <c r="A193" s="245"/>
      <c r="B193" s="256"/>
      <c r="C193" s="53"/>
      <c r="D193" s="327"/>
      <c r="E193" s="83"/>
      <c r="F193" s="91"/>
      <c r="G193" s="101"/>
      <c r="H193" s="279"/>
    </row>
    <row r="194" spans="1:8" ht="12.75" customHeight="1">
      <c r="A194" s="246"/>
      <c r="B194" s="255"/>
      <c r="C194" s="266"/>
      <c r="D194" s="326"/>
      <c r="E194" s="82"/>
      <c r="F194" s="90"/>
      <c r="G194" s="73"/>
      <c r="H194" s="278"/>
    </row>
    <row r="195" spans="1:8" ht="12.75" customHeight="1">
      <c r="A195" s="245"/>
      <c r="B195" s="256"/>
      <c r="C195" s="53"/>
      <c r="D195" s="327"/>
      <c r="E195" s="83"/>
      <c r="F195" s="91"/>
      <c r="G195" s="101"/>
      <c r="H195" s="279"/>
    </row>
    <row r="196" spans="1:8" ht="12.75" customHeight="1">
      <c r="A196" s="246"/>
      <c r="B196" s="255"/>
      <c r="C196" s="266"/>
      <c r="D196" s="326"/>
      <c r="E196" s="82"/>
      <c r="F196" s="90"/>
      <c r="G196" s="73"/>
      <c r="H196" s="278"/>
    </row>
    <row r="197" spans="1:8" ht="12.75" customHeight="1">
      <c r="A197" s="245"/>
      <c r="B197" s="256"/>
      <c r="C197" s="53"/>
      <c r="D197" s="327"/>
      <c r="E197" s="83"/>
      <c r="F197" s="91"/>
      <c r="G197" s="101"/>
      <c r="H197" s="279"/>
    </row>
    <row r="198" spans="1:8" ht="12.75" customHeight="1">
      <c r="A198" s="246"/>
      <c r="B198" s="255"/>
      <c r="C198" s="266"/>
      <c r="D198" s="326"/>
      <c r="E198" s="82"/>
      <c r="F198" s="90"/>
      <c r="G198" s="73"/>
      <c r="H198" s="278"/>
    </row>
    <row r="199" spans="1:8" ht="12.75" customHeight="1">
      <c r="A199" s="245"/>
      <c r="B199" s="256"/>
      <c r="C199" s="53"/>
      <c r="D199" s="327"/>
      <c r="E199" s="83"/>
      <c r="F199" s="91"/>
      <c r="G199" s="101"/>
      <c r="H199" s="279"/>
    </row>
    <row r="200" spans="1:8" ht="12.75" customHeight="1">
      <c r="A200" s="288"/>
      <c r="B200" s="261"/>
      <c r="C200" s="55"/>
      <c r="D200" s="333"/>
      <c r="E200" s="85"/>
      <c r="F200" s="73"/>
      <c r="G200" s="73"/>
      <c r="H200" s="278"/>
    </row>
    <row r="201" spans="1:8" ht="12.75" customHeight="1">
      <c r="A201" s="283"/>
      <c r="B201" s="40" t="s">
        <v>165</v>
      </c>
      <c r="C201" s="53"/>
      <c r="D201" s="334"/>
      <c r="E201" s="272"/>
      <c r="F201" s="94"/>
      <c r="G201" s="102"/>
      <c r="H201" s="281"/>
    </row>
    <row r="202" spans="1:8" ht="12.75" customHeight="1">
      <c r="A202" s="80"/>
      <c r="B202" s="249"/>
      <c r="C202" s="249"/>
      <c r="D202" s="330"/>
      <c r="E202" s="80"/>
      <c r="F202" s="69"/>
      <c r="G202" s="69"/>
      <c r="H202" s="275"/>
    </row>
    <row r="203" spans="1:8" ht="12.75" customHeight="1">
      <c r="A203" s="245" t="s">
        <v>2477</v>
      </c>
      <c r="B203" s="256" t="s">
        <v>2480</v>
      </c>
      <c r="C203" s="311"/>
      <c r="D203" s="331"/>
      <c r="E203" s="81"/>
      <c r="F203" s="70"/>
      <c r="G203" s="70"/>
      <c r="H203" s="374"/>
    </row>
    <row r="204" spans="1:8" ht="12.75" customHeight="1">
      <c r="A204" s="282"/>
      <c r="B204" s="253"/>
      <c r="C204" s="264"/>
      <c r="D204" s="330"/>
      <c r="E204" s="80"/>
      <c r="F204" s="69"/>
      <c r="G204" s="69"/>
      <c r="H204" s="275"/>
    </row>
    <row r="205" spans="1:8" ht="12.75" customHeight="1">
      <c r="A205" s="287"/>
      <c r="B205" s="254"/>
      <c r="C205" s="265"/>
      <c r="D205" s="331"/>
      <c r="E205" s="81"/>
      <c r="F205" s="70"/>
      <c r="G205" s="70"/>
      <c r="H205" s="277"/>
    </row>
    <row r="206" spans="1:8" ht="12.75" customHeight="1">
      <c r="A206" s="282"/>
      <c r="B206" s="255"/>
      <c r="C206" s="52"/>
      <c r="D206" s="326"/>
      <c r="E206" s="82"/>
      <c r="F206" s="90"/>
      <c r="G206" s="69"/>
      <c r="H206" s="278"/>
    </row>
    <row r="207" spans="1:8" ht="12.75" customHeight="1">
      <c r="A207" s="245"/>
      <c r="B207" s="256" t="s">
        <v>248</v>
      </c>
      <c r="C207" s="54" t="s">
        <v>2711</v>
      </c>
      <c r="D207" s="327">
        <v>2.9</v>
      </c>
      <c r="E207" s="83" t="s">
        <v>877</v>
      </c>
      <c r="F207" s="91"/>
      <c r="G207" s="70"/>
      <c r="H207" s="277"/>
    </row>
    <row r="208" spans="1:8" ht="12.75" customHeight="1">
      <c r="A208" s="282"/>
      <c r="B208" s="258"/>
      <c r="C208" s="52"/>
      <c r="D208" s="326"/>
      <c r="E208" s="82"/>
      <c r="F208" s="90"/>
      <c r="G208" s="69"/>
      <c r="H208" s="372"/>
    </row>
    <row r="209" spans="1:8" ht="12.75" customHeight="1">
      <c r="A209" s="245"/>
      <c r="B209" s="256" t="s">
        <v>248</v>
      </c>
      <c r="C209" s="54" t="s">
        <v>2818</v>
      </c>
      <c r="D209" s="327">
        <v>46.7</v>
      </c>
      <c r="E209" s="83" t="s">
        <v>877</v>
      </c>
      <c r="F209" s="72"/>
      <c r="G209" s="70"/>
      <c r="H209" s="375"/>
    </row>
    <row r="210" spans="1:8" ht="12.75" customHeight="1">
      <c r="A210" s="282"/>
      <c r="B210" s="258"/>
      <c r="C210" s="52"/>
      <c r="D210" s="326"/>
      <c r="E210" s="82"/>
      <c r="F210" s="90"/>
      <c r="G210" s="69"/>
      <c r="H210" s="372"/>
    </row>
    <row r="211" spans="1:8" ht="12.75" customHeight="1">
      <c r="A211" s="245"/>
      <c r="B211" s="256" t="s">
        <v>248</v>
      </c>
      <c r="C211" s="54" t="s">
        <v>1963</v>
      </c>
      <c r="D211" s="327">
        <v>41.7</v>
      </c>
      <c r="E211" s="83" t="s">
        <v>877</v>
      </c>
      <c r="F211" s="72"/>
      <c r="G211" s="70"/>
      <c r="H211" s="375"/>
    </row>
    <row r="212" spans="1:8" ht="12.75" customHeight="1">
      <c r="A212" s="282"/>
      <c r="B212" s="255"/>
      <c r="C212" s="55"/>
      <c r="D212" s="326"/>
      <c r="E212" s="82"/>
      <c r="F212" s="90"/>
      <c r="G212" s="73"/>
      <c r="H212" s="278"/>
    </row>
    <row r="213" spans="1:8" ht="12.75" customHeight="1">
      <c r="A213" s="245"/>
      <c r="B213" s="256"/>
      <c r="C213" s="54"/>
      <c r="D213" s="327"/>
      <c r="E213" s="83"/>
      <c r="F213" s="91"/>
      <c r="G213" s="101"/>
      <c r="H213" s="279"/>
    </row>
    <row r="214" spans="1:8" ht="12.75" customHeight="1">
      <c r="A214" s="282"/>
      <c r="B214" s="255"/>
      <c r="C214" s="55" t="s">
        <v>2712</v>
      </c>
      <c r="D214" s="326"/>
      <c r="E214" s="82"/>
      <c r="F214" s="90"/>
      <c r="G214" s="73"/>
      <c r="H214" s="278"/>
    </row>
    <row r="215" spans="1:8" ht="12.75" customHeight="1">
      <c r="A215" s="245"/>
      <c r="B215" s="256" t="s">
        <v>1843</v>
      </c>
      <c r="C215" s="53" t="s">
        <v>2482</v>
      </c>
      <c r="D215" s="327">
        <v>2.9</v>
      </c>
      <c r="E215" s="83" t="s">
        <v>877</v>
      </c>
      <c r="F215" s="91"/>
      <c r="G215" s="101"/>
      <c r="H215" s="279"/>
    </row>
    <row r="216" spans="1:8" ht="12.75" customHeight="1">
      <c r="A216" s="282"/>
      <c r="B216" s="255"/>
      <c r="C216" s="55" t="s">
        <v>1959</v>
      </c>
      <c r="D216" s="326"/>
      <c r="E216" s="82"/>
      <c r="F216" s="90"/>
      <c r="G216" s="73"/>
      <c r="H216" s="278"/>
    </row>
    <row r="217" spans="1:8" ht="12.75" customHeight="1">
      <c r="A217" s="245"/>
      <c r="B217" s="256" t="s">
        <v>1843</v>
      </c>
      <c r="C217" s="54" t="s">
        <v>1071</v>
      </c>
      <c r="D217" s="327">
        <v>23.6</v>
      </c>
      <c r="E217" s="83" t="s">
        <v>877</v>
      </c>
      <c r="F217" s="92"/>
      <c r="G217" s="101"/>
      <c r="H217" s="279"/>
    </row>
    <row r="218" spans="1:8" ht="12.75" customHeight="1">
      <c r="A218" s="282"/>
      <c r="B218" s="255"/>
      <c r="C218" s="55" t="s">
        <v>1959</v>
      </c>
      <c r="D218" s="326"/>
      <c r="E218" s="82"/>
      <c r="F218" s="90"/>
      <c r="G218" s="73"/>
      <c r="H218" s="278"/>
    </row>
    <row r="219" spans="1:8" ht="12.75" customHeight="1">
      <c r="A219" s="245"/>
      <c r="B219" s="256" t="s">
        <v>1843</v>
      </c>
      <c r="C219" s="54" t="s">
        <v>1234</v>
      </c>
      <c r="D219" s="327">
        <v>23.1</v>
      </c>
      <c r="E219" s="83" t="s">
        <v>877</v>
      </c>
      <c r="F219" s="92"/>
      <c r="G219" s="101"/>
      <c r="H219" s="279"/>
    </row>
    <row r="220" spans="1:8" ht="12.75" customHeight="1">
      <c r="A220" s="282"/>
      <c r="B220" s="255"/>
      <c r="C220" s="55" t="s">
        <v>1959</v>
      </c>
      <c r="D220" s="326"/>
      <c r="E220" s="82"/>
      <c r="F220" s="90"/>
      <c r="G220" s="73"/>
      <c r="H220" s="278"/>
    </row>
    <row r="221" spans="1:8" ht="12.75" customHeight="1">
      <c r="A221" s="245"/>
      <c r="B221" s="256" t="s">
        <v>1843</v>
      </c>
      <c r="C221" s="54" t="s">
        <v>1920</v>
      </c>
      <c r="D221" s="327">
        <v>41.7</v>
      </c>
      <c r="E221" s="83" t="s">
        <v>877</v>
      </c>
      <c r="F221" s="93"/>
      <c r="G221" s="101"/>
      <c r="H221" s="279"/>
    </row>
    <row r="222" spans="1:8" ht="12.75" customHeight="1">
      <c r="A222" s="285"/>
      <c r="B222" s="293"/>
      <c r="C222" s="52"/>
      <c r="D222" s="328"/>
      <c r="E222" s="345"/>
      <c r="F222" s="355"/>
      <c r="G222" s="371"/>
      <c r="H222" s="372"/>
    </row>
    <row r="223" spans="1:8" ht="12.75" customHeight="1">
      <c r="A223" s="286"/>
      <c r="B223" s="294"/>
      <c r="C223" s="53"/>
      <c r="D223" s="329"/>
      <c r="E223" s="86"/>
      <c r="F223" s="356"/>
      <c r="G223" s="94"/>
      <c r="H223" s="373"/>
    </row>
    <row r="224" spans="1:8" ht="12.75" customHeight="1">
      <c r="A224" s="285"/>
      <c r="B224" s="293"/>
      <c r="C224" s="52"/>
      <c r="D224" s="328"/>
      <c r="E224" s="345"/>
      <c r="F224" s="355"/>
      <c r="G224" s="371"/>
      <c r="H224" s="372"/>
    </row>
    <row r="225" spans="1:8" ht="12.75" customHeight="1">
      <c r="A225" s="286"/>
      <c r="B225" s="294" t="s">
        <v>1585</v>
      </c>
      <c r="C225" s="53" t="s">
        <v>40</v>
      </c>
      <c r="D225" s="329">
        <v>3</v>
      </c>
      <c r="E225" s="86" t="s">
        <v>266</v>
      </c>
      <c r="F225" s="356"/>
      <c r="G225" s="94"/>
      <c r="H225" s="373"/>
    </row>
    <row r="226" spans="1:8" ht="12.75" customHeight="1">
      <c r="A226" s="285"/>
      <c r="B226" s="293"/>
      <c r="C226" s="52"/>
      <c r="D226" s="328"/>
      <c r="E226" s="345"/>
      <c r="F226" s="355"/>
      <c r="G226" s="371"/>
      <c r="H226" s="372"/>
    </row>
    <row r="227" spans="1:8" ht="12.75" customHeight="1">
      <c r="A227" s="286"/>
      <c r="B227" s="294"/>
      <c r="C227" s="53"/>
      <c r="D227" s="329"/>
      <c r="E227" s="86"/>
      <c r="F227" s="356"/>
      <c r="G227" s="94"/>
      <c r="H227" s="373"/>
    </row>
    <row r="228" spans="1:8" ht="12.75" customHeight="1">
      <c r="A228" s="285"/>
      <c r="B228" s="293"/>
      <c r="C228" s="52"/>
      <c r="D228" s="328"/>
      <c r="E228" s="345"/>
      <c r="F228" s="355"/>
      <c r="G228" s="371"/>
      <c r="H228" s="372"/>
    </row>
    <row r="229" spans="1:8" ht="12.75" customHeight="1">
      <c r="A229" s="286"/>
      <c r="B229" s="294"/>
      <c r="C229" s="53"/>
      <c r="D229" s="329"/>
      <c r="E229" s="86"/>
      <c r="F229" s="356"/>
      <c r="G229" s="94"/>
      <c r="H229" s="373"/>
    </row>
    <row r="230" spans="1:8" ht="12.75" customHeight="1">
      <c r="A230" s="285"/>
      <c r="B230" s="293"/>
      <c r="C230" s="52"/>
      <c r="D230" s="328"/>
      <c r="E230" s="345"/>
      <c r="F230" s="355"/>
      <c r="G230" s="371"/>
      <c r="H230" s="372"/>
    </row>
    <row r="231" spans="1:8" ht="12.75" customHeight="1">
      <c r="A231" s="286"/>
      <c r="B231" s="294"/>
      <c r="C231" s="53"/>
      <c r="D231" s="329"/>
      <c r="E231" s="86"/>
      <c r="F231" s="356"/>
      <c r="G231" s="94"/>
      <c r="H231" s="373"/>
    </row>
    <row r="232" spans="1:8" ht="12.75" customHeight="1">
      <c r="A232" s="285"/>
      <c r="B232" s="293"/>
      <c r="C232" s="52"/>
      <c r="D232" s="328"/>
      <c r="E232" s="345"/>
      <c r="F232" s="355"/>
      <c r="G232" s="371"/>
      <c r="H232" s="372"/>
    </row>
    <row r="233" spans="1:8" ht="12.75" customHeight="1">
      <c r="A233" s="286"/>
      <c r="B233" s="294"/>
      <c r="C233" s="53"/>
      <c r="D233" s="329"/>
      <c r="E233" s="86"/>
      <c r="F233" s="356"/>
      <c r="G233" s="94"/>
      <c r="H233" s="373"/>
    </row>
    <row r="234" spans="1:8" ht="12.75" customHeight="1">
      <c r="A234" s="285"/>
      <c r="B234" s="293"/>
      <c r="C234" s="52"/>
      <c r="D234" s="328"/>
      <c r="E234" s="345"/>
      <c r="F234" s="355"/>
      <c r="G234" s="371"/>
      <c r="H234" s="372"/>
    </row>
    <row r="235" spans="1:8" ht="12.75" customHeight="1">
      <c r="A235" s="286"/>
      <c r="B235" s="294"/>
      <c r="C235" s="53"/>
      <c r="D235" s="329"/>
      <c r="E235" s="86"/>
      <c r="F235" s="356"/>
      <c r="G235" s="94"/>
      <c r="H235" s="373"/>
    </row>
    <row r="236" spans="1:8" ht="12.75" customHeight="1">
      <c r="A236" s="285"/>
      <c r="B236" s="293"/>
      <c r="C236" s="52"/>
      <c r="D236" s="328"/>
      <c r="E236" s="345"/>
      <c r="F236" s="355"/>
      <c r="G236" s="371"/>
      <c r="H236" s="372"/>
    </row>
    <row r="237" spans="1:8" ht="12.75" customHeight="1">
      <c r="A237" s="286"/>
      <c r="B237" s="294"/>
      <c r="C237" s="53"/>
      <c r="D237" s="329"/>
      <c r="E237" s="86"/>
      <c r="F237" s="356"/>
      <c r="G237" s="94"/>
      <c r="H237" s="373"/>
    </row>
    <row r="238" spans="1:8" ht="12.75" customHeight="1">
      <c r="A238" s="285"/>
      <c r="B238" s="293"/>
      <c r="C238" s="52"/>
      <c r="D238" s="328"/>
      <c r="E238" s="345"/>
      <c r="F238" s="355"/>
      <c r="G238" s="371"/>
      <c r="H238" s="372"/>
    </row>
    <row r="239" spans="1:8" ht="12.75" customHeight="1">
      <c r="A239" s="286"/>
      <c r="B239" s="294"/>
      <c r="C239" s="53"/>
      <c r="D239" s="329"/>
      <c r="E239" s="86"/>
      <c r="F239" s="356"/>
      <c r="G239" s="94"/>
      <c r="H239" s="373"/>
    </row>
    <row r="240" spans="1:8" ht="12.75" customHeight="1">
      <c r="A240" s="288"/>
      <c r="B240" s="261"/>
      <c r="C240" s="55"/>
      <c r="D240" s="333"/>
      <c r="E240" s="85"/>
      <c r="F240" s="73"/>
      <c r="G240" s="73"/>
      <c r="H240" s="278"/>
    </row>
    <row r="241" spans="1:8" ht="12.75" customHeight="1">
      <c r="A241" s="283"/>
      <c r="B241" s="40" t="s">
        <v>165</v>
      </c>
      <c r="C241" s="53"/>
      <c r="D241" s="334"/>
      <c r="E241" s="272"/>
      <c r="F241" s="94"/>
      <c r="G241" s="102"/>
      <c r="H241" s="281"/>
    </row>
    <row r="242" spans="1:8" ht="12.75" customHeight="1">
      <c r="A242" s="80"/>
      <c r="B242" s="249"/>
      <c r="C242" s="249"/>
      <c r="D242" s="330"/>
      <c r="E242" s="80"/>
      <c r="F242" s="69"/>
      <c r="G242" s="69"/>
      <c r="H242" s="275"/>
    </row>
    <row r="243" spans="1:8" ht="12.75" customHeight="1">
      <c r="A243" s="245" t="s">
        <v>1964</v>
      </c>
      <c r="B243" s="256" t="s">
        <v>2509</v>
      </c>
      <c r="C243" s="311"/>
      <c r="D243" s="331"/>
      <c r="E243" s="81"/>
      <c r="F243" s="70"/>
      <c r="G243" s="70"/>
      <c r="H243" s="374"/>
    </row>
    <row r="244" spans="1:8" ht="12.75" customHeight="1">
      <c r="A244" s="285"/>
      <c r="B244" s="251"/>
      <c r="C244" s="264"/>
      <c r="D244" s="330"/>
      <c r="E244" s="80"/>
      <c r="F244" s="69"/>
      <c r="G244" s="69"/>
      <c r="H244" s="275"/>
    </row>
    <row r="245" spans="1:8" ht="12.75" customHeight="1">
      <c r="A245" s="81"/>
      <c r="B245" s="49"/>
      <c r="C245" s="311"/>
      <c r="D245" s="331"/>
      <c r="E245" s="81"/>
      <c r="F245" s="70"/>
      <c r="G245" s="70"/>
      <c r="H245" s="374"/>
    </row>
    <row r="246" spans="1:8" ht="12.75" customHeight="1">
      <c r="A246" s="285"/>
      <c r="B246" s="251"/>
      <c r="C246" s="264"/>
      <c r="D246" s="330"/>
      <c r="E246" s="80"/>
      <c r="F246" s="69"/>
      <c r="G246" s="69"/>
      <c r="H246" s="275"/>
    </row>
    <row r="247" spans="1:8" ht="12.75" customHeight="1">
      <c r="A247" s="81"/>
      <c r="B247" s="49" t="s">
        <v>2511</v>
      </c>
      <c r="C247" s="311" t="s">
        <v>2514</v>
      </c>
      <c r="D247" s="331">
        <v>179</v>
      </c>
      <c r="E247" s="81" t="s">
        <v>876</v>
      </c>
      <c r="F247" s="70"/>
      <c r="G247" s="70"/>
      <c r="H247" s="374"/>
    </row>
    <row r="248" spans="1:8" ht="12.75" customHeight="1">
      <c r="A248" s="285"/>
      <c r="B248" s="251"/>
      <c r="C248" s="264"/>
      <c r="D248" s="330"/>
      <c r="E248" s="80"/>
      <c r="F248" s="69"/>
      <c r="G248" s="69"/>
      <c r="H248" s="275"/>
    </row>
    <row r="249" spans="1:8" ht="12.75" customHeight="1">
      <c r="A249" s="81"/>
      <c r="B249" s="49" t="s">
        <v>2511</v>
      </c>
      <c r="C249" s="311" t="s">
        <v>2780</v>
      </c>
      <c r="D249" s="331">
        <v>219</v>
      </c>
      <c r="E249" s="81" t="s">
        <v>876</v>
      </c>
      <c r="F249" s="70"/>
      <c r="G249" s="70"/>
      <c r="H249" s="374"/>
    </row>
    <row r="250" spans="1:8" ht="12.75" customHeight="1">
      <c r="A250" s="285"/>
      <c r="B250" s="293"/>
      <c r="C250" s="264"/>
      <c r="D250" s="330"/>
      <c r="E250" s="80"/>
      <c r="F250" s="69"/>
      <c r="G250" s="69"/>
      <c r="H250" s="275"/>
    </row>
    <row r="251" spans="1:8" ht="12.75" customHeight="1">
      <c r="A251" s="286"/>
      <c r="B251" s="294" t="s">
        <v>2519</v>
      </c>
      <c r="C251" s="51" t="s">
        <v>2236</v>
      </c>
      <c r="D251" s="329">
        <v>78.599999999999994</v>
      </c>
      <c r="E251" s="86" t="s">
        <v>876</v>
      </c>
      <c r="F251" s="74"/>
      <c r="G251" s="70"/>
      <c r="H251" s="376"/>
    </row>
    <row r="252" spans="1:8" ht="12.75" customHeight="1">
      <c r="A252" s="285"/>
      <c r="B252" s="293"/>
      <c r="C252" s="52"/>
      <c r="D252" s="328"/>
      <c r="E252" s="345"/>
      <c r="F252" s="355"/>
      <c r="G252" s="371"/>
      <c r="H252" s="372"/>
    </row>
    <row r="253" spans="1:8" ht="12.75" customHeight="1">
      <c r="A253" s="286"/>
      <c r="B253" s="294" t="s">
        <v>2519</v>
      </c>
      <c r="C253" s="53" t="s">
        <v>2781</v>
      </c>
      <c r="D253" s="329">
        <v>51.4</v>
      </c>
      <c r="E253" s="86" t="s">
        <v>876</v>
      </c>
      <c r="F253" s="74"/>
      <c r="G253" s="70"/>
      <c r="H253" s="376"/>
    </row>
    <row r="254" spans="1:8" ht="12.75" customHeight="1">
      <c r="A254" s="285"/>
      <c r="B254" s="293"/>
      <c r="C254" s="264"/>
      <c r="D254" s="330"/>
      <c r="E254" s="80"/>
      <c r="F254" s="69"/>
      <c r="G254" s="69"/>
      <c r="H254" s="275"/>
    </row>
    <row r="255" spans="1:8" ht="12.75" customHeight="1">
      <c r="A255" s="286"/>
      <c r="B255" s="294" t="s">
        <v>2519</v>
      </c>
      <c r="C255" s="51" t="s">
        <v>461</v>
      </c>
      <c r="D255" s="329">
        <v>14.4</v>
      </c>
      <c r="E255" s="86" t="s">
        <v>876</v>
      </c>
      <c r="F255" s="74"/>
      <c r="G255" s="70"/>
      <c r="H255" s="376"/>
    </row>
    <row r="256" spans="1:8" ht="12.75" customHeight="1">
      <c r="A256" s="285"/>
      <c r="B256" s="293"/>
      <c r="C256" s="52"/>
      <c r="D256" s="328"/>
      <c r="E256" s="345"/>
      <c r="F256" s="355"/>
      <c r="G256" s="371"/>
      <c r="H256" s="372"/>
    </row>
    <row r="257" spans="1:8" ht="12.75" customHeight="1">
      <c r="A257" s="286"/>
      <c r="B257" s="294" t="s">
        <v>2528</v>
      </c>
      <c r="C257" s="53" t="s">
        <v>2530</v>
      </c>
      <c r="D257" s="329">
        <f>ROUND(D247+D249+D251+D253+D255,0)</f>
        <v>542</v>
      </c>
      <c r="E257" s="86" t="s">
        <v>876</v>
      </c>
      <c r="F257" s="74"/>
      <c r="G257" s="70"/>
      <c r="H257" s="376"/>
    </row>
    <row r="258" spans="1:8" ht="12.75" customHeight="1">
      <c r="A258" s="285"/>
      <c r="B258" s="293"/>
      <c r="C258" s="52"/>
      <c r="D258" s="328"/>
      <c r="E258" s="345"/>
      <c r="F258" s="355"/>
      <c r="G258" s="371"/>
      <c r="H258" s="372"/>
    </row>
    <row r="259" spans="1:8" ht="12.75" customHeight="1">
      <c r="A259" s="286"/>
      <c r="B259" s="294" t="s">
        <v>1271</v>
      </c>
      <c r="C259" s="53" t="s">
        <v>2822</v>
      </c>
      <c r="D259" s="329">
        <f>D251</f>
        <v>78.599999999999994</v>
      </c>
      <c r="E259" s="86" t="s">
        <v>2836</v>
      </c>
      <c r="F259" s="74"/>
      <c r="G259" s="70"/>
      <c r="H259" s="376"/>
    </row>
    <row r="260" spans="1:8" ht="12.75" customHeight="1">
      <c r="A260" s="285"/>
      <c r="B260" s="293"/>
      <c r="C260" s="52"/>
      <c r="D260" s="328"/>
      <c r="E260" s="345"/>
      <c r="F260" s="355"/>
      <c r="G260" s="371"/>
      <c r="H260" s="372"/>
    </row>
    <row r="261" spans="1:8" ht="12.75" customHeight="1">
      <c r="A261" s="286"/>
      <c r="B261" s="294" t="s">
        <v>1271</v>
      </c>
      <c r="C261" s="53" t="s">
        <v>2086</v>
      </c>
      <c r="D261" s="329">
        <f>D253</f>
        <v>51.4</v>
      </c>
      <c r="E261" s="86" t="s">
        <v>2836</v>
      </c>
      <c r="F261" s="74"/>
      <c r="G261" s="70"/>
      <c r="H261" s="376"/>
    </row>
    <row r="262" spans="1:8" ht="12.75" customHeight="1">
      <c r="A262" s="285"/>
      <c r="B262" s="293"/>
      <c r="C262" s="52"/>
      <c r="D262" s="328"/>
      <c r="E262" s="345"/>
      <c r="F262" s="355"/>
      <c r="G262" s="371"/>
      <c r="H262" s="372"/>
    </row>
    <row r="263" spans="1:8" ht="12.75" customHeight="1">
      <c r="A263" s="286"/>
      <c r="B263" s="294" t="s">
        <v>1271</v>
      </c>
      <c r="C263" s="53" t="s">
        <v>2834</v>
      </c>
      <c r="D263" s="329">
        <f>D255</f>
        <v>14.4</v>
      </c>
      <c r="E263" s="86" t="s">
        <v>2836</v>
      </c>
      <c r="F263" s="74"/>
      <c r="G263" s="70"/>
      <c r="H263" s="376"/>
    </row>
    <row r="264" spans="1:8" ht="12.75" customHeight="1">
      <c r="A264" s="285"/>
      <c r="B264" s="293"/>
      <c r="C264" s="52"/>
      <c r="D264" s="328"/>
      <c r="E264" s="345"/>
      <c r="F264" s="355"/>
      <c r="G264" s="371"/>
      <c r="H264" s="372"/>
    </row>
    <row r="265" spans="1:8" ht="12.75" customHeight="1">
      <c r="A265" s="286"/>
      <c r="B265" s="294" t="s">
        <v>2542</v>
      </c>
      <c r="C265" s="53" t="s">
        <v>2540</v>
      </c>
      <c r="D265" s="329">
        <v>27.1</v>
      </c>
      <c r="E265" s="86" t="s">
        <v>161</v>
      </c>
      <c r="F265" s="74"/>
      <c r="G265" s="70"/>
      <c r="H265" s="376"/>
    </row>
    <row r="266" spans="1:8" ht="12.75" customHeight="1">
      <c r="A266" s="285"/>
      <c r="B266" s="293"/>
      <c r="C266" s="52"/>
      <c r="D266" s="328"/>
      <c r="E266" s="345"/>
      <c r="F266" s="355"/>
      <c r="G266" s="371"/>
      <c r="H266" s="372"/>
    </row>
    <row r="267" spans="1:8" ht="12.75" customHeight="1">
      <c r="A267" s="286"/>
      <c r="B267" s="294" t="s">
        <v>2539</v>
      </c>
      <c r="C267" s="53" t="s">
        <v>311</v>
      </c>
      <c r="D267" s="329">
        <v>29.9</v>
      </c>
      <c r="E267" s="86" t="s">
        <v>161</v>
      </c>
      <c r="F267" s="74"/>
      <c r="G267" s="70"/>
      <c r="H267" s="376"/>
    </row>
    <row r="268" spans="1:8" ht="12.75" customHeight="1">
      <c r="A268" s="285"/>
      <c r="B268" s="293"/>
      <c r="C268" s="52"/>
      <c r="D268" s="328"/>
      <c r="E268" s="345"/>
      <c r="F268" s="355"/>
      <c r="G268" s="371"/>
      <c r="H268" s="372"/>
    </row>
    <row r="269" spans="1:8" ht="12.75" customHeight="1">
      <c r="A269" s="286"/>
      <c r="B269" s="294"/>
      <c r="C269" s="53"/>
      <c r="D269" s="329"/>
      <c r="E269" s="86"/>
      <c r="F269" s="74"/>
      <c r="G269" s="70"/>
      <c r="H269" s="376"/>
    </row>
    <row r="270" spans="1:8" ht="12.75" customHeight="1">
      <c r="A270" s="285"/>
      <c r="B270" s="293"/>
      <c r="C270" s="52"/>
      <c r="D270" s="328"/>
      <c r="E270" s="345"/>
      <c r="F270" s="355"/>
      <c r="G270" s="371"/>
      <c r="H270" s="372"/>
    </row>
    <row r="271" spans="1:8" ht="12.75" customHeight="1">
      <c r="A271" s="286"/>
      <c r="B271" s="294" t="s">
        <v>1048</v>
      </c>
      <c r="C271" s="53" t="s">
        <v>2385</v>
      </c>
      <c r="D271" s="329">
        <v>28.7</v>
      </c>
      <c r="E271" s="86" t="s">
        <v>161</v>
      </c>
      <c r="F271" s="74"/>
      <c r="G271" s="70"/>
      <c r="H271" s="376"/>
    </row>
    <row r="272" spans="1:8" ht="12.75" customHeight="1">
      <c r="A272" s="285"/>
      <c r="B272" s="293"/>
      <c r="C272" s="52"/>
      <c r="D272" s="328"/>
      <c r="E272" s="345"/>
      <c r="F272" s="355"/>
      <c r="G272" s="371"/>
      <c r="H272" s="372"/>
    </row>
    <row r="273" spans="1:8" ht="12.75" customHeight="1">
      <c r="A273" s="286"/>
      <c r="B273" s="294" t="s">
        <v>2875</v>
      </c>
      <c r="C273" s="53" t="s">
        <v>4451</v>
      </c>
      <c r="D273" s="329">
        <v>2</v>
      </c>
      <c r="E273" s="86" t="s">
        <v>866</v>
      </c>
      <c r="F273" s="74"/>
      <c r="G273" s="70"/>
      <c r="H273" s="376"/>
    </row>
    <row r="274" spans="1:8" ht="12.75" customHeight="1">
      <c r="A274" s="285"/>
      <c r="B274" s="293"/>
      <c r="C274" s="52"/>
      <c r="D274" s="328"/>
      <c r="E274" s="345"/>
      <c r="F274" s="355"/>
      <c r="G274" s="371"/>
      <c r="H274" s="372"/>
    </row>
    <row r="275" spans="1:8" ht="12.75" customHeight="1">
      <c r="A275" s="286"/>
      <c r="B275" s="294"/>
      <c r="C275" s="53"/>
      <c r="D275" s="329"/>
      <c r="E275" s="86"/>
      <c r="F275" s="74"/>
      <c r="G275" s="70"/>
      <c r="H275" s="376"/>
    </row>
    <row r="276" spans="1:8" ht="12.75" customHeight="1">
      <c r="A276" s="285"/>
      <c r="B276" s="293"/>
      <c r="C276" s="52"/>
      <c r="D276" s="328"/>
      <c r="E276" s="345"/>
      <c r="F276" s="355"/>
      <c r="G276" s="371"/>
      <c r="H276" s="372"/>
    </row>
    <row r="277" spans="1:8" ht="12.75" customHeight="1">
      <c r="A277" s="286"/>
      <c r="B277" s="294"/>
      <c r="C277" s="53"/>
      <c r="D277" s="329"/>
      <c r="E277" s="86"/>
      <c r="F277" s="74"/>
      <c r="G277" s="70"/>
      <c r="H277" s="376"/>
    </row>
    <row r="278" spans="1:8" ht="12.75" customHeight="1">
      <c r="A278" s="285"/>
      <c r="B278" s="293"/>
      <c r="C278" s="52"/>
      <c r="D278" s="328"/>
      <c r="E278" s="345"/>
      <c r="F278" s="355"/>
      <c r="G278" s="371"/>
      <c r="H278" s="372"/>
    </row>
    <row r="279" spans="1:8" ht="12.75" customHeight="1">
      <c r="A279" s="286"/>
      <c r="B279" s="294"/>
      <c r="C279" s="53"/>
      <c r="D279" s="329"/>
      <c r="E279" s="86"/>
      <c r="F279" s="74"/>
      <c r="G279" s="70"/>
      <c r="H279" s="376"/>
    </row>
    <row r="280" spans="1:8" ht="12.75" customHeight="1">
      <c r="A280" s="288"/>
      <c r="B280" s="261"/>
      <c r="C280" s="55"/>
      <c r="D280" s="333"/>
      <c r="E280" s="85"/>
      <c r="F280" s="73"/>
      <c r="G280" s="73"/>
      <c r="H280" s="278"/>
    </row>
    <row r="281" spans="1:8" ht="12.75" customHeight="1">
      <c r="A281" s="283"/>
      <c r="B281" s="40" t="s">
        <v>165</v>
      </c>
      <c r="C281" s="53"/>
      <c r="D281" s="334"/>
      <c r="E281" s="272"/>
      <c r="F281" s="94"/>
      <c r="G281" s="102"/>
      <c r="H281" s="281"/>
    </row>
    <row r="282" spans="1:8" ht="12.75" customHeight="1">
      <c r="A282" s="282"/>
      <c r="B282" s="255"/>
      <c r="C282" s="55"/>
      <c r="D282" s="326"/>
      <c r="E282" s="82"/>
      <c r="F282" s="90"/>
      <c r="G282" s="73"/>
      <c r="H282" s="278"/>
    </row>
    <row r="283" spans="1:8" ht="12.75" customHeight="1">
      <c r="A283" s="245" t="s">
        <v>2554</v>
      </c>
      <c r="B283" s="256" t="s">
        <v>2732</v>
      </c>
      <c r="C283" s="54"/>
      <c r="D283" s="327"/>
      <c r="E283" s="83"/>
      <c r="F283" s="93"/>
      <c r="G283" s="101"/>
      <c r="H283" s="279"/>
    </row>
    <row r="284" spans="1:8" ht="12.75" customHeight="1">
      <c r="A284" s="282"/>
      <c r="B284" s="255"/>
      <c r="C284" s="55"/>
      <c r="D284" s="326"/>
      <c r="E284" s="82"/>
      <c r="F284" s="90"/>
      <c r="G284" s="73"/>
      <c r="H284" s="278"/>
    </row>
    <row r="285" spans="1:8" ht="12.75" customHeight="1">
      <c r="A285" s="245"/>
      <c r="B285" s="256"/>
      <c r="C285" s="54"/>
      <c r="D285" s="327"/>
      <c r="E285" s="83"/>
      <c r="F285" s="93"/>
      <c r="G285" s="101"/>
      <c r="H285" s="279"/>
    </row>
    <row r="286" spans="1:8" ht="12.75" customHeight="1">
      <c r="A286" s="282"/>
      <c r="B286" s="255"/>
      <c r="C286" s="55"/>
      <c r="D286" s="326"/>
      <c r="E286" s="82"/>
      <c r="F286" s="90"/>
      <c r="G286" s="73"/>
      <c r="H286" s="278"/>
    </row>
    <row r="287" spans="1:8" ht="12.75" customHeight="1">
      <c r="A287" s="245" t="s">
        <v>46</v>
      </c>
      <c r="B287" s="256" t="s">
        <v>884</v>
      </c>
      <c r="C287" s="54"/>
      <c r="D287" s="327"/>
      <c r="E287" s="83"/>
      <c r="F287" s="93"/>
      <c r="G287" s="101"/>
      <c r="H287" s="279"/>
    </row>
    <row r="288" spans="1:8" ht="12.75" customHeight="1">
      <c r="A288" s="282"/>
      <c r="B288" s="255" t="s">
        <v>749</v>
      </c>
      <c r="C288" s="55"/>
      <c r="D288" s="326"/>
      <c r="E288" s="82"/>
      <c r="F288" s="90"/>
      <c r="G288" s="73"/>
      <c r="H288" s="278"/>
    </row>
    <row r="289" spans="1:8" ht="12.75" customHeight="1">
      <c r="A289" s="245" t="s">
        <v>46</v>
      </c>
      <c r="B289" s="256" t="s">
        <v>1976</v>
      </c>
      <c r="C289" s="54" t="s">
        <v>2778</v>
      </c>
      <c r="D289" s="327">
        <v>9.4</v>
      </c>
      <c r="E289" s="83" t="s">
        <v>117</v>
      </c>
      <c r="F289" s="93"/>
      <c r="G289" s="101"/>
      <c r="H289" s="279"/>
    </row>
    <row r="290" spans="1:8" ht="12.75" customHeight="1">
      <c r="A290" s="282"/>
      <c r="B290" s="255"/>
      <c r="C290" s="55"/>
      <c r="D290" s="326"/>
      <c r="E290" s="82"/>
      <c r="F290" s="90"/>
      <c r="G290" s="73"/>
      <c r="H290" s="278"/>
    </row>
    <row r="291" spans="1:8" ht="12.75" customHeight="1">
      <c r="A291" s="245" t="s">
        <v>46</v>
      </c>
      <c r="B291" s="256"/>
      <c r="C291" s="54"/>
      <c r="D291" s="327"/>
      <c r="E291" s="83"/>
      <c r="F291" s="93"/>
      <c r="G291" s="101"/>
      <c r="H291" s="279"/>
    </row>
    <row r="292" spans="1:8" ht="12.75" customHeight="1">
      <c r="A292" s="282"/>
      <c r="B292" s="255"/>
      <c r="C292" s="55"/>
      <c r="D292" s="326"/>
      <c r="E292" s="82"/>
      <c r="F292" s="90"/>
      <c r="G292" s="73"/>
      <c r="H292" s="278"/>
    </row>
    <row r="293" spans="1:8" ht="12.75" customHeight="1">
      <c r="A293" s="245" t="s">
        <v>46</v>
      </c>
      <c r="B293" s="256"/>
      <c r="C293" s="54"/>
      <c r="D293" s="327"/>
      <c r="E293" s="83"/>
      <c r="F293" s="93"/>
      <c r="G293" s="101"/>
      <c r="H293" s="279"/>
    </row>
    <row r="294" spans="1:8" ht="12.75" customHeight="1">
      <c r="A294" s="282"/>
      <c r="B294" s="255"/>
      <c r="C294" s="55"/>
      <c r="D294" s="326"/>
      <c r="E294" s="82"/>
      <c r="F294" s="90"/>
      <c r="G294" s="73"/>
      <c r="H294" s="278"/>
    </row>
    <row r="295" spans="1:8" ht="12.75" customHeight="1">
      <c r="A295" s="245" t="s">
        <v>46</v>
      </c>
      <c r="B295" s="256"/>
      <c r="C295" s="54"/>
      <c r="D295" s="327"/>
      <c r="E295" s="83"/>
      <c r="F295" s="93"/>
      <c r="G295" s="101"/>
      <c r="H295" s="279"/>
    </row>
    <row r="296" spans="1:8" ht="12.75" customHeight="1">
      <c r="A296" s="282"/>
      <c r="B296" s="255"/>
      <c r="C296" s="55"/>
      <c r="D296" s="326"/>
      <c r="E296" s="82"/>
      <c r="F296" s="90"/>
      <c r="G296" s="73"/>
      <c r="H296" s="278"/>
    </row>
    <row r="297" spans="1:8" ht="12.75" customHeight="1">
      <c r="A297" s="245" t="s">
        <v>46</v>
      </c>
      <c r="B297" s="256"/>
      <c r="C297" s="54"/>
      <c r="D297" s="327"/>
      <c r="E297" s="83"/>
      <c r="F297" s="93"/>
      <c r="G297" s="101"/>
      <c r="H297" s="279"/>
    </row>
    <row r="298" spans="1:8" ht="12.75" customHeight="1">
      <c r="A298" s="282"/>
      <c r="B298" s="255"/>
      <c r="C298" s="55"/>
      <c r="D298" s="326"/>
      <c r="E298" s="82"/>
      <c r="F298" s="90"/>
      <c r="G298" s="73"/>
      <c r="H298" s="278"/>
    </row>
    <row r="299" spans="1:8" ht="12.75" customHeight="1">
      <c r="A299" s="245" t="s">
        <v>46</v>
      </c>
      <c r="B299" s="256"/>
      <c r="C299" s="54"/>
      <c r="D299" s="327"/>
      <c r="E299" s="83"/>
      <c r="F299" s="93"/>
      <c r="G299" s="101"/>
      <c r="H299" s="279"/>
    </row>
    <row r="300" spans="1:8" ht="12.75" customHeight="1">
      <c r="A300" s="282"/>
      <c r="B300" s="255"/>
      <c r="C300" s="55"/>
      <c r="D300" s="326"/>
      <c r="E300" s="82"/>
      <c r="F300" s="90"/>
      <c r="G300" s="73"/>
      <c r="H300" s="278"/>
    </row>
    <row r="301" spans="1:8" ht="12.75" customHeight="1">
      <c r="A301" s="245"/>
      <c r="B301" s="256"/>
      <c r="C301" s="54"/>
      <c r="D301" s="327"/>
      <c r="E301" s="83"/>
      <c r="F301" s="93"/>
      <c r="G301" s="101"/>
      <c r="H301" s="279"/>
    </row>
    <row r="302" spans="1:8" ht="12.75" customHeight="1">
      <c r="A302" s="282"/>
      <c r="B302" s="255"/>
      <c r="C302" s="55"/>
      <c r="D302" s="326"/>
      <c r="E302" s="82"/>
      <c r="F302" s="90"/>
      <c r="G302" s="73"/>
      <c r="H302" s="278"/>
    </row>
    <row r="303" spans="1:8" ht="12.75" customHeight="1">
      <c r="A303" s="245" t="s">
        <v>46</v>
      </c>
      <c r="B303" s="256"/>
      <c r="C303" s="54"/>
      <c r="D303" s="327"/>
      <c r="E303" s="83"/>
      <c r="F303" s="93"/>
      <c r="G303" s="101"/>
      <c r="H303" s="279"/>
    </row>
    <row r="304" spans="1:8" ht="12.75" customHeight="1">
      <c r="A304" s="282"/>
      <c r="B304" s="255"/>
      <c r="C304" s="55"/>
      <c r="D304" s="326"/>
      <c r="E304" s="82"/>
      <c r="F304" s="90"/>
      <c r="G304" s="73"/>
      <c r="H304" s="278"/>
    </row>
    <row r="305" spans="1:8" ht="12.75" customHeight="1">
      <c r="A305" s="245" t="s">
        <v>46</v>
      </c>
      <c r="B305" s="256"/>
      <c r="C305" s="54"/>
      <c r="D305" s="327"/>
      <c r="E305" s="83"/>
      <c r="F305" s="93"/>
      <c r="G305" s="101"/>
      <c r="H305" s="279"/>
    </row>
    <row r="306" spans="1:8" ht="12.75" customHeight="1">
      <c r="A306" s="282"/>
      <c r="B306" s="255"/>
      <c r="C306" s="55"/>
      <c r="D306" s="326"/>
      <c r="E306" s="82"/>
      <c r="F306" s="90"/>
      <c r="G306" s="73"/>
      <c r="H306" s="278"/>
    </row>
    <row r="307" spans="1:8" ht="12.75" customHeight="1">
      <c r="A307" s="245" t="s">
        <v>46</v>
      </c>
      <c r="B307" s="256"/>
      <c r="C307" s="54"/>
      <c r="D307" s="327"/>
      <c r="E307" s="83"/>
      <c r="F307" s="93"/>
      <c r="G307" s="101"/>
      <c r="H307" s="279"/>
    </row>
    <row r="308" spans="1:8" ht="12.75" customHeight="1">
      <c r="A308" s="282"/>
      <c r="B308" s="255"/>
      <c r="C308" s="55"/>
      <c r="D308" s="326"/>
      <c r="E308" s="82"/>
      <c r="F308" s="90"/>
      <c r="G308" s="73"/>
      <c r="H308" s="278"/>
    </row>
    <row r="309" spans="1:8" ht="12.75" customHeight="1">
      <c r="A309" s="245" t="s">
        <v>46</v>
      </c>
      <c r="B309" s="256"/>
      <c r="C309" s="54"/>
      <c r="D309" s="327"/>
      <c r="E309" s="83"/>
      <c r="F309" s="93"/>
      <c r="G309" s="101"/>
      <c r="H309" s="279"/>
    </row>
    <row r="310" spans="1:8" ht="12.75" customHeight="1">
      <c r="A310" s="282"/>
      <c r="B310" s="255"/>
      <c r="C310" s="55"/>
      <c r="D310" s="326"/>
      <c r="E310" s="82"/>
      <c r="F310" s="90"/>
      <c r="G310" s="73"/>
      <c r="H310" s="278"/>
    </row>
    <row r="311" spans="1:8" ht="12.75" customHeight="1">
      <c r="A311" s="245"/>
      <c r="B311" s="256"/>
      <c r="C311" s="54"/>
      <c r="D311" s="327"/>
      <c r="E311" s="83"/>
      <c r="F311" s="93"/>
      <c r="G311" s="101"/>
      <c r="H311" s="279"/>
    </row>
    <row r="312" spans="1:8" ht="12.75" customHeight="1">
      <c r="A312" s="282"/>
      <c r="B312" s="255"/>
      <c r="C312" s="55"/>
      <c r="D312" s="326"/>
      <c r="E312" s="82"/>
      <c r="F312" s="90"/>
      <c r="G312" s="73"/>
      <c r="H312" s="278"/>
    </row>
    <row r="313" spans="1:8" ht="12.75" customHeight="1">
      <c r="A313" s="245"/>
      <c r="B313" s="256"/>
      <c r="C313" s="54"/>
      <c r="D313" s="327"/>
      <c r="E313" s="83"/>
      <c r="F313" s="93"/>
      <c r="G313" s="101"/>
      <c r="H313" s="279"/>
    </row>
    <row r="314" spans="1:8" ht="12.75" customHeight="1">
      <c r="A314" s="282"/>
      <c r="B314" s="255"/>
      <c r="C314" s="55"/>
      <c r="D314" s="326"/>
      <c r="E314" s="82"/>
      <c r="F314" s="90"/>
      <c r="G314" s="73"/>
      <c r="H314" s="278"/>
    </row>
    <row r="315" spans="1:8" ht="12.75" customHeight="1">
      <c r="A315" s="245"/>
      <c r="B315" s="256"/>
      <c r="C315" s="54"/>
      <c r="D315" s="327"/>
      <c r="E315" s="83"/>
      <c r="F315" s="93"/>
      <c r="G315" s="101"/>
      <c r="H315" s="279"/>
    </row>
    <row r="316" spans="1:8" ht="12.75" customHeight="1">
      <c r="A316" s="282"/>
      <c r="B316" s="255"/>
      <c r="C316" s="55"/>
      <c r="D316" s="326"/>
      <c r="E316" s="82"/>
      <c r="F316" s="90"/>
      <c r="G316" s="73"/>
      <c r="H316" s="278"/>
    </row>
    <row r="317" spans="1:8" ht="12.75" customHeight="1">
      <c r="A317" s="245"/>
      <c r="B317" s="256"/>
      <c r="C317" s="54"/>
      <c r="D317" s="327"/>
      <c r="E317" s="83"/>
      <c r="F317" s="93"/>
      <c r="G317" s="101"/>
      <c r="H317" s="279"/>
    </row>
    <row r="318" spans="1:8" ht="12.75" customHeight="1">
      <c r="A318" s="282"/>
      <c r="B318" s="255"/>
      <c r="C318" s="55"/>
      <c r="D318" s="326"/>
      <c r="E318" s="82"/>
      <c r="F318" s="90"/>
      <c r="G318" s="73"/>
      <c r="H318" s="278"/>
    </row>
    <row r="319" spans="1:8" ht="12.75" customHeight="1">
      <c r="A319" s="245"/>
      <c r="B319" s="256"/>
      <c r="C319" s="54"/>
      <c r="D319" s="327"/>
      <c r="E319" s="83"/>
      <c r="F319" s="93"/>
      <c r="G319" s="101"/>
      <c r="H319" s="279"/>
    </row>
    <row r="320" spans="1:8" ht="12.75" customHeight="1">
      <c r="A320" s="282"/>
      <c r="B320" s="255" t="s">
        <v>46</v>
      </c>
      <c r="C320" s="55" t="s">
        <v>46</v>
      </c>
      <c r="D320" s="326"/>
      <c r="E320" s="82"/>
      <c r="F320" s="90"/>
      <c r="G320" s="73"/>
      <c r="H320" s="278"/>
    </row>
    <row r="321" spans="1:8" ht="12.75" customHeight="1">
      <c r="A321" s="245" t="s">
        <v>46</v>
      </c>
      <c r="B321" s="40" t="s">
        <v>165</v>
      </c>
      <c r="C321" s="54" t="s">
        <v>46</v>
      </c>
      <c r="D321" s="327"/>
      <c r="E321" s="83" t="s">
        <v>46</v>
      </c>
      <c r="F321" s="93"/>
      <c r="G321" s="101"/>
      <c r="H321" s="279"/>
    </row>
    <row r="322" spans="1:8" ht="12.75" customHeight="1">
      <c r="A322" s="282"/>
      <c r="B322" s="255" t="s">
        <v>46</v>
      </c>
      <c r="C322" s="55" t="s">
        <v>46</v>
      </c>
      <c r="D322" s="326"/>
      <c r="E322" s="82"/>
      <c r="F322" s="90"/>
      <c r="G322" s="69"/>
      <c r="H322" s="278"/>
    </row>
    <row r="323" spans="1:8" ht="12.75" customHeight="1">
      <c r="A323" s="245" t="s">
        <v>54</v>
      </c>
      <c r="B323" s="256" t="s">
        <v>8</v>
      </c>
      <c r="C323" s="54" t="s">
        <v>46</v>
      </c>
      <c r="D323" s="327"/>
      <c r="E323" s="83" t="s">
        <v>46</v>
      </c>
      <c r="F323" s="93"/>
      <c r="G323" s="70"/>
      <c r="H323" s="279"/>
    </row>
    <row r="324" spans="1:8" ht="12.75" customHeight="1">
      <c r="A324" s="282"/>
      <c r="B324" s="255"/>
      <c r="C324" s="55"/>
      <c r="D324" s="326"/>
      <c r="E324" s="82"/>
      <c r="F324" s="90"/>
      <c r="G324" s="69"/>
      <c r="H324" s="278"/>
    </row>
    <row r="325" spans="1:8" ht="12.75" customHeight="1">
      <c r="A325" s="245"/>
      <c r="B325" s="256"/>
      <c r="C325" s="54"/>
      <c r="D325" s="327"/>
      <c r="E325" s="83"/>
      <c r="F325" s="93"/>
      <c r="G325" s="70"/>
      <c r="H325" s="279"/>
    </row>
    <row r="326" spans="1:8" ht="12.75" customHeight="1">
      <c r="A326" s="282"/>
      <c r="B326" s="255"/>
      <c r="C326" s="55"/>
      <c r="D326" s="326"/>
      <c r="E326" s="82"/>
      <c r="F326" s="90"/>
      <c r="G326" s="69"/>
      <c r="H326" s="278"/>
    </row>
    <row r="327" spans="1:8" ht="12.75" customHeight="1">
      <c r="A327" s="245" t="s">
        <v>46</v>
      </c>
      <c r="B327" s="256" t="s">
        <v>0</v>
      </c>
      <c r="C327" s="54"/>
      <c r="D327" s="327"/>
      <c r="E327" s="83"/>
      <c r="F327" s="93"/>
      <c r="G327" s="70"/>
      <c r="H327" s="279"/>
    </row>
    <row r="328" spans="1:8" ht="12.75" customHeight="1">
      <c r="A328" s="282"/>
      <c r="B328" s="255" t="s">
        <v>129</v>
      </c>
      <c r="C328" s="55"/>
      <c r="D328" s="326"/>
      <c r="E328" s="82"/>
      <c r="F328" s="90"/>
      <c r="G328" s="69"/>
      <c r="H328" s="278"/>
    </row>
    <row r="329" spans="1:8" ht="12.75" customHeight="1">
      <c r="A329" s="245" t="s">
        <v>46</v>
      </c>
      <c r="B329" s="256" t="s">
        <v>114</v>
      </c>
      <c r="C329" s="54" t="s">
        <v>2435</v>
      </c>
      <c r="D329" s="327">
        <v>58.4</v>
      </c>
      <c r="E329" s="83" t="s">
        <v>117</v>
      </c>
      <c r="F329" s="93"/>
      <c r="G329" s="70"/>
      <c r="H329" s="279"/>
    </row>
    <row r="330" spans="1:8" ht="12.75" customHeight="1">
      <c r="A330" s="282"/>
      <c r="B330" s="255" t="s">
        <v>136</v>
      </c>
      <c r="C330" s="55"/>
      <c r="D330" s="326"/>
      <c r="E330" s="82"/>
      <c r="F330" s="90"/>
      <c r="G330" s="69"/>
      <c r="H330" s="278"/>
    </row>
    <row r="331" spans="1:8" ht="12.75" customHeight="1">
      <c r="A331" s="245" t="s">
        <v>46</v>
      </c>
      <c r="B331" s="256" t="s">
        <v>114</v>
      </c>
      <c r="C331" s="54" t="s">
        <v>2435</v>
      </c>
      <c r="D331" s="327">
        <v>8.1</v>
      </c>
      <c r="E331" s="83" t="s">
        <v>117</v>
      </c>
      <c r="F331" s="93"/>
      <c r="G331" s="70"/>
      <c r="H331" s="279"/>
    </row>
    <row r="332" spans="1:8" ht="12.75" customHeight="1">
      <c r="A332" s="282"/>
      <c r="B332" s="255" t="s">
        <v>1906</v>
      </c>
      <c r="C332" s="55"/>
      <c r="D332" s="326"/>
      <c r="E332" s="82"/>
      <c r="F332" s="90"/>
      <c r="G332" s="69"/>
      <c r="H332" s="278"/>
    </row>
    <row r="333" spans="1:8" ht="12.75" customHeight="1">
      <c r="A333" s="245" t="s">
        <v>46</v>
      </c>
      <c r="B333" s="256" t="s">
        <v>178</v>
      </c>
      <c r="C333" s="54" t="s">
        <v>2149</v>
      </c>
      <c r="D333" s="327">
        <v>5.7</v>
      </c>
      <c r="E333" s="83" t="s">
        <v>117</v>
      </c>
      <c r="F333" s="93"/>
      <c r="G333" s="70"/>
      <c r="H333" s="279"/>
    </row>
    <row r="334" spans="1:8" ht="12.75" customHeight="1">
      <c r="A334" s="282"/>
      <c r="B334" s="255" t="s">
        <v>99</v>
      </c>
      <c r="C334" s="55"/>
      <c r="D334" s="326"/>
      <c r="E334" s="82"/>
      <c r="F334" s="90"/>
      <c r="G334" s="69"/>
      <c r="H334" s="278"/>
    </row>
    <row r="335" spans="1:8" ht="12.75" customHeight="1">
      <c r="A335" s="245" t="s">
        <v>46</v>
      </c>
      <c r="B335" s="256" t="s">
        <v>216</v>
      </c>
      <c r="C335" s="54" t="s">
        <v>1489</v>
      </c>
      <c r="D335" s="327">
        <v>27.1</v>
      </c>
      <c r="E335" s="83" t="s">
        <v>161</v>
      </c>
      <c r="F335" s="93"/>
      <c r="G335" s="70"/>
      <c r="H335" s="279"/>
    </row>
    <row r="336" spans="1:8" ht="12.75" customHeight="1">
      <c r="A336" s="282"/>
      <c r="B336" s="255" t="s">
        <v>2539</v>
      </c>
      <c r="C336" s="55"/>
      <c r="D336" s="326"/>
      <c r="E336" s="82"/>
      <c r="F336" s="90"/>
      <c r="G336" s="69"/>
      <c r="H336" s="278"/>
    </row>
    <row r="337" spans="1:8" ht="12.75" customHeight="1">
      <c r="A337" s="245" t="s">
        <v>46</v>
      </c>
      <c r="B337" s="256" t="s">
        <v>216</v>
      </c>
      <c r="C337" s="54" t="s">
        <v>1489</v>
      </c>
      <c r="D337" s="327">
        <v>29.9</v>
      </c>
      <c r="E337" s="83" t="s">
        <v>161</v>
      </c>
      <c r="F337" s="93"/>
      <c r="G337" s="70"/>
      <c r="H337" s="279"/>
    </row>
    <row r="338" spans="1:8" ht="12.75" customHeight="1">
      <c r="A338" s="282"/>
      <c r="B338" s="255" t="s">
        <v>1565</v>
      </c>
      <c r="C338" s="55"/>
      <c r="D338" s="326"/>
      <c r="E338" s="82"/>
      <c r="F338" s="90"/>
      <c r="G338" s="69"/>
      <c r="H338" s="278"/>
    </row>
    <row r="339" spans="1:8" ht="12.75" customHeight="1">
      <c r="A339" s="245" t="s">
        <v>46</v>
      </c>
      <c r="B339" s="256" t="s">
        <v>216</v>
      </c>
      <c r="C339" s="54" t="s">
        <v>788</v>
      </c>
      <c r="D339" s="327">
        <v>16.100000000000001</v>
      </c>
      <c r="E339" s="83" t="s">
        <v>161</v>
      </c>
      <c r="F339" s="93"/>
      <c r="G339" s="70"/>
      <c r="H339" s="279"/>
    </row>
    <row r="340" spans="1:8" ht="12.75" customHeight="1">
      <c r="A340" s="282"/>
      <c r="B340" s="255"/>
      <c r="C340" s="55"/>
      <c r="D340" s="326"/>
      <c r="E340" s="82"/>
      <c r="F340" s="90"/>
      <c r="G340" s="69"/>
      <c r="H340" s="278"/>
    </row>
    <row r="341" spans="1:8" ht="12.75" customHeight="1">
      <c r="A341" s="245" t="s">
        <v>46</v>
      </c>
      <c r="B341" s="256"/>
      <c r="C341" s="54"/>
      <c r="D341" s="327"/>
      <c r="E341" s="83"/>
      <c r="F341" s="93"/>
      <c r="G341" s="70"/>
      <c r="H341" s="279"/>
    </row>
    <row r="342" spans="1:8" ht="12.75" customHeight="1">
      <c r="A342" s="282"/>
      <c r="B342" s="255"/>
      <c r="C342" s="55"/>
      <c r="D342" s="326"/>
      <c r="E342" s="82"/>
      <c r="F342" s="90"/>
      <c r="G342" s="69"/>
      <c r="H342" s="278"/>
    </row>
    <row r="343" spans="1:8" ht="12.75" customHeight="1">
      <c r="A343" s="245" t="s">
        <v>46</v>
      </c>
      <c r="B343" s="256" t="s">
        <v>884</v>
      </c>
      <c r="C343" s="54"/>
      <c r="D343" s="327"/>
      <c r="E343" s="83"/>
      <c r="F343" s="93"/>
      <c r="G343" s="70"/>
      <c r="H343" s="279"/>
    </row>
    <row r="344" spans="1:8" ht="12.75" customHeight="1">
      <c r="A344" s="282"/>
      <c r="B344" s="255" t="s">
        <v>1211</v>
      </c>
      <c r="C344" s="55"/>
      <c r="D344" s="326"/>
      <c r="E344" s="82"/>
      <c r="F344" s="90"/>
      <c r="G344" s="69"/>
      <c r="H344" s="278"/>
    </row>
    <row r="345" spans="1:8" ht="12.75" customHeight="1">
      <c r="A345" s="245" t="s">
        <v>46</v>
      </c>
      <c r="B345" s="256" t="s">
        <v>216</v>
      </c>
      <c r="C345" s="54" t="s">
        <v>788</v>
      </c>
      <c r="D345" s="327">
        <v>9.6</v>
      </c>
      <c r="E345" s="83" t="s">
        <v>161</v>
      </c>
      <c r="F345" s="93"/>
      <c r="G345" s="70"/>
      <c r="H345" s="279"/>
    </row>
    <row r="346" spans="1:8" ht="12.75" customHeight="1">
      <c r="A346" s="282"/>
      <c r="B346" s="255" t="s">
        <v>901</v>
      </c>
      <c r="C346" s="55"/>
      <c r="D346" s="326"/>
      <c r="E346" s="82"/>
      <c r="F346" s="90"/>
      <c r="G346" s="69"/>
      <c r="H346" s="278"/>
    </row>
    <row r="347" spans="1:8" ht="12.75" customHeight="1">
      <c r="A347" s="245" t="s">
        <v>46</v>
      </c>
      <c r="B347" s="256" t="s">
        <v>216</v>
      </c>
      <c r="C347" s="54" t="s">
        <v>788</v>
      </c>
      <c r="D347" s="327">
        <v>4.3</v>
      </c>
      <c r="E347" s="83" t="s">
        <v>161</v>
      </c>
      <c r="F347" s="93"/>
      <c r="G347" s="70"/>
      <c r="H347" s="279"/>
    </row>
    <row r="348" spans="1:8" ht="12.75" customHeight="1">
      <c r="A348" s="282"/>
      <c r="B348" s="255" t="s">
        <v>894</v>
      </c>
      <c r="C348" s="55"/>
      <c r="D348" s="326"/>
      <c r="E348" s="82"/>
      <c r="F348" s="90"/>
      <c r="G348" s="69"/>
      <c r="H348" s="278"/>
    </row>
    <row r="349" spans="1:8" ht="12.75" customHeight="1">
      <c r="A349" s="245"/>
      <c r="B349" s="256" t="s">
        <v>216</v>
      </c>
      <c r="C349" s="54" t="s">
        <v>788</v>
      </c>
      <c r="D349" s="327">
        <v>4.8</v>
      </c>
      <c r="E349" s="83" t="s">
        <v>161</v>
      </c>
      <c r="F349" s="93"/>
      <c r="G349" s="70"/>
      <c r="H349" s="279"/>
    </row>
    <row r="350" spans="1:8" ht="12.75" customHeight="1">
      <c r="A350" s="282"/>
      <c r="B350" s="255"/>
      <c r="C350" s="55"/>
      <c r="D350" s="326"/>
      <c r="E350" s="82"/>
      <c r="F350" s="90"/>
      <c r="G350" s="69"/>
      <c r="H350" s="278"/>
    </row>
    <row r="351" spans="1:8" ht="12.75" customHeight="1">
      <c r="A351" s="245" t="s">
        <v>46</v>
      </c>
      <c r="B351" s="256"/>
      <c r="C351" s="54"/>
      <c r="D351" s="327"/>
      <c r="E351" s="83"/>
      <c r="F351" s="93"/>
      <c r="G351" s="70"/>
      <c r="H351" s="279"/>
    </row>
    <row r="352" spans="1:8" ht="12.75" customHeight="1">
      <c r="A352" s="282"/>
      <c r="B352" s="255"/>
      <c r="C352" s="55"/>
      <c r="D352" s="326"/>
      <c r="E352" s="82"/>
      <c r="F352" s="90"/>
      <c r="G352" s="69"/>
      <c r="H352" s="278"/>
    </row>
    <row r="353" spans="1:8" ht="12.75" customHeight="1">
      <c r="A353" s="245" t="s">
        <v>46</v>
      </c>
      <c r="B353" s="256"/>
      <c r="C353" s="54"/>
      <c r="D353" s="327"/>
      <c r="E353" s="83"/>
      <c r="F353" s="93"/>
      <c r="G353" s="70"/>
      <c r="H353" s="279"/>
    </row>
    <row r="354" spans="1:8" ht="12.75" customHeight="1">
      <c r="A354" s="282"/>
      <c r="B354" s="255"/>
      <c r="C354" s="55"/>
      <c r="D354" s="326"/>
      <c r="E354" s="82"/>
      <c r="F354" s="90"/>
      <c r="G354" s="69"/>
      <c r="H354" s="278"/>
    </row>
    <row r="355" spans="1:8" ht="12.75" customHeight="1">
      <c r="A355" s="245" t="s">
        <v>46</v>
      </c>
      <c r="B355" s="256"/>
      <c r="C355" s="54"/>
      <c r="D355" s="327"/>
      <c r="E355" s="83"/>
      <c r="F355" s="93"/>
      <c r="G355" s="70"/>
      <c r="H355" s="279"/>
    </row>
    <row r="356" spans="1:8" ht="12.75" customHeight="1">
      <c r="A356" s="282"/>
      <c r="B356" s="255"/>
      <c r="C356" s="55"/>
      <c r="D356" s="326"/>
      <c r="E356" s="82"/>
      <c r="F356" s="90"/>
      <c r="G356" s="69"/>
      <c r="H356" s="278"/>
    </row>
    <row r="357" spans="1:8" ht="12.75" customHeight="1">
      <c r="A357" s="245" t="s">
        <v>46</v>
      </c>
      <c r="B357" s="256"/>
      <c r="C357" s="54"/>
      <c r="D357" s="327"/>
      <c r="E357" s="83"/>
      <c r="F357" s="93"/>
      <c r="G357" s="70"/>
      <c r="H357" s="279"/>
    </row>
    <row r="358" spans="1:8" ht="12.75" customHeight="1">
      <c r="A358" s="282"/>
      <c r="B358" s="255"/>
      <c r="C358" s="55"/>
      <c r="D358" s="326"/>
      <c r="E358" s="82"/>
      <c r="F358" s="90"/>
      <c r="G358" s="69"/>
      <c r="H358" s="278"/>
    </row>
    <row r="359" spans="1:8" ht="12.75" customHeight="1">
      <c r="A359" s="245" t="s">
        <v>46</v>
      </c>
      <c r="B359" s="256"/>
      <c r="C359" s="54"/>
      <c r="D359" s="327"/>
      <c r="E359" s="83"/>
      <c r="F359" s="93"/>
      <c r="G359" s="70"/>
      <c r="H359" s="279"/>
    </row>
    <row r="360" spans="1:8" ht="12.75" customHeight="1">
      <c r="A360" s="282"/>
      <c r="B360" s="255" t="s">
        <v>46</v>
      </c>
      <c r="C360" s="55" t="s">
        <v>46</v>
      </c>
      <c r="D360" s="326"/>
      <c r="E360" s="82"/>
      <c r="F360" s="90"/>
      <c r="G360" s="73"/>
      <c r="H360" s="278"/>
    </row>
    <row r="361" spans="1:8" ht="12.75" customHeight="1">
      <c r="A361" s="245" t="s">
        <v>46</v>
      </c>
      <c r="B361" s="40" t="s">
        <v>165</v>
      </c>
      <c r="C361" s="54" t="s">
        <v>46</v>
      </c>
      <c r="D361" s="327"/>
      <c r="E361" s="83" t="s">
        <v>46</v>
      </c>
      <c r="F361" s="93"/>
      <c r="G361" s="101"/>
      <c r="H361" s="279"/>
    </row>
    <row r="362" spans="1:8" ht="12.75" customHeight="1">
      <c r="A362" s="80"/>
      <c r="B362" s="249" t="s">
        <v>46</v>
      </c>
      <c r="C362" s="249" t="s">
        <v>46</v>
      </c>
      <c r="D362" s="330"/>
      <c r="E362" s="80"/>
      <c r="F362" s="69"/>
      <c r="G362" s="69"/>
      <c r="H362" s="275"/>
    </row>
    <row r="363" spans="1:8" ht="12.75" customHeight="1">
      <c r="A363" s="245" t="s">
        <v>422</v>
      </c>
      <c r="B363" s="256" t="s">
        <v>439</v>
      </c>
      <c r="C363" s="311" t="s">
        <v>46</v>
      </c>
      <c r="D363" s="331"/>
      <c r="E363" s="81" t="s">
        <v>46</v>
      </c>
      <c r="F363" s="70"/>
      <c r="G363" s="70"/>
      <c r="H363" s="374"/>
    </row>
    <row r="364" spans="1:8" ht="12.75" customHeight="1">
      <c r="A364" s="282"/>
      <c r="B364" s="253"/>
      <c r="C364" s="264"/>
      <c r="D364" s="330"/>
      <c r="E364" s="80"/>
      <c r="F364" s="69"/>
      <c r="G364" s="69"/>
      <c r="H364" s="275"/>
    </row>
    <row r="365" spans="1:8" ht="12.75" customHeight="1">
      <c r="A365" s="287"/>
      <c r="B365" s="254"/>
      <c r="C365" s="265"/>
      <c r="D365" s="331"/>
      <c r="E365" s="81"/>
      <c r="F365" s="70"/>
      <c r="G365" s="70"/>
      <c r="H365" s="277"/>
    </row>
    <row r="366" spans="1:8" ht="12.75" customHeight="1">
      <c r="A366" s="282"/>
      <c r="B366" s="255" t="s">
        <v>46</v>
      </c>
      <c r="C366" s="52" t="s">
        <v>46</v>
      </c>
      <c r="D366" s="326"/>
      <c r="E366" s="346"/>
      <c r="F366" s="90"/>
      <c r="G366" s="69"/>
      <c r="H366" s="278"/>
    </row>
    <row r="367" spans="1:8" ht="12.75" customHeight="1">
      <c r="A367" s="245" t="s">
        <v>46</v>
      </c>
      <c r="B367" s="256" t="s">
        <v>884</v>
      </c>
      <c r="C367" s="54" t="s">
        <v>46</v>
      </c>
      <c r="D367" s="327"/>
      <c r="E367" s="347" t="s">
        <v>46</v>
      </c>
      <c r="F367" s="91"/>
      <c r="G367" s="70"/>
      <c r="H367" s="277"/>
    </row>
    <row r="368" spans="1:8" ht="12.75" customHeight="1">
      <c r="A368" s="282"/>
      <c r="B368" s="258" t="s">
        <v>403</v>
      </c>
      <c r="C368" s="52" t="s">
        <v>4843</v>
      </c>
      <c r="D368" s="326"/>
      <c r="E368" s="346"/>
      <c r="F368" s="90"/>
      <c r="G368" s="69"/>
      <c r="H368" s="372"/>
    </row>
    <row r="369" spans="1:8" ht="12.75" customHeight="1">
      <c r="A369" s="245" t="s">
        <v>46</v>
      </c>
      <c r="B369" s="256" t="s">
        <v>2024</v>
      </c>
      <c r="C369" s="53" t="s">
        <v>2782</v>
      </c>
      <c r="D369" s="327">
        <v>42.2</v>
      </c>
      <c r="E369" s="347" t="s">
        <v>117</v>
      </c>
      <c r="F369" s="72"/>
      <c r="G369" s="70"/>
      <c r="H369" s="375"/>
    </row>
    <row r="370" spans="1:8" ht="12.75" customHeight="1">
      <c r="A370" s="282"/>
      <c r="B370" s="258" t="s">
        <v>355</v>
      </c>
      <c r="C370" s="52" t="s">
        <v>4843</v>
      </c>
      <c r="D370" s="326"/>
      <c r="E370" s="346"/>
      <c r="F370" s="90"/>
      <c r="G370" s="69"/>
      <c r="H370" s="372"/>
    </row>
    <row r="371" spans="1:8" ht="12.75" customHeight="1">
      <c r="A371" s="245" t="s">
        <v>46</v>
      </c>
      <c r="B371" s="256" t="s">
        <v>2024</v>
      </c>
      <c r="C371" s="53" t="s">
        <v>2632</v>
      </c>
      <c r="D371" s="327">
        <v>112</v>
      </c>
      <c r="E371" s="347" t="s">
        <v>117</v>
      </c>
      <c r="F371" s="72"/>
      <c r="G371" s="70"/>
      <c r="H371" s="375"/>
    </row>
    <row r="372" spans="1:8" ht="12.75" customHeight="1">
      <c r="A372" s="282"/>
      <c r="B372" s="255" t="s">
        <v>749</v>
      </c>
      <c r="C372" s="55" t="s">
        <v>4843</v>
      </c>
      <c r="D372" s="326"/>
      <c r="E372" s="346"/>
      <c r="F372" s="90"/>
      <c r="G372" s="73"/>
      <c r="H372" s="278"/>
    </row>
    <row r="373" spans="1:8" ht="12.75" customHeight="1">
      <c r="A373" s="245" t="s">
        <v>46</v>
      </c>
      <c r="B373" s="256" t="s">
        <v>2024</v>
      </c>
      <c r="C373" s="54" t="s">
        <v>2782</v>
      </c>
      <c r="D373" s="327">
        <v>7.6</v>
      </c>
      <c r="E373" s="347" t="s">
        <v>117</v>
      </c>
      <c r="F373" s="91"/>
      <c r="G373" s="101"/>
      <c r="H373" s="375"/>
    </row>
    <row r="374" spans="1:8" ht="12.75" customHeight="1">
      <c r="A374" s="282"/>
      <c r="B374" s="255"/>
      <c r="C374" s="55"/>
      <c r="D374" s="326"/>
      <c r="E374" s="346"/>
      <c r="F374" s="90"/>
      <c r="G374" s="73"/>
      <c r="H374" s="278"/>
    </row>
    <row r="375" spans="1:8" ht="12.75" customHeight="1">
      <c r="A375" s="245" t="s">
        <v>46</v>
      </c>
      <c r="B375" s="256"/>
      <c r="C375" s="54"/>
      <c r="D375" s="327"/>
      <c r="E375" s="347"/>
      <c r="F375" s="91"/>
      <c r="G375" s="101"/>
      <c r="H375" s="279"/>
    </row>
    <row r="376" spans="1:8" ht="12.75" customHeight="1">
      <c r="A376" s="282"/>
      <c r="B376" s="255"/>
      <c r="C376" s="55"/>
      <c r="D376" s="326"/>
      <c r="E376" s="346"/>
      <c r="F376" s="90"/>
      <c r="G376" s="73"/>
      <c r="H376" s="278"/>
    </row>
    <row r="377" spans="1:8" ht="12.75" customHeight="1">
      <c r="A377" s="245" t="s">
        <v>46</v>
      </c>
      <c r="B377" s="256" t="s">
        <v>1434</v>
      </c>
      <c r="C377" s="54"/>
      <c r="D377" s="327"/>
      <c r="E377" s="347"/>
      <c r="F377" s="91"/>
      <c r="G377" s="101"/>
      <c r="H377" s="279"/>
    </row>
    <row r="378" spans="1:8" ht="12.75" customHeight="1">
      <c r="A378" s="282"/>
      <c r="B378" s="255"/>
      <c r="C378" s="55" t="s">
        <v>2860</v>
      </c>
      <c r="D378" s="326"/>
      <c r="E378" s="346"/>
      <c r="F378" s="90"/>
      <c r="G378" s="73"/>
      <c r="H378" s="278"/>
    </row>
    <row r="379" spans="1:8" ht="12.75" customHeight="1">
      <c r="A379" s="245" t="s">
        <v>46</v>
      </c>
      <c r="B379" s="256" t="s">
        <v>131</v>
      </c>
      <c r="C379" s="53" t="s">
        <v>1138</v>
      </c>
      <c r="D379" s="327">
        <v>1</v>
      </c>
      <c r="E379" s="347" t="s">
        <v>199</v>
      </c>
      <c r="F379" s="91"/>
      <c r="G379" s="101"/>
      <c r="H379" s="279"/>
    </row>
    <row r="380" spans="1:8" ht="12.75" customHeight="1">
      <c r="A380" s="282"/>
      <c r="B380" s="255"/>
      <c r="C380" s="55"/>
      <c r="D380" s="326"/>
      <c r="E380" s="84"/>
      <c r="F380" s="90"/>
      <c r="G380" s="73"/>
      <c r="H380" s="278"/>
    </row>
    <row r="381" spans="1:8" ht="12.75" customHeight="1">
      <c r="A381" s="245" t="s">
        <v>46</v>
      </c>
      <c r="B381" s="256"/>
      <c r="C381" s="54"/>
      <c r="D381" s="327"/>
      <c r="E381" s="347"/>
      <c r="F381" s="92"/>
      <c r="G381" s="101"/>
      <c r="H381" s="279"/>
    </row>
    <row r="382" spans="1:8" ht="12.75" customHeight="1">
      <c r="A382" s="282"/>
      <c r="B382" s="255"/>
      <c r="C382" s="55"/>
      <c r="D382" s="326"/>
      <c r="E382" s="346"/>
      <c r="F382" s="90"/>
      <c r="G382" s="73"/>
      <c r="H382" s="278"/>
    </row>
    <row r="383" spans="1:8" ht="12.75" customHeight="1">
      <c r="A383" s="245"/>
      <c r="B383" s="256"/>
      <c r="C383" s="54"/>
      <c r="D383" s="327"/>
      <c r="E383" s="347"/>
      <c r="F383" s="93"/>
      <c r="G383" s="101"/>
      <c r="H383" s="279"/>
    </row>
    <row r="384" spans="1:8" ht="12.75" customHeight="1">
      <c r="A384" s="282"/>
      <c r="B384" s="255"/>
      <c r="C384" s="55"/>
      <c r="D384" s="326"/>
      <c r="E384" s="84"/>
      <c r="F384" s="90"/>
      <c r="G384" s="73"/>
      <c r="H384" s="278"/>
    </row>
    <row r="385" spans="1:8" ht="12.75" customHeight="1">
      <c r="A385" s="245" t="s">
        <v>46</v>
      </c>
      <c r="B385" s="256"/>
      <c r="C385" s="54"/>
      <c r="D385" s="327"/>
      <c r="E385" s="347"/>
      <c r="F385" s="92"/>
      <c r="G385" s="101"/>
      <c r="H385" s="279"/>
    </row>
    <row r="386" spans="1:8" ht="12.75" customHeight="1">
      <c r="A386" s="282"/>
      <c r="B386" s="255"/>
      <c r="C386" s="55"/>
      <c r="D386" s="326"/>
      <c r="E386" s="346"/>
      <c r="F386" s="90"/>
      <c r="G386" s="73"/>
      <c r="H386" s="278"/>
    </row>
    <row r="387" spans="1:8" ht="12.75" customHeight="1">
      <c r="A387" s="245" t="s">
        <v>46</v>
      </c>
      <c r="B387" s="256"/>
      <c r="C387" s="54"/>
      <c r="D387" s="327"/>
      <c r="E387" s="347"/>
      <c r="F387" s="93"/>
      <c r="G387" s="101"/>
      <c r="H387" s="279"/>
    </row>
    <row r="388" spans="1:8" ht="12.75" customHeight="1">
      <c r="A388" s="282"/>
      <c r="B388" s="255"/>
      <c r="C388" s="55"/>
      <c r="D388" s="326"/>
      <c r="E388" s="346"/>
      <c r="F388" s="90"/>
      <c r="G388" s="73"/>
      <c r="H388" s="278"/>
    </row>
    <row r="389" spans="1:8" ht="12.75" customHeight="1">
      <c r="A389" s="245" t="s">
        <v>46</v>
      </c>
      <c r="B389" s="256"/>
      <c r="C389" s="54"/>
      <c r="D389" s="327"/>
      <c r="E389" s="347"/>
      <c r="F389" s="91"/>
      <c r="G389" s="101"/>
      <c r="H389" s="279"/>
    </row>
    <row r="390" spans="1:8" ht="12.75" customHeight="1">
      <c r="A390" s="282"/>
      <c r="B390" s="255"/>
      <c r="C390" s="55"/>
      <c r="D390" s="326"/>
      <c r="E390" s="346"/>
      <c r="F390" s="90"/>
      <c r="G390" s="73"/>
      <c r="H390" s="278"/>
    </row>
    <row r="391" spans="1:8" ht="12.75" customHeight="1">
      <c r="A391" s="245" t="s">
        <v>46</v>
      </c>
      <c r="B391" s="256"/>
      <c r="C391" s="53"/>
      <c r="D391" s="327"/>
      <c r="E391" s="347"/>
      <c r="F391" s="91"/>
      <c r="G391" s="101"/>
      <c r="H391" s="279"/>
    </row>
    <row r="392" spans="1:8" ht="12.75" customHeight="1">
      <c r="A392" s="282"/>
      <c r="B392" s="255"/>
      <c r="C392" s="52"/>
      <c r="D392" s="326"/>
      <c r="E392" s="346"/>
      <c r="F392" s="90"/>
      <c r="G392" s="73"/>
      <c r="H392" s="278"/>
    </row>
    <row r="393" spans="1:8" ht="12.75" customHeight="1">
      <c r="A393" s="246" t="s">
        <v>46</v>
      </c>
      <c r="B393" s="255"/>
      <c r="C393" s="266"/>
      <c r="D393" s="326"/>
      <c r="E393" s="346"/>
      <c r="F393" s="90"/>
      <c r="G393" s="73"/>
      <c r="H393" s="278"/>
    </row>
    <row r="394" spans="1:8" ht="12.75" customHeight="1">
      <c r="A394" s="285"/>
      <c r="B394" s="293" t="s">
        <v>46</v>
      </c>
      <c r="C394" s="52"/>
      <c r="D394" s="328"/>
      <c r="E394" s="348"/>
      <c r="F394" s="355"/>
      <c r="G394" s="371"/>
      <c r="H394" s="372"/>
    </row>
    <row r="395" spans="1:8" ht="12.75" customHeight="1">
      <c r="A395" s="286" t="s">
        <v>46</v>
      </c>
      <c r="B395" s="294" t="s">
        <v>46</v>
      </c>
      <c r="C395" s="53" t="s">
        <v>46</v>
      </c>
      <c r="D395" s="329"/>
      <c r="E395" s="349" t="s">
        <v>46</v>
      </c>
      <c r="F395" s="356"/>
      <c r="G395" s="94"/>
      <c r="H395" s="373"/>
    </row>
    <row r="396" spans="1:8" ht="12.75" customHeight="1">
      <c r="A396" s="246"/>
      <c r="B396" s="255" t="s">
        <v>46</v>
      </c>
      <c r="C396" s="266" t="s">
        <v>46</v>
      </c>
      <c r="D396" s="326"/>
      <c r="E396" s="346"/>
      <c r="F396" s="90"/>
      <c r="G396" s="73"/>
      <c r="H396" s="278"/>
    </row>
    <row r="397" spans="1:8" ht="12.75" customHeight="1">
      <c r="A397" s="245" t="s">
        <v>46</v>
      </c>
      <c r="B397" s="257" t="s">
        <v>46</v>
      </c>
      <c r="C397" s="53" t="s">
        <v>46</v>
      </c>
      <c r="D397" s="327"/>
      <c r="E397" s="347" t="s">
        <v>46</v>
      </c>
      <c r="F397" s="91"/>
      <c r="G397" s="101"/>
      <c r="H397" s="279"/>
    </row>
    <row r="398" spans="1:8" ht="12.75" customHeight="1">
      <c r="A398" s="282"/>
      <c r="B398" s="260" t="s">
        <v>46</v>
      </c>
      <c r="C398" s="52" t="s">
        <v>46</v>
      </c>
      <c r="D398" s="326"/>
      <c r="E398" s="346"/>
      <c r="F398" s="71"/>
      <c r="G398" s="73"/>
      <c r="H398" s="278"/>
    </row>
    <row r="399" spans="1:8" ht="12.75" customHeight="1">
      <c r="A399" s="245" t="s">
        <v>46</v>
      </c>
      <c r="B399" s="292"/>
      <c r="C399" s="54" t="s">
        <v>46</v>
      </c>
      <c r="D399" s="327"/>
      <c r="E399" s="347" t="s">
        <v>46</v>
      </c>
      <c r="F399" s="72"/>
      <c r="G399" s="101"/>
      <c r="H399" s="279"/>
    </row>
    <row r="400" spans="1:8" ht="12.75" customHeight="1">
      <c r="A400" s="288"/>
      <c r="B400" s="261"/>
      <c r="C400" s="55"/>
      <c r="D400" s="333"/>
      <c r="E400" s="350"/>
      <c r="F400" s="73"/>
      <c r="G400" s="73"/>
      <c r="H400" s="278"/>
    </row>
    <row r="401" spans="1:8" ht="12.75" customHeight="1">
      <c r="A401" s="283"/>
      <c r="B401" s="40" t="s">
        <v>165</v>
      </c>
      <c r="C401" s="53"/>
      <c r="D401" s="334"/>
      <c r="E401" s="351"/>
      <c r="F401" s="94"/>
      <c r="G401" s="102"/>
      <c r="H401" s="281"/>
    </row>
    <row r="402" spans="1:8" ht="12.75" customHeight="1">
      <c r="A402" s="80"/>
      <c r="B402" s="249" t="s">
        <v>46</v>
      </c>
      <c r="C402" s="249" t="s">
        <v>46</v>
      </c>
      <c r="D402" s="330"/>
      <c r="E402" s="80"/>
      <c r="F402" s="69"/>
      <c r="G402" s="69"/>
      <c r="H402" s="275"/>
    </row>
    <row r="403" spans="1:8" ht="12.75" customHeight="1">
      <c r="A403" s="245" t="s">
        <v>1789</v>
      </c>
      <c r="B403" s="256" t="s">
        <v>3615</v>
      </c>
      <c r="C403" s="311" t="s">
        <v>46</v>
      </c>
      <c r="D403" s="331"/>
      <c r="E403" s="81" t="s">
        <v>46</v>
      </c>
      <c r="F403" s="70"/>
      <c r="G403" s="70"/>
      <c r="H403" s="374"/>
    </row>
    <row r="404" spans="1:8" ht="12.75" customHeight="1">
      <c r="A404" s="282"/>
      <c r="B404" s="253"/>
      <c r="C404" s="264"/>
      <c r="D404" s="330"/>
      <c r="E404" s="80"/>
      <c r="F404" s="69"/>
      <c r="G404" s="69"/>
      <c r="H404" s="275"/>
    </row>
    <row r="405" spans="1:8" ht="12.75" customHeight="1">
      <c r="A405" s="287"/>
      <c r="B405" s="254"/>
      <c r="C405" s="265"/>
      <c r="D405" s="331"/>
      <c r="E405" s="81"/>
      <c r="F405" s="70"/>
      <c r="G405" s="70"/>
      <c r="H405" s="277"/>
    </row>
    <row r="406" spans="1:8" ht="12.75" customHeight="1">
      <c r="A406" s="282"/>
      <c r="B406" s="255" t="s">
        <v>46</v>
      </c>
      <c r="C406" s="52" t="s">
        <v>46</v>
      </c>
      <c r="D406" s="326"/>
      <c r="E406" s="346"/>
      <c r="F406" s="90"/>
      <c r="G406" s="69"/>
      <c r="H406" s="278"/>
    </row>
    <row r="407" spans="1:8" ht="12.75" customHeight="1">
      <c r="A407" s="245" t="s">
        <v>46</v>
      </c>
      <c r="B407" s="256" t="s">
        <v>884</v>
      </c>
      <c r="C407" s="54" t="s">
        <v>46</v>
      </c>
      <c r="D407" s="327"/>
      <c r="E407" s="347" t="s">
        <v>46</v>
      </c>
      <c r="F407" s="91"/>
      <c r="G407" s="70"/>
      <c r="H407" s="277"/>
    </row>
    <row r="408" spans="1:8" ht="12.75" customHeight="1">
      <c r="A408" s="282"/>
      <c r="B408" s="255" t="s">
        <v>1691</v>
      </c>
      <c r="C408" s="55" t="s">
        <v>935</v>
      </c>
      <c r="D408" s="326"/>
      <c r="E408" s="82"/>
      <c r="F408" s="90"/>
      <c r="G408" s="73"/>
      <c r="H408" s="278"/>
    </row>
    <row r="409" spans="1:8" ht="12.75" customHeight="1">
      <c r="A409" s="245"/>
      <c r="B409" s="256" t="s">
        <v>141</v>
      </c>
      <c r="C409" s="54" t="s">
        <v>1261</v>
      </c>
      <c r="D409" s="327">
        <v>1</v>
      </c>
      <c r="E409" s="83" t="s">
        <v>199</v>
      </c>
      <c r="F409" s="93"/>
      <c r="G409" s="101"/>
      <c r="H409" s="279"/>
    </row>
    <row r="410" spans="1:8" ht="12.75" customHeight="1">
      <c r="A410" s="282"/>
      <c r="B410" s="255"/>
      <c r="C410" s="55"/>
      <c r="D410" s="326"/>
      <c r="E410" s="84"/>
      <c r="F410" s="90"/>
      <c r="G410" s="73"/>
      <c r="H410" s="278"/>
    </row>
    <row r="411" spans="1:8" ht="12.75" customHeight="1">
      <c r="A411" s="245" t="s">
        <v>46</v>
      </c>
      <c r="B411" s="256"/>
      <c r="C411" s="54"/>
      <c r="D411" s="327"/>
      <c r="E411" s="347"/>
      <c r="F411" s="92"/>
      <c r="G411" s="101"/>
      <c r="H411" s="279"/>
    </row>
    <row r="412" spans="1:8" ht="12.75" customHeight="1">
      <c r="A412" s="282"/>
      <c r="B412" s="255"/>
      <c r="C412" s="55"/>
      <c r="D412" s="326"/>
      <c r="E412" s="346"/>
      <c r="F412" s="90"/>
      <c r="G412" s="73"/>
      <c r="H412" s="278"/>
    </row>
    <row r="413" spans="1:8" ht="12.75" customHeight="1">
      <c r="A413" s="245"/>
      <c r="B413" s="256"/>
      <c r="C413" s="54"/>
      <c r="D413" s="327"/>
      <c r="E413" s="347"/>
      <c r="F413" s="93"/>
      <c r="G413" s="101"/>
      <c r="H413" s="279"/>
    </row>
    <row r="414" spans="1:8" ht="12.75" customHeight="1">
      <c r="A414" s="282"/>
      <c r="B414" s="255"/>
      <c r="C414" s="55"/>
      <c r="D414" s="326"/>
      <c r="E414" s="84"/>
      <c r="F414" s="90"/>
      <c r="G414" s="73"/>
      <c r="H414" s="278"/>
    </row>
    <row r="415" spans="1:8" ht="12.75" customHeight="1">
      <c r="A415" s="245" t="s">
        <v>46</v>
      </c>
      <c r="B415" s="256"/>
      <c r="C415" s="54"/>
      <c r="D415" s="327"/>
      <c r="E415" s="347"/>
      <c r="F415" s="92"/>
      <c r="G415" s="101"/>
      <c r="H415" s="279"/>
    </row>
    <row r="416" spans="1:8" ht="12.75" customHeight="1">
      <c r="A416" s="282"/>
      <c r="B416" s="255"/>
      <c r="C416" s="55"/>
      <c r="D416" s="326"/>
      <c r="E416" s="346"/>
      <c r="F416" s="90"/>
      <c r="G416" s="73"/>
      <c r="H416" s="278"/>
    </row>
    <row r="417" spans="1:8" ht="12.75" customHeight="1">
      <c r="A417" s="245" t="s">
        <v>46</v>
      </c>
      <c r="B417" s="256"/>
      <c r="C417" s="54"/>
      <c r="D417" s="327"/>
      <c r="E417" s="347"/>
      <c r="F417" s="93"/>
      <c r="G417" s="101"/>
      <c r="H417" s="279"/>
    </row>
    <row r="418" spans="1:8" ht="12.75" customHeight="1">
      <c r="A418" s="282"/>
      <c r="B418" s="255"/>
      <c r="C418" s="55"/>
      <c r="D418" s="326"/>
      <c r="E418" s="346"/>
      <c r="F418" s="90"/>
      <c r="G418" s="73"/>
      <c r="H418" s="278"/>
    </row>
    <row r="419" spans="1:8" ht="12.75" customHeight="1">
      <c r="A419" s="245" t="s">
        <v>46</v>
      </c>
      <c r="B419" s="256"/>
      <c r="C419" s="54"/>
      <c r="D419" s="327"/>
      <c r="E419" s="347"/>
      <c r="F419" s="91"/>
      <c r="G419" s="101"/>
      <c r="H419" s="279"/>
    </row>
    <row r="420" spans="1:8" ht="12.75" customHeight="1">
      <c r="A420" s="282"/>
      <c r="B420" s="255"/>
      <c r="C420" s="55"/>
      <c r="D420" s="326"/>
      <c r="E420" s="346"/>
      <c r="F420" s="90"/>
      <c r="G420" s="73"/>
      <c r="H420" s="278"/>
    </row>
    <row r="421" spans="1:8" ht="12.75" customHeight="1">
      <c r="A421" s="245" t="s">
        <v>46</v>
      </c>
      <c r="B421" s="256"/>
      <c r="C421" s="53"/>
      <c r="D421" s="327"/>
      <c r="E421" s="347"/>
      <c r="F421" s="91"/>
      <c r="G421" s="101"/>
      <c r="H421" s="279"/>
    </row>
    <row r="422" spans="1:8" ht="12.75" customHeight="1">
      <c r="A422" s="282"/>
      <c r="B422" s="255"/>
      <c r="C422" s="55"/>
      <c r="D422" s="326"/>
      <c r="E422" s="346"/>
      <c r="F422" s="90"/>
      <c r="G422" s="73"/>
      <c r="H422" s="278"/>
    </row>
    <row r="423" spans="1:8" ht="12.75" customHeight="1">
      <c r="A423" s="245"/>
      <c r="B423" s="256"/>
      <c r="C423" s="54"/>
      <c r="D423" s="327"/>
      <c r="E423" s="347"/>
      <c r="F423" s="93"/>
      <c r="G423" s="101"/>
      <c r="H423" s="279"/>
    </row>
    <row r="424" spans="1:8" ht="12.75" customHeight="1">
      <c r="A424" s="282"/>
      <c r="B424" s="255"/>
      <c r="C424" s="55"/>
      <c r="D424" s="326"/>
      <c r="E424" s="84"/>
      <c r="F424" s="90"/>
      <c r="G424" s="73"/>
      <c r="H424" s="278"/>
    </row>
    <row r="425" spans="1:8" ht="12.75" customHeight="1">
      <c r="A425" s="245" t="s">
        <v>46</v>
      </c>
      <c r="B425" s="256"/>
      <c r="C425" s="54"/>
      <c r="D425" s="327"/>
      <c r="E425" s="347"/>
      <c r="F425" s="92"/>
      <c r="G425" s="101"/>
      <c r="H425" s="279"/>
    </row>
    <row r="426" spans="1:8" ht="12.75" customHeight="1">
      <c r="A426" s="282"/>
      <c r="B426" s="255"/>
      <c r="C426" s="55"/>
      <c r="D426" s="326"/>
      <c r="E426" s="346"/>
      <c r="F426" s="90"/>
      <c r="G426" s="73"/>
      <c r="H426" s="278"/>
    </row>
    <row r="427" spans="1:8" ht="12.75" customHeight="1">
      <c r="A427" s="245" t="s">
        <v>46</v>
      </c>
      <c r="B427" s="256"/>
      <c r="C427" s="54"/>
      <c r="D427" s="327"/>
      <c r="E427" s="347"/>
      <c r="F427" s="93"/>
      <c r="G427" s="101"/>
      <c r="H427" s="279"/>
    </row>
    <row r="428" spans="1:8" ht="12.75" customHeight="1">
      <c r="A428" s="282"/>
      <c r="B428" s="255"/>
      <c r="C428" s="55"/>
      <c r="D428" s="326"/>
      <c r="E428" s="346"/>
      <c r="F428" s="90"/>
      <c r="G428" s="73"/>
      <c r="H428" s="278"/>
    </row>
    <row r="429" spans="1:8" ht="12.75" customHeight="1">
      <c r="A429" s="245" t="s">
        <v>46</v>
      </c>
      <c r="B429" s="256"/>
      <c r="C429" s="54"/>
      <c r="D429" s="327"/>
      <c r="E429" s="347"/>
      <c r="F429" s="91"/>
      <c r="G429" s="101"/>
      <c r="H429" s="279"/>
    </row>
    <row r="430" spans="1:8" ht="12.75" customHeight="1">
      <c r="A430" s="282"/>
      <c r="B430" s="255"/>
      <c r="C430" s="55"/>
      <c r="D430" s="326"/>
      <c r="E430" s="346"/>
      <c r="F430" s="90"/>
      <c r="G430" s="73"/>
      <c r="H430" s="278"/>
    </row>
    <row r="431" spans="1:8" ht="12.75" customHeight="1">
      <c r="A431" s="245" t="s">
        <v>46</v>
      </c>
      <c r="B431" s="256"/>
      <c r="C431" s="53"/>
      <c r="D431" s="327"/>
      <c r="E431" s="347"/>
      <c r="F431" s="91"/>
      <c r="G431" s="101"/>
      <c r="H431" s="279"/>
    </row>
    <row r="432" spans="1:8" ht="12.75" customHeight="1">
      <c r="A432" s="282"/>
      <c r="B432" s="255"/>
      <c r="C432" s="52"/>
      <c r="D432" s="326"/>
      <c r="E432" s="346"/>
      <c r="F432" s="90"/>
      <c r="G432" s="73"/>
      <c r="H432" s="278"/>
    </row>
    <row r="433" spans="1:8" ht="12.75" customHeight="1">
      <c r="A433" s="246" t="s">
        <v>46</v>
      </c>
      <c r="B433" s="255"/>
      <c r="C433" s="266"/>
      <c r="D433" s="326"/>
      <c r="E433" s="346"/>
      <c r="F433" s="90"/>
      <c r="G433" s="73"/>
      <c r="H433" s="278"/>
    </row>
    <row r="434" spans="1:8" ht="12.75" customHeight="1">
      <c r="A434" s="285"/>
      <c r="B434" s="293" t="s">
        <v>46</v>
      </c>
      <c r="C434" s="52"/>
      <c r="D434" s="328"/>
      <c r="E434" s="348"/>
      <c r="F434" s="355"/>
      <c r="G434" s="371"/>
      <c r="H434" s="372"/>
    </row>
    <row r="435" spans="1:8" ht="12.75" customHeight="1">
      <c r="A435" s="286" t="s">
        <v>46</v>
      </c>
      <c r="B435" s="294" t="s">
        <v>46</v>
      </c>
      <c r="C435" s="53" t="s">
        <v>46</v>
      </c>
      <c r="D435" s="329"/>
      <c r="E435" s="349" t="s">
        <v>46</v>
      </c>
      <c r="F435" s="356"/>
      <c r="G435" s="94"/>
      <c r="H435" s="373"/>
    </row>
    <row r="436" spans="1:8" ht="12.75" customHeight="1">
      <c r="A436" s="246"/>
      <c r="B436" s="255" t="s">
        <v>46</v>
      </c>
      <c r="C436" s="266" t="s">
        <v>46</v>
      </c>
      <c r="D436" s="326"/>
      <c r="E436" s="346"/>
      <c r="F436" s="90"/>
      <c r="G436" s="73"/>
      <c r="H436" s="278"/>
    </row>
    <row r="437" spans="1:8" ht="12.75" customHeight="1">
      <c r="A437" s="245" t="s">
        <v>46</v>
      </c>
      <c r="B437" s="257" t="s">
        <v>46</v>
      </c>
      <c r="C437" s="53" t="s">
        <v>46</v>
      </c>
      <c r="D437" s="327"/>
      <c r="E437" s="347" t="s">
        <v>46</v>
      </c>
      <c r="F437" s="91"/>
      <c r="G437" s="101"/>
      <c r="H437" s="279"/>
    </row>
    <row r="438" spans="1:8" ht="12.75" customHeight="1">
      <c r="A438" s="282"/>
      <c r="B438" s="260" t="s">
        <v>46</v>
      </c>
      <c r="C438" s="52" t="s">
        <v>46</v>
      </c>
      <c r="D438" s="326"/>
      <c r="E438" s="346"/>
      <c r="F438" s="71"/>
      <c r="G438" s="73"/>
      <c r="H438" s="278"/>
    </row>
    <row r="439" spans="1:8" ht="12.75" customHeight="1">
      <c r="A439" s="245" t="s">
        <v>46</v>
      </c>
      <c r="B439" s="292"/>
      <c r="C439" s="54" t="s">
        <v>46</v>
      </c>
      <c r="D439" s="327"/>
      <c r="E439" s="347" t="s">
        <v>46</v>
      </c>
      <c r="F439" s="72"/>
      <c r="G439" s="101"/>
      <c r="H439" s="279"/>
    </row>
    <row r="440" spans="1:8" ht="12.75" customHeight="1">
      <c r="A440" s="288"/>
      <c r="B440" s="261"/>
      <c r="C440" s="55"/>
      <c r="D440" s="333"/>
      <c r="E440" s="350"/>
      <c r="F440" s="73"/>
      <c r="G440" s="73"/>
      <c r="H440" s="278"/>
    </row>
    <row r="441" spans="1:8" ht="12.75" customHeight="1">
      <c r="A441" s="283"/>
      <c r="B441" s="40" t="s">
        <v>165</v>
      </c>
      <c r="C441" s="53"/>
      <c r="D441" s="334"/>
      <c r="E441" s="351"/>
      <c r="F441" s="94"/>
      <c r="G441" s="102"/>
      <c r="H441" s="281"/>
    </row>
    <row r="442" spans="1:8" ht="12.75" customHeight="1">
      <c r="A442" s="282"/>
      <c r="B442" s="255" t="s">
        <v>46</v>
      </c>
      <c r="C442" s="55" t="s">
        <v>46</v>
      </c>
      <c r="D442" s="326"/>
      <c r="E442" s="82"/>
      <c r="F442" s="90"/>
      <c r="G442" s="73"/>
      <c r="H442" s="278"/>
    </row>
    <row r="443" spans="1:8" ht="12.75" customHeight="1">
      <c r="A443" s="245" t="s">
        <v>2031</v>
      </c>
      <c r="B443" s="256" t="s">
        <v>83</v>
      </c>
      <c r="C443" s="54" t="s">
        <v>46</v>
      </c>
      <c r="D443" s="327"/>
      <c r="E443" s="83" t="s">
        <v>46</v>
      </c>
      <c r="F443" s="93"/>
      <c r="G443" s="101"/>
      <c r="H443" s="279"/>
    </row>
    <row r="444" spans="1:8" ht="12.75" customHeight="1">
      <c r="A444" s="282"/>
      <c r="B444" s="255"/>
      <c r="C444" s="55"/>
      <c r="D444" s="326"/>
      <c r="E444" s="82"/>
      <c r="F444" s="90"/>
      <c r="G444" s="73"/>
      <c r="H444" s="278"/>
    </row>
    <row r="445" spans="1:8" ht="12.75" customHeight="1">
      <c r="A445" s="245"/>
      <c r="B445" s="256"/>
      <c r="C445" s="54"/>
      <c r="D445" s="327"/>
      <c r="E445" s="83"/>
      <c r="F445" s="93"/>
      <c r="G445" s="101"/>
      <c r="H445" s="279"/>
    </row>
    <row r="446" spans="1:8" ht="12.75" customHeight="1">
      <c r="A446" s="282"/>
      <c r="B446" s="255"/>
      <c r="C446" s="55"/>
      <c r="D446" s="326"/>
      <c r="E446" s="82"/>
      <c r="F446" s="90"/>
      <c r="G446" s="73"/>
      <c r="H446" s="278"/>
    </row>
    <row r="447" spans="1:8" ht="12.75" customHeight="1">
      <c r="A447" s="245" t="s">
        <v>46</v>
      </c>
      <c r="B447" s="256" t="s">
        <v>0</v>
      </c>
      <c r="C447" s="54"/>
      <c r="D447" s="327"/>
      <c r="E447" s="83"/>
      <c r="F447" s="93"/>
      <c r="G447" s="101"/>
      <c r="H447" s="279"/>
    </row>
    <row r="448" spans="1:8" ht="12.75" customHeight="1">
      <c r="A448" s="282"/>
      <c r="B448" s="255"/>
      <c r="C448" s="55"/>
      <c r="D448" s="326"/>
      <c r="E448" s="82"/>
      <c r="F448" s="90"/>
      <c r="G448" s="73"/>
      <c r="H448" s="278"/>
    </row>
    <row r="449" spans="1:8" ht="12.75" customHeight="1">
      <c r="A449" s="245" t="s">
        <v>46</v>
      </c>
      <c r="B449" s="256" t="s">
        <v>2837</v>
      </c>
      <c r="C449" s="54" t="s">
        <v>2756</v>
      </c>
      <c r="D449" s="327">
        <v>2</v>
      </c>
      <c r="E449" s="83" t="s">
        <v>199</v>
      </c>
      <c r="F449" s="93"/>
      <c r="G449" s="101"/>
      <c r="H449" s="279"/>
    </row>
    <row r="450" spans="1:8" ht="12.75" customHeight="1">
      <c r="A450" s="282"/>
      <c r="B450" s="255"/>
      <c r="C450" s="55"/>
      <c r="D450" s="326"/>
      <c r="E450" s="82"/>
      <c r="F450" s="90"/>
      <c r="G450" s="73"/>
      <c r="H450" s="278"/>
    </row>
    <row r="451" spans="1:8" ht="12.75" customHeight="1">
      <c r="A451" s="245" t="s">
        <v>46</v>
      </c>
      <c r="B451" s="256" t="s">
        <v>2553</v>
      </c>
      <c r="C451" s="54" t="s">
        <v>2839</v>
      </c>
      <c r="D451" s="327">
        <v>2</v>
      </c>
      <c r="E451" s="83" t="s">
        <v>199</v>
      </c>
      <c r="F451" s="93"/>
      <c r="G451" s="101"/>
      <c r="H451" s="279"/>
    </row>
    <row r="452" spans="1:8" ht="12.75" customHeight="1">
      <c r="A452" s="282"/>
      <c r="B452" s="255"/>
      <c r="C452" s="55"/>
      <c r="D452" s="326"/>
      <c r="E452" s="82"/>
      <c r="F452" s="90"/>
      <c r="G452" s="73"/>
      <c r="H452" s="278"/>
    </row>
    <row r="453" spans="1:8" ht="12.75" customHeight="1">
      <c r="A453" s="245" t="s">
        <v>46</v>
      </c>
      <c r="B453" s="256" t="s">
        <v>2695</v>
      </c>
      <c r="C453" s="54" t="s">
        <v>2843</v>
      </c>
      <c r="D453" s="327">
        <v>6.4</v>
      </c>
      <c r="E453" s="83" t="s">
        <v>161</v>
      </c>
      <c r="F453" s="93"/>
      <c r="G453" s="101"/>
      <c r="H453" s="279"/>
    </row>
    <row r="454" spans="1:8" ht="12.75" customHeight="1">
      <c r="A454" s="282"/>
      <c r="B454" s="255"/>
      <c r="C454" s="55"/>
      <c r="D454" s="326"/>
      <c r="E454" s="82"/>
      <c r="F454" s="90"/>
      <c r="G454" s="73"/>
      <c r="H454" s="278"/>
    </row>
    <row r="455" spans="1:8" ht="12.75" customHeight="1">
      <c r="A455" s="245" t="s">
        <v>46</v>
      </c>
      <c r="B455" s="256"/>
      <c r="C455" s="54"/>
      <c r="D455" s="327"/>
      <c r="E455" s="83"/>
      <c r="F455" s="93"/>
      <c r="G455" s="101"/>
      <c r="H455" s="279"/>
    </row>
    <row r="456" spans="1:8" ht="12.75" customHeight="1">
      <c r="A456" s="282"/>
      <c r="B456" s="255"/>
      <c r="C456" s="55"/>
      <c r="D456" s="326"/>
      <c r="E456" s="82"/>
      <c r="F456" s="90"/>
      <c r="G456" s="73"/>
      <c r="H456" s="278"/>
    </row>
    <row r="457" spans="1:8" ht="12.75" customHeight="1">
      <c r="A457" s="245" t="s">
        <v>46</v>
      </c>
      <c r="B457" s="256"/>
      <c r="C457" s="54"/>
      <c r="D457" s="327"/>
      <c r="E457" s="83"/>
      <c r="F457" s="93"/>
      <c r="G457" s="101"/>
      <c r="H457" s="279"/>
    </row>
    <row r="458" spans="1:8" ht="12.75" customHeight="1">
      <c r="A458" s="282"/>
      <c r="B458" s="255"/>
      <c r="C458" s="55"/>
      <c r="D458" s="326"/>
      <c r="E458" s="82"/>
      <c r="F458" s="90"/>
      <c r="G458" s="73"/>
      <c r="H458" s="278"/>
    </row>
    <row r="459" spans="1:8" ht="12.75" customHeight="1">
      <c r="A459" s="245" t="s">
        <v>46</v>
      </c>
      <c r="B459" s="256" t="s">
        <v>884</v>
      </c>
      <c r="C459" s="54"/>
      <c r="D459" s="327"/>
      <c r="E459" s="83"/>
      <c r="F459" s="93"/>
      <c r="G459" s="101"/>
      <c r="H459" s="279"/>
    </row>
    <row r="460" spans="1:8" ht="12.75" customHeight="1">
      <c r="A460" s="282"/>
      <c r="B460" s="255" t="s">
        <v>749</v>
      </c>
      <c r="C460" s="55"/>
      <c r="D460" s="326"/>
      <c r="E460" s="82"/>
      <c r="F460" s="90"/>
      <c r="G460" s="73"/>
      <c r="H460" s="278"/>
    </row>
    <row r="461" spans="1:8" ht="12.75" customHeight="1">
      <c r="A461" s="245" t="s">
        <v>46</v>
      </c>
      <c r="B461" s="256" t="s">
        <v>1429</v>
      </c>
      <c r="C461" s="54" t="s">
        <v>1086</v>
      </c>
      <c r="D461" s="327">
        <v>1.5</v>
      </c>
      <c r="E461" s="83" t="s">
        <v>117</v>
      </c>
      <c r="F461" s="93"/>
      <c r="G461" s="101"/>
      <c r="H461" s="279"/>
    </row>
    <row r="462" spans="1:8" ht="12.75" customHeight="1">
      <c r="A462" s="282"/>
      <c r="B462" s="255" t="s">
        <v>639</v>
      </c>
      <c r="C462" s="55"/>
      <c r="D462" s="326"/>
      <c r="E462" s="82"/>
      <c r="F462" s="90"/>
      <c r="G462" s="73"/>
      <c r="H462" s="278"/>
    </row>
    <row r="463" spans="1:8" ht="12.75" customHeight="1">
      <c r="A463" s="245" t="s">
        <v>46</v>
      </c>
      <c r="B463" s="256" t="s">
        <v>682</v>
      </c>
      <c r="C463" s="54" t="s">
        <v>2783</v>
      </c>
      <c r="D463" s="327">
        <v>14.1</v>
      </c>
      <c r="E463" s="83" t="s">
        <v>117</v>
      </c>
      <c r="F463" s="93"/>
      <c r="G463" s="101"/>
      <c r="H463" s="279"/>
    </row>
    <row r="464" spans="1:8" ht="12.75" customHeight="1">
      <c r="A464" s="282"/>
      <c r="B464" s="255" t="s">
        <v>639</v>
      </c>
      <c r="C464" s="55" t="s">
        <v>1100</v>
      </c>
      <c r="D464" s="326"/>
      <c r="E464" s="82"/>
      <c r="F464" s="90"/>
      <c r="G464" s="73"/>
      <c r="H464" s="278"/>
    </row>
    <row r="465" spans="1:8" ht="12.75" customHeight="1">
      <c r="A465" s="245" t="s">
        <v>46</v>
      </c>
      <c r="B465" s="256" t="s">
        <v>2845</v>
      </c>
      <c r="C465" s="54" t="s">
        <v>783</v>
      </c>
      <c r="D465" s="327">
        <v>28.1</v>
      </c>
      <c r="E465" s="83" t="s">
        <v>117</v>
      </c>
      <c r="F465" s="93"/>
      <c r="G465" s="101"/>
      <c r="H465" s="279"/>
    </row>
    <row r="466" spans="1:8" ht="12.75" customHeight="1">
      <c r="A466" s="282"/>
      <c r="B466" s="255"/>
      <c r="C466" s="55"/>
      <c r="D466" s="326"/>
      <c r="E466" s="82"/>
      <c r="F466" s="90"/>
      <c r="G466" s="73"/>
      <c r="H466" s="278"/>
    </row>
    <row r="467" spans="1:8" ht="12.75" customHeight="1">
      <c r="A467" s="245" t="s">
        <v>46</v>
      </c>
      <c r="B467" s="256" t="s">
        <v>889</v>
      </c>
      <c r="C467" s="54"/>
      <c r="D467" s="327">
        <f>D463+D465</f>
        <v>42.2</v>
      </c>
      <c r="E467" s="83" t="s">
        <v>117</v>
      </c>
      <c r="F467" s="93"/>
      <c r="G467" s="101"/>
      <c r="H467" s="279"/>
    </row>
    <row r="468" spans="1:8" ht="12.75" customHeight="1">
      <c r="A468" s="282"/>
      <c r="B468" s="255"/>
      <c r="C468" s="55" t="s">
        <v>2654</v>
      </c>
      <c r="D468" s="326"/>
      <c r="E468" s="82"/>
      <c r="F468" s="90"/>
      <c r="G468" s="73"/>
      <c r="H468" s="278"/>
    </row>
    <row r="469" spans="1:8" ht="12.75" customHeight="1">
      <c r="A469" s="245" t="s">
        <v>46</v>
      </c>
      <c r="B469" s="256" t="s">
        <v>1124</v>
      </c>
      <c r="C469" s="54" t="s">
        <v>2088</v>
      </c>
      <c r="D469" s="327">
        <v>1</v>
      </c>
      <c r="E469" s="83" t="s">
        <v>199</v>
      </c>
      <c r="F469" s="93"/>
      <c r="G469" s="101"/>
      <c r="H469" s="279"/>
    </row>
    <row r="470" spans="1:8" ht="12.75" customHeight="1">
      <c r="A470" s="282"/>
      <c r="B470" s="255" t="s">
        <v>1129</v>
      </c>
      <c r="C470" s="55"/>
      <c r="D470" s="326"/>
      <c r="E470" s="82"/>
      <c r="F470" s="90"/>
      <c r="G470" s="73"/>
      <c r="H470" s="278"/>
    </row>
    <row r="471" spans="1:8" ht="12.75" customHeight="1">
      <c r="A471" s="245" t="s">
        <v>46</v>
      </c>
      <c r="B471" s="256" t="s">
        <v>1134</v>
      </c>
      <c r="C471" s="54" t="s">
        <v>2351</v>
      </c>
      <c r="D471" s="327">
        <v>3</v>
      </c>
      <c r="E471" s="83" t="s">
        <v>199</v>
      </c>
      <c r="F471" s="93"/>
      <c r="G471" s="101"/>
      <c r="H471" s="279"/>
    </row>
    <row r="472" spans="1:8" ht="12.75" customHeight="1">
      <c r="A472" s="282"/>
      <c r="B472" s="255" t="s">
        <v>348</v>
      </c>
      <c r="C472" s="55"/>
      <c r="D472" s="326"/>
      <c r="E472" s="82"/>
      <c r="F472" s="90"/>
      <c r="G472" s="73"/>
      <c r="H472" s="278"/>
    </row>
    <row r="473" spans="1:8" ht="12.75" customHeight="1">
      <c r="A473" s="245"/>
      <c r="B473" s="256" t="s">
        <v>1134</v>
      </c>
      <c r="C473" s="54" t="s">
        <v>2351</v>
      </c>
      <c r="D473" s="327">
        <v>8</v>
      </c>
      <c r="E473" s="83" t="s">
        <v>199</v>
      </c>
      <c r="F473" s="93"/>
      <c r="G473" s="101"/>
      <c r="H473" s="279"/>
    </row>
    <row r="474" spans="1:8" ht="12.75" customHeight="1">
      <c r="A474" s="282"/>
      <c r="B474" s="255"/>
      <c r="C474" s="55"/>
      <c r="D474" s="326"/>
      <c r="E474" s="82"/>
      <c r="F474" s="90"/>
      <c r="G474" s="73"/>
      <c r="H474" s="278"/>
    </row>
    <row r="475" spans="1:8" ht="12.75" customHeight="1">
      <c r="A475" s="245" t="s">
        <v>46</v>
      </c>
      <c r="B475" s="256" t="s">
        <v>1170</v>
      </c>
      <c r="C475" s="54" t="s">
        <v>1706</v>
      </c>
      <c r="D475" s="327">
        <v>0.9</v>
      </c>
      <c r="E475" s="83" t="s">
        <v>161</v>
      </c>
      <c r="F475" s="93"/>
      <c r="G475" s="101"/>
      <c r="H475" s="279"/>
    </row>
    <row r="476" spans="1:8" ht="12.75" customHeight="1">
      <c r="A476" s="282"/>
      <c r="B476" s="255" t="s">
        <v>2789</v>
      </c>
      <c r="C476" s="55"/>
      <c r="D476" s="326"/>
      <c r="E476" s="82"/>
      <c r="F476" s="90"/>
      <c r="G476" s="73"/>
      <c r="H476" s="278"/>
    </row>
    <row r="477" spans="1:8" ht="12.75" customHeight="1">
      <c r="A477" s="245" t="s">
        <v>46</v>
      </c>
      <c r="B477" s="256" t="s">
        <v>1200</v>
      </c>
      <c r="C477" s="54" t="s">
        <v>191</v>
      </c>
      <c r="D477" s="327">
        <v>2</v>
      </c>
      <c r="E477" s="83" t="s">
        <v>199</v>
      </c>
      <c r="F477" s="93"/>
      <c r="G477" s="101"/>
      <c r="H477" s="279"/>
    </row>
    <row r="478" spans="1:8" ht="12.75" customHeight="1">
      <c r="A478" s="282"/>
      <c r="B478" s="255"/>
      <c r="C478" s="55"/>
      <c r="D478" s="326"/>
      <c r="E478" s="82"/>
      <c r="F478" s="90"/>
      <c r="G478" s="73"/>
      <c r="H478" s="278"/>
    </row>
    <row r="479" spans="1:8" ht="12.75" customHeight="1">
      <c r="A479" s="245" t="s">
        <v>46</v>
      </c>
      <c r="B479" s="256"/>
      <c r="C479" s="54"/>
      <c r="D479" s="327"/>
      <c r="E479" s="83"/>
      <c r="F479" s="93"/>
      <c r="G479" s="101"/>
      <c r="H479" s="279"/>
    </row>
    <row r="480" spans="1:8" ht="12.75" customHeight="1">
      <c r="A480" s="282"/>
      <c r="B480" s="255" t="s">
        <v>46</v>
      </c>
      <c r="C480" s="55" t="s">
        <v>46</v>
      </c>
      <c r="D480" s="326"/>
      <c r="E480" s="82"/>
      <c r="F480" s="90"/>
      <c r="G480" s="73"/>
      <c r="H480" s="278"/>
    </row>
    <row r="481" spans="1:8" ht="12.75" customHeight="1">
      <c r="A481" s="245" t="s">
        <v>46</v>
      </c>
      <c r="B481" s="40" t="s">
        <v>165</v>
      </c>
      <c r="C481" s="54" t="s">
        <v>46</v>
      </c>
      <c r="D481" s="327"/>
      <c r="E481" s="83" t="s">
        <v>46</v>
      </c>
      <c r="F481" s="93"/>
      <c r="G481" s="101"/>
      <c r="H481" s="279"/>
    </row>
    <row r="482" spans="1:8" ht="12.75" customHeight="1">
      <c r="A482" s="282"/>
      <c r="B482" s="255" t="s">
        <v>46</v>
      </c>
      <c r="C482" s="55" t="s">
        <v>46</v>
      </c>
      <c r="D482" s="326"/>
      <c r="E482" s="82"/>
      <c r="F482" s="90"/>
      <c r="G482" s="73"/>
      <c r="H482" s="278"/>
    </row>
    <row r="483" spans="1:8" ht="12.75" customHeight="1">
      <c r="A483" s="245" t="s">
        <v>2527</v>
      </c>
      <c r="B483" s="256" t="s">
        <v>41</v>
      </c>
      <c r="C483" s="54" t="s">
        <v>46</v>
      </c>
      <c r="D483" s="327"/>
      <c r="E483" s="83" t="s">
        <v>46</v>
      </c>
      <c r="F483" s="93"/>
      <c r="G483" s="101"/>
      <c r="H483" s="279"/>
    </row>
    <row r="484" spans="1:8" ht="12.75" customHeight="1">
      <c r="A484" s="282"/>
      <c r="B484" s="255"/>
      <c r="C484" s="55"/>
      <c r="D484" s="326"/>
      <c r="E484" s="82"/>
      <c r="F484" s="90"/>
      <c r="G484" s="73"/>
      <c r="H484" s="278"/>
    </row>
    <row r="485" spans="1:8" ht="12.75" customHeight="1">
      <c r="A485" s="245"/>
      <c r="B485" s="256"/>
      <c r="C485" s="54"/>
      <c r="D485" s="327"/>
      <c r="E485" s="83"/>
      <c r="F485" s="93"/>
      <c r="G485" s="101"/>
      <c r="H485" s="279"/>
    </row>
    <row r="486" spans="1:8" ht="12.75" customHeight="1">
      <c r="A486" s="282"/>
      <c r="B486" s="255"/>
      <c r="C486" s="55"/>
      <c r="D486" s="326"/>
      <c r="E486" s="82"/>
      <c r="F486" s="90"/>
      <c r="G486" s="73"/>
      <c r="H486" s="278"/>
    </row>
    <row r="487" spans="1:8" ht="12.75" customHeight="1">
      <c r="A487" s="245" t="s">
        <v>46</v>
      </c>
      <c r="B487" s="256" t="s">
        <v>0</v>
      </c>
      <c r="C487" s="54"/>
      <c r="D487" s="327"/>
      <c r="E487" s="83"/>
      <c r="F487" s="93"/>
      <c r="G487" s="101"/>
      <c r="H487" s="279"/>
    </row>
    <row r="488" spans="1:8" ht="12.75" customHeight="1">
      <c r="A488" s="282"/>
      <c r="B488" s="255" t="s">
        <v>129</v>
      </c>
      <c r="C488" s="55"/>
      <c r="D488" s="326"/>
      <c r="E488" s="82"/>
      <c r="F488" s="90"/>
      <c r="G488" s="73"/>
      <c r="H488" s="278"/>
    </row>
    <row r="489" spans="1:8" ht="12.75" customHeight="1">
      <c r="A489" s="245" t="s">
        <v>46</v>
      </c>
      <c r="B489" s="256" t="s">
        <v>2715</v>
      </c>
      <c r="C489" s="54" t="s">
        <v>602</v>
      </c>
      <c r="D489" s="327">
        <v>58.4</v>
      </c>
      <c r="E489" s="83" t="s">
        <v>117</v>
      </c>
      <c r="F489" s="93"/>
      <c r="G489" s="101"/>
      <c r="H489" s="279"/>
    </row>
    <row r="490" spans="1:8" ht="12.75" customHeight="1">
      <c r="A490" s="282"/>
      <c r="B490" s="255" t="s">
        <v>1906</v>
      </c>
      <c r="C490" s="55"/>
      <c r="D490" s="326"/>
      <c r="E490" s="82"/>
      <c r="F490" s="90"/>
      <c r="G490" s="73"/>
      <c r="H490" s="278"/>
    </row>
    <row r="491" spans="1:8" ht="12.75" customHeight="1">
      <c r="A491" s="245" t="s">
        <v>46</v>
      </c>
      <c r="B491" s="256" t="s">
        <v>2715</v>
      </c>
      <c r="C491" s="54" t="s">
        <v>602</v>
      </c>
      <c r="D491" s="327">
        <v>5.7</v>
      </c>
      <c r="E491" s="83" t="s">
        <v>117</v>
      </c>
      <c r="F491" s="93"/>
      <c r="G491" s="101"/>
      <c r="H491" s="279"/>
    </row>
    <row r="492" spans="1:8" ht="12.75" customHeight="1">
      <c r="A492" s="282"/>
      <c r="B492" s="255" t="s">
        <v>269</v>
      </c>
      <c r="C492" s="55"/>
      <c r="D492" s="326"/>
      <c r="E492" s="82"/>
      <c r="F492" s="90"/>
      <c r="G492" s="73"/>
      <c r="H492" s="278"/>
    </row>
    <row r="493" spans="1:8" ht="12.75" customHeight="1">
      <c r="A493" s="245" t="s">
        <v>46</v>
      </c>
      <c r="B493" s="256" t="s">
        <v>1103</v>
      </c>
      <c r="C493" s="54"/>
      <c r="D493" s="327">
        <v>1.6</v>
      </c>
      <c r="E493" s="83" t="s">
        <v>117</v>
      </c>
      <c r="F493" s="93"/>
      <c r="G493" s="101"/>
      <c r="H493" s="279"/>
    </row>
    <row r="494" spans="1:8" ht="12.75" customHeight="1">
      <c r="A494" s="282"/>
      <c r="B494" s="255" t="s">
        <v>816</v>
      </c>
      <c r="C494" s="55"/>
      <c r="D494" s="326"/>
      <c r="E494" s="82"/>
      <c r="F494" s="90"/>
      <c r="G494" s="73"/>
      <c r="H494" s="278"/>
    </row>
    <row r="495" spans="1:8" ht="12.75" customHeight="1">
      <c r="A495" s="245" t="s">
        <v>46</v>
      </c>
      <c r="B495" s="256" t="s">
        <v>1103</v>
      </c>
      <c r="C495" s="54"/>
      <c r="D495" s="327">
        <v>1</v>
      </c>
      <c r="E495" s="83" t="s">
        <v>117</v>
      </c>
      <c r="F495" s="93"/>
      <c r="G495" s="101"/>
      <c r="H495" s="279"/>
    </row>
    <row r="496" spans="1:8" ht="12.75" customHeight="1">
      <c r="A496" s="282"/>
      <c r="B496" s="255" t="s">
        <v>1295</v>
      </c>
      <c r="C496" s="55"/>
      <c r="D496" s="326"/>
      <c r="E496" s="82"/>
      <c r="F496" s="90"/>
      <c r="G496" s="73"/>
      <c r="H496" s="278"/>
    </row>
    <row r="497" spans="1:8" ht="12.75" customHeight="1">
      <c r="A497" s="245" t="s">
        <v>46</v>
      </c>
      <c r="B497" s="256" t="s">
        <v>1103</v>
      </c>
      <c r="C497" s="54"/>
      <c r="D497" s="327">
        <v>2</v>
      </c>
      <c r="E497" s="83" t="s">
        <v>117</v>
      </c>
      <c r="F497" s="93"/>
      <c r="G497" s="101"/>
      <c r="H497" s="279"/>
    </row>
    <row r="498" spans="1:8" ht="12.75" customHeight="1">
      <c r="A498" s="282"/>
      <c r="B498" s="255"/>
      <c r="C498" s="55"/>
      <c r="D498" s="326"/>
      <c r="E498" s="82"/>
      <c r="F498" s="90"/>
      <c r="G498" s="73"/>
      <c r="H498" s="278"/>
    </row>
    <row r="499" spans="1:8" ht="12.75" customHeight="1">
      <c r="A499" s="245" t="s">
        <v>46</v>
      </c>
      <c r="B499" s="256" t="s">
        <v>932</v>
      </c>
      <c r="C499" s="54" t="s">
        <v>1241</v>
      </c>
      <c r="D499" s="327">
        <v>16.100000000000001</v>
      </c>
      <c r="E499" s="83" t="s">
        <v>161</v>
      </c>
      <c r="F499" s="93"/>
      <c r="G499" s="101"/>
      <c r="H499" s="279"/>
    </row>
    <row r="500" spans="1:8" ht="12.75" customHeight="1">
      <c r="A500" s="282"/>
      <c r="B500" s="255"/>
      <c r="C500" s="55"/>
      <c r="D500" s="326"/>
      <c r="E500" s="82"/>
      <c r="F500" s="90"/>
      <c r="G500" s="73"/>
      <c r="H500" s="278"/>
    </row>
    <row r="501" spans="1:8" ht="12.75" customHeight="1">
      <c r="A501" s="245" t="s">
        <v>46</v>
      </c>
      <c r="B501" s="256"/>
      <c r="C501" s="54"/>
      <c r="D501" s="327"/>
      <c r="E501" s="83"/>
      <c r="F501" s="93"/>
      <c r="G501" s="101"/>
      <c r="H501" s="279"/>
    </row>
    <row r="502" spans="1:8" ht="12.75" customHeight="1">
      <c r="A502" s="282"/>
      <c r="B502" s="255" t="s">
        <v>354</v>
      </c>
      <c r="C502" s="55"/>
      <c r="D502" s="326"/>
      <c r="E502" s="82"/>
      <c r="F502" s="90"/>
      <c r="G502" s="73"/>
      <c r="H502" s="278"/>
    </row>
    <row r="503" spans="1:8" ht="12.75" customHeight="1">
      <c r="A503" s="245" t="s">
        <v>46</v>
      </c>
      <c r="B503" s="256" t="s">
        <v>2790</v>
      </c>
      <c r="C503" s="54" t="s">
        <v>2846</v>
      </c>
      <c r="D503" s="327">
        <v>20.7</v>
      </c>
      <c r="E503" s="83" t="s">
        <v>117</v>
      </c>
      <c r="F503" s="93"/>
      <c r="G503" s="101"/>
      <c r="H503" s="279"/>
    </row>
    <row r="504" spans="1:8" ht="12.75" customHeight="1">
      <c r="A504" s="282"/>
      <c r="B504" s="255" t="s">
        <v>253</v>
      </c>
      <c r="C504" s="55"/>
      <c r="D504" s="326"/>
      <c r="E504" s="82"/>
      <c r="F504" s="90"/>
      <c r="G504" s="73"/>
      <c r="H504" s="278"/>
    </row>
    <row r="505" spans="1:8" ht="12.75" customHeight="1">
      <c r="A505" s="245" t="s">
        <v>46</v>
      </c>
      <c r="B505" s="256" t="s">
        <v>638</v>
      </c>
      <c r="C505" s="54" t="s">
        <v>170</v>
      </c>
      <c r="D505" s="327">
        <v>10.5</v>
      </c>
      <c r="E505" s="83" t="s">
        <v>117</v>
      </c>
      <c r="F505" s="93"/>
      <c r="G505" s="101"/>
      <c r="H505" s="279"/>
    </row>
    <row r="506" spans="1:8" ht="12.75" customHeight="1">
      <c r="A506" s="282"/>
      <c r="B506" s="255"/>
      <c r="C506" s="55"/>
      <c r="D506" s="326"/>
      <c r="E506" s="82"/>
      <c r="F506" s="90"/>
      <c r="G506" s="73"/>
      <c r="H506" s="278"/>
    </row>
    <row r="507" spans="1:8" ht="12.75" customHeight="1">
      <c r="A507" s="245" t="s">
        <v>46</v>
      </c>
      <c r="B507" s="256"/>
      <c r="C507" s="54"/>
      <c r="D507" s="327"/>
      <c r="E507" s="83"/>
      <c r="F507" s="93"/>
      <c r="G507" s="101"/>
      <c r="H507" s="279"/>
    </row>
    <row r="508" spans="1:8" ht="12.75" customHeight="1">
      <c r="A508" s="282"/>
      <c r="B508" s="255"/>
      <c r="C508" s="55"/>
      <c r="D508" s="326"/>
      <c r="E508" s="82"/>
      <c r="F508" s="90"/>
      <c r="G508" s="73"/>
      <c r="H508" s="278"/>
    </row>
    <row r="509" spans="1:8" ht="12.75" customHeight="1">
      <c r="A509" s="245" t="s">
        <v>46</v>
      </c>
      <c r="B509" s="256" t="s">
        <v>884</v>
      </c>
      <c r="C509" s="54"/>
      <c r="D509" s="327"/>
      <c r="E509" s="83"/>
      <c r="F509" s="93"/>
      <c r="G509" s="101"/>
      <c r="H509" s="279"/>
    </row>
    <row r="510" spans="1:8" ht="12.75" customHeight="1">
      <c r="A510" s="282"/>
      <c r="B510" s="255" t="s">
        <v>403</v>
      </c>
      <c r="C510" s="55"/>
      <c r="D510" s="326"/>
      <c r="E510" s="82"/>
      <c r="F510" s="90"/>
      <c r="G510" s="73"/>
      <c r="H510" s="278"/>
    </row>
    <row r="511" spans="1:8" ht="12.75" customHeight="1">
      <c r="A511" s="245" t="s">
        <v>46</v>
      </c>
      <c r="B511" s="256" t="s">
        <v>2715</v>
      </c>
      <c r="C511" s="54" t="s">
        <v>1277</v>
      </c>
      <c r="D511" s="327">
        <v>3.9</v>
      </c>
      <c r="E511" s="83" t="s">
        <v>117</v>
      </c>
      <c r="F511" s="93"/>
      <c r="G511" s="101"/>
      <c r="H511" s="279"/>
    </row>
    <row r="512" spans="1:8" ht="12.75" customHeight="1">
      <c r="A512" s="282"/>
      <c r="B512" s="255" t="s">
        <v>644</v>
      </c>
      <c r="C512" s="55"/>
      <c r="D512" s="326"/>
      <c r="E512" s="82"/>
      <c r="F512" s="90"/>
      <c r="G512" s="73"/>
      <c r="H512" s="278"/>
    </row>
    <row r="513" spans="1:8" ht="12.75" customHeight="1">
      <c r="A513" s="245" t="s">
        <v>46</v>
      </c>
      <c r="B513" s="256" t="s">
        <v>2715</v>
      </c>
      <c r="C513" s="54" t="s">
        <v>2348</v>
      </c>
      <c r="D513" s="327">
        <v>46</v>
      </c>
      <c r="E513" s="83" t="s">
        <v>117</v>
      </c>
      <c r="F513" s="93"/>
      <c r="G513" s="101"/>
      <c r="H513" s="279"/>
    </row>
    <row r="514" spans="1:8" ht="12.75" customHeight="1">
      <c r="A514" s="282"/>
      <c r="B514" s="255" t="s">
        <v>403</v>
      </c>
      <c r="C514" s="55"/>
      <c r="D514" s="326"/>
      <c r="E514" s="82"/>
      <c r="F514" s="90"/>
      <c r="G514" s="73"/>
      <c r="H514" s="278"/>
    </row>
    <row r="515" spans="1:8" ht="12.75" customHeight="1">
      <c r="A515" s="245" t="s">
        <v>46</v>
      </c>
      <c r="B515" s="256" t="s">
        <v>1103</v>
      </c>
      <c r="C515" s="54" t="s">
        <v>1099</v>
      </c>
      <c r="D515" s="327">
        <v>42.2</v>
      </c>
      <c r="E515" s="83" t="s">
        <v>117</v>
      </c>
      <c r="F515" s="93"/>
      <c r="G515" s="101"/>
      <c r="H515" s="279"/>
    </row>
    <row r="516" spans="1:8" ht="12.75" customHeight="1">
      <c r="A516" s="282"/>
      <c r="B516" s="255" t="s">
        <v>749</v>
      </c>
      <c r="C516" s="55"/>
      <c r="D516" s="326"/>
      <c r="E516" s="82"/>
      <c r="F516" s="90"/>
      <c r="G516" s="73"/>
      <c r="H516" s="278"/>
    </row>
    <row r="517" spans="1:8" ht="12.75" customHeight="1">
      <c r="A517" s="245" t="s">
        <v>46</v>
      </c>
      <c r="B517" s="256" t="s">
        <v>1103</v>
      </c>
      <c r="C517" s="54" t="s">
        <v>1099</v>
      </c>
      <c r="D517" s="327">
        <v>7.6</v>
      </c>
      <c r="E517" s="83" t="s">
        <v>117</v>
      </c>
      <c r="F517" s="93"/>
      <c r="G517" s="101"/>
      <c r="H517" s="279"/>
    </row>
    <row r="518" spans="1:8" ht="12.75" customHeight="1">
      <c r="A518" s="282"/>
      <c r="B518" s="255"/>
      <c r="C518" s="55"/>
      <c r="D518" s="326"/>
      <c r="E518" s="82"/>
      <c r="F518" s="90"/>
      <c r="G518" s="73"/>
      <c r="H518" s="278"/>
    </row>
    <row r="519" spans="1:8" ht="12.75" customHeight="1">
      <c r="A519" s="245" t="s">
        <v>46</v>
      </c>
      <c r="B519" s="256"/>
      <c r="C519" s="54"/>
      <c r="D519" s="327"/>
      <c r="E519" s="83"/>
      <c r="F519" s="93"/>
      <c r="G519" s="101"/>
      <c r="H519" s="279"/>
    </row>
    <row r="520" spans="1:8" ht="12.75" customHeight="1">
      <c r="A520" s="282"/>
      <c r="B520" s="255" t="s">
        <v>46</v>
      </c>
      <c r="C520" s="55" t="s">
        <v>46</v>
      </c>
      <c r="D520" s="326"/>
      <c r="E520" s="82"/>
      <c r="F520" s="90"/>
      <c r="G520" s="73"/>
      <c r="H520" s="278"/>
    </row>
    <row r="521" spans="1:8" ht="12.75" customHeight="1">
      <c r="A521" s="245" t="s">
        <v>46</v>
      </c>
      <c r="B521" s="40" t="s">
        <v>165</v>
      </c>
      <c r="C521" s="54" t="s">
        <v>46</v>
      </c>
      <c r="D521" s="327"/>
      <c r="E521" s="83" t="s">
        <v>46</v>
      </c>
      <c r="F521" s="93"/>
      <c r="G521" s="101"/>
      <c r="H521" s="279"/>
    </row>
    <row r="522" spans="1:8" ht="12.75" customHeight="1">
      <c r="A522" s="285"/>
      <c r="B522" s="251"/>
      <c r="C522" s="264"/>
      <c r="D522" s="69"/>
      <c r="E522" s="80"/>
      <c r="F522" s="69"/>
      <c r="G522" s="69"/>
      <c r="H522" s="275"/>
    </row>
    <row r="523" spans="1:8" ht="12.75" customHeight="1">
      <c r="A523" s="245" t="s">
        <v>1225</v>
      </c>
      <c r="B523" s="256" t="s">
        <v>2733</v>
      </c>
      <c r="C523" s="265"/>
      <c r="D523" s="70"/>
      <c r="E523" s="81"/>
      <c r="F523" s="70"/>
      <c r="G523" s="70"/>
      <c r="H523" s="277"/>
    </row>
    <row r="524" spans="1:8" ht="12.75" customHeight="1">
      <c r="A524" s="246"/>
      <c r="B524" s="253"/>
      <c r="C524" s="318"/>
      <c r="D524" s="268"/>
      <c r="E524" s="238"/>
      <c r="F524" s="268"/>
      <c r="G524" s="69"/>
      <c r="H524" s="278"/>
    </row>
    <row r="525" spans="1:8" ht="12.75" customHeight="1">
      <c r="A525" s="287"/>
      <c r="B525" s="254"/>
      <c r="C525" s="319"/>
      <c r="D525" s="70"/>
      <c r="E525" s="81"/>
      <c r="F525" s="70"/>
      <c r="G525" s="70"/>
      <c r="H525" s="279"/>
    </row>
    <row r="526" spans="1:8" ht="12.75" customHeight="1">
      <c r="A526" s="282"/>
      <c r="B526" s="255"/>
      <c r="C526" s="320"/>
      <c r="D526" s="69"/>
      <c r="E526" s="80"/>
      <c r="F526" s="90"/>
      <c r="G526" s="69"/>
      <c r="H526" s="278"/>
    </row>
    <row r="527" spans="1:8" ht="12.75" customHeight="1">
      <c r="A527" s="245" t="s">
        <v>2189</v>
      </c>
      <c r="B527" s="256" t="s">
        <v>2265</v>
      </c>
      <c r="C527" s="321"/>
      <c r="D527" s="70">
        <v>1</v>
      </c>
      <c r="E527" s="81" t="s">
        <v>2108</v>
      </c>
      <c r="F527" s="91"/>
      <c r="G527" s="70"/>
      <c r="H527" s="279"/>
    </row>
    <row r="528" spans="1:8" ht="12.75" customHeight="1">
      <c r="A528" s="282"/>
      <c r="B528" s="255"/>
      <c r="C528" s="322"/>
      <c r="D528" s="69"/>
      <c r="E528" s="80"/>
      <c r="F528" s="90"/>
      <c r="G528" s="69"/>
      <c r="H528" s="278"/>
    </row>
    <row r="529" spans="1:8" ht="12.75" customHeight="1">
      <c r="A529" s="245" t="s">
        <v>1218</v>
      </c>
      <c r="B529" s="256" t="s">
        <v>2793</v>
      </c>
      <c r="C529" s="323"/>
      <c r="D529" s="70">
        <v>1</v>
      </c>
      <c r="E529" s="81" t="s">
        <v>2108</v>
      </c>
      <c r="F529" s="91"/>
      <c r="G529" s="70"/>
      <c r="H529" s="279"/>
    </row>
    <row r="530" spans="1:8" ht="12.75" customHeight="1">
      <c r="A530" s="282"/>
      <c r="B530" s="255"/>
      <c r="C530" s="322"/>
      <c r="D530" s="69"/>
      <c r="E530" s="80"/>
      <c r="F530" s="90"/>
      <c r="G530" s="73"/>
      <c r="H530" s="278"/>
    </row>
    <row r="531" spans="1:8" ht="12.75" customHeight="1">
      <c r="A531" s="245" t="s">
        <v>895</v>
      </c>
      <c r="B531" s="256" t="s">
        <v>2629</v>
      </c>
      <c r="C531" s="319"/>
      <c r="D531" s="70">
        <v>1</v>
      </c>
      <c r="E531" s="81" t="s">
        <v>2108</v>
      </c>
      <c r="F531" s="91"/>
      <c r="G531" s="101"/>
      <c r="H531" s="279"/>
    </row>
    <row r="532" spans="1:8" ht="12.75" customHeight="1">
      <c r="A532" s="282"/>
      <c r="B532" s="255"/>
      <c r="C532" s="322"/>
      <c r="D532" s="69"/>
      <c r="E532" s="80"/>
      <c r="F532" s="90"/>
      <c r="G532" s="73"/>
      <c r="H532" s="278"/>
    </row>
    <row r="533" spans="1:8" ht="12.75" customHeight="1">
      <c r="A533" s="245"/>
      <c r="B533" s="256"/>
      <c r="C533" s="323"/>
      <c r="D533" s="70"/>
      <c r="E533" s="81"/>
      <c r="F533" s="91"/>
      <c r="G533" s="101"/>
      <c r="H533" s="279"/>
    </row>
    <row r="534" spans="1:8" ht="12.75" customHeight="1">
      <c r="A534" s="282"/>
      <c r="B534" s="255"/>
      <c r="C534" s="320"/>
      <c r="D534" s="69"/>
      <c r="E534" s="80"/>
      <c r="F534" s="90"/>
      <c r="G534" s="73"/>
      <c r="H534" s="278"/>
    </row>
    <row r="535" spans="1:8" ht="12.75" customHeight="1">
      <c r="A535" s="245"/>
      <c r="B535" s="256"/>
      <c r="C535" s="323"/>
      <c r="D535" s="70"/>
      <c r="E535" s="81"/>
      <c r="F535" s="91"/>
      <c r="G535" s="101"/>
      <c r="H535" s="279"/>
    </row>
    <row r="536" spans="1:8" ht="12.75" customHeight="1">
      <c r="A536" s="282"/>
      <c r="B536" s="255"/>
      <c r="C536" s="322"/>
      <c r="D536" s="69"/>
      <c r="E536" s="80"/>
      <c r="F536" s="90"/>
      <c r="G536" s="73"/>
      <c r="H536" s="278"/>
    </row>
    <row r="537" spans="1:8" ht="12.75" customHeight="1">
      <c r="A537" s="245"/>
      <c r="B537" s="256"/>
      <c r="C537" s="323"/>
      <c r="D537" s="70"/>
      <c r="E537" s="81"/>
      <c r="F537" s="92"/>
      <c r="G537" s="101"/>
      <c r="H537" s="279"/>
    </row>
    <row r="538" spans="1:8" ht="12.75" customHeight="1">
      <c r="A538" s="282"/>
      <c r="B538" s="255"/>
      <c r="C538" s="322"/>
      <c r="D538" s="71"/>
      <c r="E538" s="80"/>
      <c r="F538" s="90"/>
      <c r="G538" s="73"/>
      <c r="H538" s="278"/>
    </row>
    <row r="539" spans="1:8" ht="12.75" customHeight="1">
      <c r="A539" s="245"/>
      <c r="B539" s="256"/>
      <c r="C539" s="323"/>
      <c r="D539" s="72"/>
      <c r="E539" s="81"/>
      <c r="F539" s="93"/>
      <c r="G539" s="101"/>
      <c r="H539" s="279"/>
    </row>
    <row r="540" spans="1:8" ht="12.75" customHeight="1">
      <c r="A540" s="282"/>
      <c r="B540" s="255"/>
      <c r="C540" s="322"/>
      <c r="D540" s="71"/>
      <c r="E540" s="80"/>
      <c r="F540" s="90"/>
      <c r="G540" s="73"/>
      <c r="H540" s="278"/>
    </row>
    <row r="541" spans="1:8" ht="12.75" customHeight="1">
      <c r="A541" s="245"/>
      <c r="B541" s="256"/>
      <c r="C541" s="323"/>
      <c r="D541" s="72"/>
      <c r="E541" s="81"/>
      <c r="F541" s="91"/>
      <c r="G541" s="101"/>
      <c r="H541" s="279"/>
    </row>
    <row r="542" spans="1:8" ht="12.75" customHeight="1">
      <c r="A542" s="282"/>
      <c r="B542" s="255"/>
      <c r="C542" s="322"/>
      <c r="D542" s="71"/>
      <c r="E542" s="80"/>
      <c r="F542" s="90"/>
      <c r="G542" s="73"/>
      <c r="H542" s="278"/>
    </row>
    <row r="543" spans="1:8" ht="12.75" customHeight="1">
      <c r="A543" s="245"/>
      <c r="B543" s="256"/>
      <c r="C543" s="323"/>
      <c r="D543" s="72"/>
      <c r="E543" s="81"/>
      <c r="F543" s="91"/>
      <c r="G543" s="101"/>
      <c r="H543" s="279"/>
    </row>
    <row r="544" spans="1:8" ht="12.75" customHeight="1">
      <c r="A544" s="282"/>
      <c r="B544" s="255"/>
      <c r="C544" s="322"/>
      <c r="D544" s="71"/>
      <c r="E544" s="80"/>
      <c r="F544" s="90"/>
      <c r="G544" s="73"/>
      <c r="H544" s="278"/>
    </row>
    <row r="545" spans="1:8" ht="12.75" customHeight="1">
      <c r="A545" s="245"/>
      <c r="B545" s="256"/>
      <c r="C545" s="323"/>
      <c r="D545" s="72"/>
      <c r="E545" s="81"/>
      <c r="F545" s="91"/>
      <c r="G545" s="101"/>
      <c r="H545" s="279"/>
    </row>
    <row r="546" spans="1:8" ht="12.75" customHeight="1">
      <c r="A546" s="282"/>
      <c r="B546" s="255"/>
      <c r="C546" s="322"/>
      <c r="D546" s="71"/>
      <c r="E546" s="82"/>
      <c r="F546" s="90"/>
      <c r="G546" s="73"/>
      <c r="H546" s="278"/>
    </row>
    <row r="547" spans="1:8" ht="12.75" customHeight="1">
      <c r="A547" s="245"/>
      <c r="B547" s="256"/>
      <c r="C547" s="319"/>
      <c r="D547" s="72"/>
      <c r="E547" s="83"/>
      <c r="F547" s="91"/>
      <c r="G547" s="101"/>
      <c r="H547" s="279"/>
    </row>
    <row r="548" spans="1:8" ht="12.75" customHeight="1">
      <c r="A548" s="282"/>
      <c r="B548" s="255"/>
      <c r="C548" s="322"/>
      <c r="D548" s="71"/>
      <c r="E548" s="82"/>
      <c r="F548" s="90"/>
      <c r="G548" s="73"/>
      <c r="H548" s="278"/>
    </row>
    <row r="549" spans="1:8" ht="12.75" customHeight="1">
      <c r="A549" s="245"/>
      <c r="B549" s="256"/>
      <c r="C549" s="319"/>
      <c r="D549" s="72"/>
      <c r="E549" s="83"/>
      <c r="F549" s="91"/>
      <c r="G549" s="101"/>
      <c r="H549" s="279"/>
    </row>
    <row r="550" spans="1:8" ht="12.75" customHeight="1">
      <c r="A550" s="282"/>
      <c r="B550" s="255"/>
      <c r="C550" s="322"/>
      <c r="D550" s="71"/>
      <c r="E550" s="82"/>
      <c r="F550" s="90"/>
      <c r="G550" s="73"/>
      <c r="H550" s="278"/>
    </row>
    <row r="551" spans="1:8" ht="12.75" customHeight="1">
      <c r="A551" s="245"/>
      <c r="B551" s="256"/>
      <c r="C551" s="319"/>
      <c r="D551" s="72"/>
      <c r="E551" s="83"/>
      <c r="F551" s="91"/>
      <c r="G551" s="101"/>
      <c r="H551" s="279"/>
    </row>
    <row r="552" spans="1:8" ht="12.75" customHeight="1">
      <c r="A552" s="282"/>
      <c r="B552" s="255"/>
      <c r="C552" s="320"/>
      <c r="D552" s="71"/>
      <c r="E552" s="82"/>
      <c r="F552" s="90"/>
      <c r="G552" s="73"/>
      <c r="H552" s="278"/>
    </row>
    <row r="553" spans="1:8" ht="12.75" customHeight="1">
      <c r="A553" s="245"/>
      <c r="B553" s="256"/>
      <c r="C553" s="319"/>
      <c r="D553" s="72"/>
      <c r="E553" s="83"/>
      <c r="F553" s="91"/>
      <c r="G553" s="73"/>
      <c r="H553" s="279"/>
    </row>
    <row r="554" spans="1:8" ht="12.75" customHeight="1">
      <c r="A554" s="246"/>
      <c r="B554" s="255"/>
      <c r="C554" s="318"/>
      <c r="D554" s="71"/>
      <c r="E554" s="82"/>
      <c r="F554" s="90"/>
      <c r="G554" s="274"/>
      <c r="H554" s="278"/>
    </row>
    <row r="555" spans="1:8" ht="12.75" customHeight="1">
      <c r="A555" s="246"/>
      <c r="B555" s="255"/>
      <c r="C555" s="318"/>
      <c r="D555" s="71"/>
      <c r="E555" s="82"/>
      <c r="F555" s="90"/>
      <c r="G555" s="101"/>
      <c r="H555" s="278"/>
    </row>
    <row r="556" spans="1:8" ht="12.75" customHeight="1">
      <c r="A556" s="282"/>
      <c r="B556" s="258"/>
      <c r="C556" s="322"/>
      <c r="D556" s="269"/>
      <c r="E556" s="271"/>
      <c r="F556" s="273"/>
      <c r="G556" s="73"/>
      <c r="H556" s="280"/>
    </row>
    <row r="557" spans="1:8" ht="12.75" customHeight="1">
      <c r="A557" s="245"/>
      <c r="B557" s="257"/>
      <c r="C557" s="323"/>
      <c r="D557" s="72"/>
      <c r="E557" s="83"/>
      <c r="F557" s="91"/>
      <c r="G557" s="101"/>
      <c r="H557" s="279"/>
    </row>
    <row r="558" spans="1:8" ht="12.75" customHeight="1">
      <c r="A558" s="246"/>
      <c r="B558" s="260"/>
      <c r="C558" s="318"/>
      <c r="D558" s="71"/>
      <c r="E558" s="82"/>
      <c r="F558" s="71"/>
      <c r="G558" s="73"/>
      <c r="H558" s="278"/>
    </row>
    <row r="559" spans="1:8" ht="12.75" customHeight="1">
      <c r="A559" s="245"/>
      <c r="B559" s="292"/>
      <c r="C559" s="323"/>
      <c r="D559" s="72"/>
      <c r="E559" s="83"/>
      <c r="F559" s="72"/>
      <c r="G559" s="101"/>
      <c r="H559" s="279"/>
    </row>
    <row r="560" spans="1:8" ht="12.75" customHeight="1">
      <c r="A560" s="288"/>
      <c r="B560" s="261"/>
      <c r="C560" s="322"/>
      <c r="D560" s="73"/>
      <c r="E560" s="85"/>
      <c r="F560" s="73"/>
      <c r="G560" s="73"/>
      <c r="H560" s="278"/>
    </row>
    <row r="561" spans="1:8" ht="12.75" customHeight="1">
      <c r="A561" s="283"/>
      <c r="B561" s="40" t="s">
        <v>2196</v>
      </c>
      <c r="C561" s="319"/>
      <c r="D561" s="94"/>
      <c r="E561" s="272"/>
      <c r="F561" s="94"/>
      <c r="G561" s="102"/>
      <c r="H561" s="281"/>
    </row>
    <row r="562" spans="1:8" ht="12.75" customHeight="1">
      <c r="A562" s="80"/>
      <c r="B562" s="249"/>
      <c r="C562" s="249"/>
      <c r="D562" s="330"/>
      <c r="E562" s="80"/>
      <c r="F562" s="69"/>
      <c r="G562" s="69"/>
      <c r="H562" s="275"/>
    </row>
    <row r="563" spans="1:8" ht="12.75" customHeight="1">
      <c r="A563" s="284" t="s">
        <v>2197</v>
      </c>
      <c r="B563" s="49" t="s">
        <v>1786</v>
      </c>
      <c r="C563" s="311"/>
      <c r="D563" s="331"/>
      <c r="E563" s="81"/>
      <c r="F563" s="70"/>
      <c r="G563" s="70"/>
      <c r="H563" s="374"/>
    </row>
    <row r="564" spans="1:8" ht="12.75" customHeight="1">
      <c r="A564" s="282"/>
      <c r="B564" s="253"/>
      <c r="C564" s="264"/>
      <c r="D564" s="330"/>
      <c r="E564" s="80"/>
      <c r="F564" s="69"/>
      <c r="G564" s="69"/>
      <c r="H564" s="275"/>
    </row>
    <row r="565" spans="1:8" ht="12.75" customHeight="1">
      <c r="A565" s="287"/>
      <c r="B565" s="254"/>
      <c r="C565" s="265"/>
      <c r="D565" s="331"/>
      <c r="E565" s="81"/>
      <c r="F565" s="70"/>
      <c r="G565" s="70"/>
      <c r="H565" s="277"/>
    </row>
    <row r="566" spans="1:8" ht="12.75" customHeight="1">
      <c r="A566" s="282"/>
      <c r="B566" s="255"/>
      <c r="C566" s="52"/>
      <c r="D566" s="326"/>
      <c r="E566" s="82"/>
      <c r="F566" s="90"/>
      <c r="G566" s="69"/>
      <c r="H566" s="278"/>
    </row>
    <row r="567" spans="1:8" ht="12.75" customHeight="1">
      <c r="A567" s="245"/>
      <c r="B567" s="256" t="s">
        <v>4730</v>
      </c>
      <c r="C567" s="54" t="s">
        <v>4731</v>
      </c>
      <c r="D567" s="327">
        <v>1</v>
      </c>
      <c r="E567" s="83" t="s">
        <v>199</v>
      </c>
      <c r="F567" s="91"/>
      <c r="G567" s="70"/>
      <c r="H567" s="277"/>
    </row>
    <row r="568" spans="1:8" ht="12.75" customHeight="1">
      <c r="A568" s="282"/>
      <c r="B568" s="255"/>
      <c r="C568" s="52"/>
      <c r="D568" s="326"/>
      <c r="E568" s="82"/>
      <c r="F568" s="90"/>
      <c r="G568" s="69"/>
      <c r="H568" s="372"/>
    </row>
    <row r="569" spans="1:8" ht="12.75" customHeight="1">
      <c r="A569" s="245"/>
      <c r="B569" s="256"/>
      <c r="C569" s="53"/>
      <c r="D569" s="327"/>
      <c r="E569" s="83"/>
      <c r="F569" s="72"/>
      <c r="G569" s="70"/>
      <c r="H569" s="375"/>
    </row>
    <row r="570" spans="1:8" ht="12.75" customHeight="1">
      <c r="A570" s="282"/>
      <c r="B570" s="255"/>
      <c r="C570" s="55"/>
      <c r="D570" s="326"/>
      <c r="E570" s="82"/>
      <c r="F570" s="90"/>
      <c r="G570" s="69"/>
      <c r="H570" s="278"/>
    </row>
    <row r="571" spans="1:8" ht="12.75" customHeight="1">
      <c r="A571" s="245"/>
      <c r="B571" s="256"/>
      <c r="C571" s="53"/>
      <c r="D571" s="327"/>
      <c r="E571" s="83"/>
      <c r="F571" s="91"/>
      <c r="G571" s="70"/>
      <c r="H571" s="277"/>
    </row>
    <row r="572" spans="1:8" ht="12.75" customHeight="1">
      <c r="A572" s="282"/>
      <c r="B572" s="255"/>
      <c r="C572" s="55"/>
      <c r="D572" s="326"/>
      <c r="E572" s="82"/>
      <c r="F572" s="90"/>
      <c r="G572" s="73"/>
      <c r="H572" s="278"/>
    </row>
    <row r="573" spans="1:8" ht="12.75" customHeight="1">
      <c r="A573" s="245"/>
      <c r="B573" s="256"/>
      <c r="C573" s="54"/>
      <c r="D573" s="327"/>
      <c r="E573" s="83"/>
      <c r="F573" s="91"/>
      <c r="G573" s="101"/>
      <c r="H573" s="375"/>
    </row>
    <row r="574" spans="1:8" ht="12.75" customHeight="1">
      <c r="A574" s="282"/>
      <c r="B574" s="255"/>
      <c r="C574" s="55"/>
      <c r="D574" s="326"/>
      <c r="E574" s="82"/>
      <c r="F574" s="90"/>
      <c r="G574" s="73"/>
      <c r="H574" s="278"/>
    </row>
    <row r="575" spans="1:8" ht="12.75" customHeight="1">
      <c r="A575" s="245"/>
      <c r="B575" s="256"/>
      <c r="C575" s="54"/>
      <c r="D575" s="327"/>
      <c r="E575" s="83"/>
      <c r="F575" s="91"/>
      <c r="G575" s="101"/>
      <c r="H575" s="375"/>
    </row>
    <row r="576" spans="1:8" ht="12.75" customHeight="1">
      <c r="A576" s="282"/>
      <c r="B576" s="255"/>
      <c r="C576" s="55"/>
      <c r="D576" s="326"/>
      <c r="E576" s="82"/>
      <c r="F576" s="90"/>
      <c r="G576" s="73"/>
      <c r="H576" s="278"/>
    </row>
    <row r="577" spans="1:8" ht="12.75" customHeight="1">
      <c r="A577" s="245"/>
      <c r="B577" s="256"/>
      <c r="C577" s="54"/>
      <c r="D577" s="327"/>
      <c r="E577" s="83"/>
      <c r="F577" s="91"/>
      <c r="G577" s="101"/>
      <c r="H577" s="375"/>
    </row>
    <row r="578" spans="1:8" ht="12.75" customHeight="1">
      <c r="A578" s="282"/>
      <c r="B578" s="255"/>
      <c r="C578" s="55"/>
      <c r="D578" s="326"/>
      <c r="E578" s="82"/>
      <c r="F578" s="90"/>
      <c r="G578" s="73"/>
      <c r="H578" s="278"/>
    </row>
    <row r="579" spans="1:8" ht="12.75" customHeight="1">
      <c r="A579" s="245"/>
      <c r="B579" s="256"/>
      <c r="C579" s="53"/>
      <c r="D579" s="327"/>
      <c r="E579" s="83"/>
      <c r="F579" s="91"/>
      <c r="G579" s="101"/>
      <c r="H579" s="375"/>
    </row>
    <row r="580" spans="1:8" ht="12.75" customHeight="1">
      <c r="A580" s="282"/>
      <c r="B580" s="255"/>
      <c r="C580" s="55"/>
      <c r="D580" s="326"/>
      <c r="E580" s="82"/>
      <c r="F580" s="90"/>
      <c r="G580" s="73"/>
      <c r="H580" s="278"/>
    </row>
    <row r="581" spans="1:8" ht="12.75" customHeight="1">
      <c r="A581" s="245"/>
      <c r="B581" s="256"/>
      <c r="C581" s="54"/>
      <c r="D581" s="327"/>
      <c r="E581" s="83"/>
      <c r="F581" s="92"/>
      <c r="G581" s="101"/>
      <c r="H581" s="375"/>
    </row>
    <row r="582" spans="1:8" ht="12.75" customHeight="1">
      <c r="A582" s="282"/>
      <c r="B582" s="255"/>
      <c r="C582" s="55"/>
      <c r="D582" s="326"/>
      <c r="E582" s="82"/>
      <c r="F582" s="90"/>
      <c r="G582" s="73"/>
      <c r="H582" s="278"/>
    </row>
    <row r="583" spans="1:8" ht="12.75" customHeight="1">
      <c r="A583" s="245"/>
      <c r="B583" s="256"/>
      <c r="C583" s="54"/>
      <c r="D583" s="327"/>
      <c r="E583" s="83"/>
      <c r="F583" s="93"/>
      <c r="G583" s="101"/>
      <c r="H583" s="375"/>
    </row>
    <row r="584" spans="1:8" ht="12.75" customHeight="1">
      <c r="A584" s="282"/>
      <c r="B584" s="255"/>
      <c r="C584" s="55"/>
      <c r="D584" s="326"/>
      <c r="E584" s="84"/>
      <c r="F584" s="90"/>
      <c r="G584" s="73"/>
      <c r="H584" s="278"/>
    </row>
    <row r="585" spans="1:8" ht="12.75" customHeight="1">
      <c r="A585" s="245"/>
      <c r="B585" s="256"/>
      <c r="C585" s="54"/>
      <c r="D585" s="327"/>
      <c r="E585" s="83"/>
      <c r="F585" s="92"/>
      <c r="G585" s="101"/>
      <c r="H585" s="279"/>
    </row>
    <row r="586" spans="1:8" ht="12.75" customHeight="1">
      <c r="A586" s="282"/>
      <c r="B586" s="255"/>
      <c r="C586" s="55"/>
      <c r="D586" s="326"/>
      <c r="E586" s="82"/>
      <c r="F586" s="90"/>
      <c r="G586" s="73"/>
      <c r="H586" s="278"/>
    </row>
    <row r="587" spans="1:8" ht="12.75" customHeight="1">
      <c r="A587" s="245"/>
      <c r="B587" s="256"/>
      <c r="C587" s="54"/>
      <c r="D587" s="327"/>
      <c r="E587" s="83"/>
      <c r="F587" s="93"/>
      <c r="G587" s="101"/>
      <c r="H587" s="279"/>
    </row>
    <row r="588" spans="1:8" ht="12.75" customHeight="1">
      <c r="A588" s="282"/>
      <c r="B588" s="255"/>
      <c r="C588" s="55"/>
      <c r="D588" s="326"/>
      <c r="E588" s="82"/>
      <c r="F588" s="90"/>
      <c r="G588" s="73"/>
      <c r="H588" s="278"/>
    </row>
    <row r="589" spans="1:8" ht="12.75" customHeight="1">
      <c r="A589" s="245"/>
      <c r="B589" s="256"/>
      <c r="C589" s="54"/>
      <c r="D589" s="327"/>
      <c r="E589" s="83"/>
      <c r="F589" s="91"/>
      <c r="G589" s="101"/>
      <c r="H589" s="279"/>
    </row>
    <row r="590" spans="1:8" ht="12.75" customHeight="1">
      <c r="A590" s="282"/>
      <c r="B590" s="255"/>
      <c r="C590" s="55"/>
      <c r="D590" s="326"/>
      <c r="E590" s="82"/>
      <c r="F590" s="90"/>
      <c r="G590" s="73"/>
      <c r="H590" s="278"/>
    </row>
    <row r="591" spans="1:8" ht="12.75" customHeight="1">
      <c r="A591" s="245"/>
      <c r="B591" s="256"/>
      <c r="C591" s="53"/>
      <c r="D591" s="327"/>
      <c r="E591" s="83"/>
      <c r="F591" s="91"/>
      <c r="G591" s="101"/>
      <c r="H591" s="279"/>
    </row>
    <row r="592" spans="1:8" ht="12.75" customHeight="1">
      <c r="A592" s="282"/>
      <c r="B592" s="255"/>
      <c r="C592" s="52"/>
      <c r="D592" s="326"/>
      <c r="E592" s="82"/>
      <c r="F592" s="90"/>
      <c r="G592" s="73"/>
      <c r="H592" s="278"/>
    </row>
    <row r="593" spans="1:8" ht="12.75" customHeight="1">
      <c r="A593" s="246"/>
      <c r="B593" s="256"/>
      <c r="C593" s="266"/>
      <c r="D593" s="326"/>
      <c r="E593" s="83"/>
      <c r="F593" s="90"/>
      <c r="G593" s="73"/>
      <c r="H593" s="278"/>
    </row>
    <row r="594" spans="1:8" ht="12.75" customHeight="1">
      <c r="A594" s="282"/>
      <c r="B594" s="255"/>
      <c r="C594" s="55"/>
      <c r="D594" s="335"/>
      <c r="E594" s="82"/>
      <c r="F594" s="273"/>
      <c r="G594" s="274"/>
      <c r="H594" s="280"/>
    </row>
    <row r="595" spans="1:8" ht="12.75" customHeight="1">
      <c r="A595" s="245"/>
      <c r="B595" s="256"/>
      <c r="C595" s="54"/>
      <c r="D595" s="327"/>
      <c r="E595" s="83"/>
      <c r="F595" s="91"/>
      <c r="G595" s="101"/>
      <c r="H595" s="279"/>
    </row>
    <row r="596" spans="1:8" ht="12.75" customHeight="1">
      <c r="A596" s="246"/>
      <c r="B596" s="255"/>
      <c r="C596" s="266"/>
      <c r="D596" s="326"/>
      <c r="E596" s="82"/>
      <c r="F596" s="90"/>
      <c r="G596" s="73"/>
      <c r="H596" s="278"/>
    </row>
    <row r="597" spans="1:8" ht="12.75" customHeight="1">
      <c r="A597" s="245"/>
      <c r="B597" s="256"/>
      <c r="C597" s="53"/>
      <c r="D597" s="327"/>
      <c r="E597" s="83"/>
      <c r="F597" s="91"/>
      <c r="G597" s="101"/>
      <c r="H597" s="279"/>
    </row>
    <row r="598" spans="1:8" ht="12.75" customHeight="1">
      <c r="A598" s="282"/>
      <c r="B598" s="255"/>
      <c r="C598" s="52"/>
      <c r="D598" s="326"/>
      <c r="E598" s="82"/>
      <c r="F598" s="71"/>
      <c r="G598" s="73"/>
      <c r="H598" s="278"/>
    </row>
    <row r="599" spans="1:8" ht="12.75" customHeight="1">
      <c r="A599" s="245"/>
      <c r="B599" s="256"/>
      <c r="C599" s="54"/>
      <c r="D599" s="327"/>
      <c r="E599" s="83"/>
      <c r="F599" s="72"/>
      <c r="G599" s="101"/>
      <c r="H599" s="279"/>
    </row>
    <row r="600" spans="1:8" ht="12.75" customHeight="1">
      <c r="A600" s="288"/>
      <c r="B600" s="261"/>
      <c r="C600" s="55"/>
      <c r="D600" s="333"/>
      <c r="E600" s="85"/>
      <c r="F600" s="73"/>
      <c r="G600" s="73"/>
      <c r="H600" s="278"/>
    </row>
    <row r="601" spans="1:8" ht="12.75" customHeight="1">
      <c r="A601" s="283"/>
      <c r="B601" s="40" t="s">
        <v>165</v>
      </c>
      <c r="C601" s="53"/>
      <c r="D601" s="334"/>
      <c r="E601" s="272"/>
      <c r="F601" s="94"/>
      <c r="G601" s="102"/>
      <c r="H601" s="281"/>
    </row>
    <row r="602" spans="1:8" ht="12.75" customHeight="1">
      <c r="A602" s="80"/>
      <c r="B602" s="249"/>
      <c r="C602" s="249"/>
      <c r="D602" s="330"/>
      <c r="E602" s="80"/>
      <c r="F602" s="69"/>
      <c r="G602" s="69"/>
      <c r="H602" s="275"/>
    </row>
    <row r="603" spans="1:8" ht="12.75" customHeight="1">
      <c r="A603" s="245" t="s">
        <v>1218</v>
      </c>
      <c r="B603" s="256" t="s">
        <v>2191</v>
      </c>
      <c r="C603" s="311"/>
      <c r="D603" s="331"/>
      <c r="E603" s="81"/>
      <c r="F603" s="70"/>
      <c r="G603" s="70"/>
      <c r="H603" s="374"/>
    </row>
    <row r="604" spans="1:8" ht="12.75" customHeight="1">
      <c r="A604" s="282"/>
      <c r="B604" s="253"/>
      <c r="C604" s="264"/>
      <c r="D604" s="330"/>
      <c r="E604" s="80"/>
      <c r="F604" s="69"/>
      <c r="G604" s="69"/>
      <c r="H604" s="275"/>
    </row>
    <row r="605" spans="1:8" ht="12.75" customHeight="1">
      <c r="A605" s="287"/>
      <c r="B605" s="254"/>
      <c r="C605" s="265"/>
      <c r="D605" s="331"/>
      <c r="E605" s="81"/>
      <c r="F605" s="70"/>
      <c r="G605" s="70"/>
      <c r="H605" s="277"/>
    </row>
    <row r="606" spans="1:8" ht="12.75" customHeight="1">
      <c r="A606" s="282"/>
      <c r="B606" s="255"/>
      <c r="C606" s="52"/>
      <c r="D606" s="326"/>
      <c r="E606" s="82"/>
      <c r="F606" s="90"/>
      <c r="G606" s="69"/>
      <c r="H606" s="278"/>
    </row>
    <row r="607" spans="1:8" ht="12.75" customHeight="1">
      <c r="A607" s="245"/>
      <c r="B607" s="256" t="s">
        <v>2246</v>
      </c>
      <c r="C607" s="54" t="s">
        <v>2354</v>
      </c>
      <c r="D607" s="327">
        <v>1</v>
      </c>
      <c r="E607" s="83" t="s">
        <v>199</v>
      </c>
      <c r="F607" s="91"/>
      <c r="G607" s="70"/>
      <c r="H607" s="277"/>
    </row>
    <row r="608" spans="1:8" ht="12.75" customHeight="1">
      <c r="A608" s="282"/>
      <c r="B608" s="255"/>
      <c r="C608" s="52"/>
      <c r="D608" s="326"/>
      <c r="E608" s="82"/>
      <c r="F608" s="90"/>
      <c r="G608" s="69"/>
      <c r="H608" s="372"/>
    </row>
    <row r="609" spans="1:8" ht="12.75" customHeight="1">
      <c r="A609" s="245"/>
      <c r="B609" s="256"/>
      <c r="C609" s="53"/>
      <c r="D609" s="327"/>
      <c r="E609" s="83"/>
      <c r="F609" s="72"/>
      <c r="G609" s="70"/>
      <c r="H609" s="375"/>
    </row>
    <row r="610" spans="1:8" ht="12.75" customHeight="1">
      <c r="A610" s="282"/>
      <c r="B610" s="255"/>
      <c r="C610" s="52"/>
      <c r="D610" s="326"/>
      <c r="E610" s="82"/>
      <c r="F610" s="90"/>
      <c r="G610" s="69"/>
      <c r="H610" s="372"/>
    </row>
    <row r="611" spans="1:8" ht="12.75" customHeight="1">
      <c r="A611" s="245"/>
      <c r="B611" s="256"/>
      <c r="C611" s="53"/>
      <c r="D611" s="327"/>
      <c r="E611" s="83"/>
      <c r="F611" s="72"/>
      <c r="G611" s="70"/>
      <c r="H611" s="375"/>
    </row>
    <row r="612" spans="1:8" ht="12.75" customHeight="1">
      <c r="A612" s="282"/>
      <c r="B612" s="255"/>
      <c r="C612" s="55"/>
      <c r="D612" s="326"/>
      <c r="E612" s="82"/>
      <c r="F612" s="90"/>
      <c r="G612" s="73"/>
      <c r="H612" s="278"/>
    </row>
    <row r="613" spans="1:8" ht="12.75" customHeight="1">
      <c r="A613" s="245"/>
      <c r="B613" s="256"/>
      <c r="C613" s="54"/>
      <c r="D613" s="327"/>
      <c r="E613" s="83"/>
      <c r="F613" s="91"/>
      <c r="G613" s="101"/>
      <c r="H613" s="375"/>
    </row>
    <row r="614" spans="1:8" ht="12.75" customHeight="1">
      <c r="A614" s="282"/>
      <c r="B614" s="255"/>
      <c r="C614" s="55"/>
      <c r="D614" s="326"/>
      <c r="E614" s="82"/>
      <c r="F614" s="90"/>
      <c r="G614" s="73"/>
      <c r="H614" s="278"/>
    </row>
    <row r="615" spans="1:8" ht="12.75" customHeight="1">
      <c r="A615" s="245"/>
      <c r="B615" s="256"/>
      <c r="C615" s="54"/>
      <c r="D615" s="327"/>
      <c r="E615" s="83"/>
      <c r="F615" s="91"/>
      <c r="G615" s="101"/>
      <c r="H615" s="279"/>
    </row>
    <row r="616" spans="1:8" ht="12.75" customHeight="1">
      <c r="A616" s="282"/>
      <c r="B616" s="255"/>
      <c r="C616" s="55"/>
      <c r="D616" s="326"/>
      <c r="E616" s="82"/>
      <c r="F616" s="90"/>
      <c r="G616" s="73"/>
      <c r="H616" s="278"/>
    </row>
    <row r="617" spans="1:8" ht="12.75" customHeight="1">
      <c r="A617" s="245"/>
      <c r="B617" s="256"/>
      <c r="C617" s="54"/>
      <c r="D617" s="327"/>
      <c r="E617" s="83"/>
      <c r="F617" s="91"/>
      <c r="G617" s="101"/>
      <c r="H617" s="279"/>
    </row>
    <row r="618" spans="1:8" ht="12.75" customHeight="1">
      <c r="A618" s="282"/>
      <c r="B618" s="255"/>
      <c r="C618" s="55"/>
      <c r="D618" s="326"/>
      <c r="E618" s="82"/>
      <c r="F618" s="90"/>
      <c r="G618" s="73"/>
      <c r="H618" s="278"/>
    </row>
    <row r="619" spans="1:8" ht="12.75" customHeight="1">
      <c r="A619" s="245"/>
      <c r="B619" s="256"/>
      <c r="C619" s="53"/>
      <c r="D619" s="327"/>
      <c r="E619" s="83"/>
      <c r="F619" s="91"/>
      <c r="G619" s="101"/>
      <c r="H619" s="279"/>
    </row>
    <row r="620" spans="1:8" ht="12.75" customHeight="1">
      <c r="A620" s="282"/>
      <c r="B620" s="255"/>
      <c r="C620" s="55"/>
      <c r="D620" s="326"/>
      <c r="E620" s="82"/>
      <c r="F620" s="90"/>
      <c r="G620" s="73"/>
      <c r="H620" s="278"/>
    </row>
    <row r="621" spans="1:8" ht="12.75" customHeight="1">
      <c r="A621" s="245"/>
      <c r="B621" s="256"/>
      <c r="C621" s="54"/>
      <c r="D621" s="327"/>
      <c r="E621" s="83"/>
      <c r="F621" s="92"/>
      <c r="G621" s="101"/>
      <c r="H621" s="279"/>
    </row>
    <row r="622" spans="1:8" ht="12.75" customHeight="1">
      <c r="A622" s="282"/>
      <c r="B622" s="255"/>
      <c r="C622" s="55"/>
      <c r="D622" s="326"/>
      <c r="E622" s="82"/>
      <c r="F622" s="90"/>
      <c r="G622" s="73"/>
      <c r="H622" s="278"/>
    </row>
    <row r="623" spans="1:8" ht="12.75" customHeight="1">
      <c r="A623" s="245"/>
      <c r="B623" s="256"/>
      <c r="C623" s="54"/>
      <c r="D623" s="327"/>
      <c r="E623" s="83"/>
      <c r="F623" s="93"/>
      <c r="G623" s="101"/>
      <c r="H623" s="279"/>
    </row>
    <row r="624" spans="1:8" ht="12.75" customHeight="1">
      <c r="A624" s="282"/>
      <c r="B624" s="255"/>
      <c r="C624" s="55"/>
      <c r="D624" s="326"/>
      <c r="E624" s="82"/>
      <c r="F624" s="90"/>
      <c r="G624" s="73"/>
      <c r="H624" s="278"/>
    </row>
    <row r="625" spans="1:8" ht="12.75" customHeight="1">
      <c r="A625" s="245"/>
      <c r="B625" s="256"/>
      <c r="C625" s="54"/>
      <c r="D625" s="327"/>
      <c r="E625" s="83"/>
      <c r="F625" s="92"/>
      <c r="G625" s="101"/>
      <c r="H625" s="279"/>
    </row>
    <row r="626" spans="1:8" ht="12.75" customHeight="1">
      <c r="A626" s="282"/>
      <c r="B626" s="255"/>
      <c r="C626" s="55"/>
      <c r="D626" s="326"/>
      <c r="E626" s="82"/>
      <c r="F626" s="90"/>
      <c r="G626" s="73"/>
      <c r="H626" s="278"/>
    </row>
    <row r="627" spans="1:8" ht="12.75" customHeight="1">
      <c r="A627" s="245"/>
      <c r="B627" s="256"/>
      <c r="C627" s="54"/>
      <c r="D627" s="327"/>
      <c r="E627" s="83"/>
      <c r="F627" s="93"/>
      <c r="G627" s="101"/>
      <c r="H627" s="279"/>
    </row>
    <row r="628" spans="1:8" ht="12.75" customHeight="1">
      <c r="A628" s="282"/>
      <c r="B628" s="255"/>
      <c r="C628" s="55"/>
      <c r="D628" s="326"/>
      <c r="E628" s="82"/>
      <c r="F628" s="90"/>
      <c r="G628" s="73"/>
      <c r="H628" s="278"/>
    </row>
    <row r="629" spans="1:8" ht="12.75" customHeight="1">
      <c r="A629" s="245"/>
      <c r="B629" s="256"/>
      <c r="C629" s="54"/>
      <c r="D629" s="327"/>
      <c r="E629" s="83"/>
      <c r="F629" s="91"/>
      <c r="G629" s="101"/>
      <c r="H629" s="279"/>
    </row>
    <row r="630" spans="1:8" ht="12.75" customHeight="1">
      <c r="A630" s="282"/>
      <c r="B630" s="255"/>
      <c r="C630" s="55"/>
      <c r="D630" s="326"/>
      <c r="E630" s="82"/>
      <c r="F630" s="90"/>
      <c r="G630" s="73"/>
      <c r="H630" s="278"/>
    </row>
    <row r="631" spans="1:8" ht="12.75" customHeight="1">
      <c r="A631" s="245"/>
      <c r="B631" s="256"/>
      <c r="C631" s="53"/>
      <c r="D631" s="327"/>
      <c r="E631" s="83"/>
      <c r="F631" s="91"/>
      <c r="G631" s="101"/>
      <c r="H631" s="279"/>
    </row>
    <row r="632" spans="1:8" ht="12.75" customHeight="1">
      <c r="A632" s="282"/>
      <c r="B632" s="255"/>
      <c r="C632" s="55"/>
      <c r="D632" s="326"/>
      <c r="E632" s="82"/>
      <c r="F632" s="90"/>
      <c r="G632" s="73"/>
      <c r="H632" s="278"/>
    </row>
    <row r="633" spans="1:8" ht="12.75" customHeight="1">
      <c r="A633" s="246"/>
      <c r="B633" s="256"/>
      <c r="C633" s="266"/>
      <c r="D633" s="326"/>
      <c r="E633" s="83"/>
      <c r="F633" s="90"/>
      <c r="G633" s="73"/>
      <c r="H633" s="278"/>
    </row>
    <row r="634" spans="1:8" ht="12.75" customHeight="1">
      <c r="A634" s="285"/>
      <c r="B634" s="293"/>
      <c r="C634" s="52"/>
      <c r="D634" s="328"/>
      <c r="E634" s="345"/>
      <c r="F634" s="355"/>
      <c r="G634" s="371"/>
      <c r="H634" s="372"/>
    </row>
    <row r="635" spans="1:8" ht="12.75" customHeight="1">
      <c r="A635" s="286"/>
      <c r="B635" s="294"/>
      <c r="C635" s="53"/>
      <c r="D635" s="329"/>
      <c r="E635" s="86"/>
      <c r="F635" s="356"/>
      <c r="G635" s="94"/>
      <c r="H635" s="373"/>
    </row>
    <row r="636" spans="1:8" ht="12.75" customHeight="1">
      <c r="A636" s="246"/>
      <c r="B636" s="255"/>
      <c r="C636" s="266"/>
      <c r="D636" s="326"/>
      <c r="E636" s="82"/>
      <c r="F636" s="90"/>
      <c r="G636" s="73"/>
      <c r="H636" s="278"/>
    </row>
    <row r="637" spans="1:8" ht="12.75" customHeight="1">
      <c r="A637" s="245"/>
      <c r="B637" s="256"/>
      <c r="C637" s="53"/>
      <c r="D637" s="327"/>
      <c r="E637" s="83"/>
      <c r="F637" s="91"/>
      <c r="G637" s="101"/>
      <c r="H637" s="279"/>
    </row>
    <row r="638" spans="1:8" ht="12.75" customHeight="1">
      <c r="A638" s="282"/>
      <c r="B638" s="255"/>
      <c r="C638" s="52"/>
      <c r="D638" s="326"/>
      <c r="E638" s="82"/>
      <c r="F638" s="71"/>
      <c r="G638" s="73"/>
      <c r="H638" s="278"/>
    </row>
    <row r="639" spans="1:8" ht="12.75" customHeight="1">
      <c r="A639" s="245"/>
      <c r="B639" s="256"/>
      <c r="C639" s="54"/>
      <c r="D639" s="327"/>
      <c r="E639" s="83"/>
      <c r="F639" s="72"/>
      <c r="G639" s="101"/>
      <c r="H639" s="279"/>
    </row>
    <row r="640" spans="1:8" ht="12.75" customHeight="1">
      <c r="A640" s="288"/>
      <c r="B640" s="261"/>
      <c r="C640" s="55"/>
      <c r="D640" s="333"/>
      <c r="E640" s="85"/>
      <c r="F640" s="73"/>
      <c r="G640" s="73"/>
      <c r="H640" s="278"/>
    </row>
    <row r="641" spans="1:8" ht="12.75" customHeight="1">
      <c r="A641" s="283"/>
      <c r="B641" s="40" t="s">
        <v>165</v>
      </c>
      <c r="C641" s="53"/>
      <c r="D641" s="334"/>
      <c r="E641" s="272"/>
      <c r="F641" s="94"/>
      <c r="G641" s="102"/>
      <c r="H641" s="281"/>
    </row>
    <row r="642" spans="1:8" ht="12.75" customHeight="1">
      <c r="A642" s="80"/>
      <c r="B642" s="249"/>
      <c r="C642" s="249"/>
      <c r="D642" s="330"/>
      <c r="E642" s="80"/>
      <c r="F642" s="69"/>
      <c r="G642" s="69"/>
      <c r="H642" s="275"/>
    </row>
    <row r="643" spans="1:8" ht="12.75" customHeight="1">
      <c r="A643" s="245" t="s">
        <v>895</v>
      </c>
      <c r="B643" s="256" t="s">
        <v>2194</v>
      </c>
      <c r="C643" s="311"/>
      <c r="D643" s="331"/>
      <c r="E643" s="81"/>
      <c r="F643" s="70"/>
      <c r="G643" s="70"/>
      <c r="H643" s="374"/>
    </row>
    <row r="644" spans="1:8" ht="12.75" customHeight="1">
      <c r="A644" s="282"/>
      <c r="B644" s="253"/>
      <c r="C644" s="264"/>
      <c r="D644" s="330"/>
      <c r="E644" s="80"/>
      <c r="F644" s="69"/>
      <c r="G644" s="69"/>
      <c r="H644" s="275"/>
    </row>
    <row r="645" spans="1:8" ht="12.75" customHeight="1">
      <c r="A645" s="287"/>
      <c r="B645" s="254"/>
      <c r="C645" s="265"/>
      <c r="D645" s="331"/>
      <c r="E645" s="81"/>
      <c r="F645" s="70"/>
      <c r="G645" s="70"/>
      <c r="H645" s="277"/>
    </row>
    <row r="646" spans="1:8" ht="12.75" customHeight="1">
      <c r="A646" s="282"/>
      <c r="B646" s="255"/>
      <c r="C646" s="52"/>
      <c r="D646" s="326"/>
      <c r="E646" s="82"/>
      <c r="F646" s="90"/>
      <c r="G646" s="69"/>
      <c r="H646" s="278"/>
    </row>
    <row r="647" spans="1:8" ht="12.75" customHeight="1">
      <c r="A647" s="245"/>
      <c r="B647" s="256" t="s">
        <v>4522</v>
      </c>
      <c r="C647" s="54" t="s">
        <v>2849</v>
      </c>
      <c r="D647" s="327">
        <v>1</v>
      </c>
      <c r="E647" s="83" t="s">
        <v>199</v>
      </c>
      <c r="F647" s="91"/>
      <c r="G647" s="70"/>
      <c r="H647" s="277"/>
    </row>
    <row r="648" spans="1:8" ht="12.75" customHeight="1">
      <c r="A648" s="282"/>
      <c r="B648" s="255"/>
      <c r="C648" s="52"/>
      <c r="D648" s="326"/>
      <c r="E648" s="82"/>
      <c r="F648" s="90"/>
      <c r="G648" s="69"/>
      <c r="H648" s="372"/>
    </row>
    <row r="649" spans="1:8" ht="12.75" customHeight="1">
      <c r="A649" s="245"/>
      <c r="B649" s="256"/>
      <c r="C649" s="53"/>
      <c r="D649" s="327"/>
      <c r="E649" s="83"/>
      <c r="F649" s="72"/>
      <c r="G649" s="70"/>
      <c r="H649" s="375"/>
    </row>
    <row r="650" spans="1:8" ht="12.75" customHeight="1">
      <c r="A650" s="282"/>
      <c r="B650" s="255"/>
      <c r="C650" s="52"/>
      <c r="D650" s="326"/>
      <c r="E650" s="82"/>
      <c r="F650" s="90"/>
      <c r="G650" s="69"/>
      <c r="H650" s="372"/>
    </row>
    <row r="651" spans="1:8" ht="12.75" customHeight="1">
      <c r="A651" s="245"/>
      <c r="B651" s="256"/>
      <c r="C651" s="53"/>
      <c r="D651" s="327"/>
      <c r="E651" s="83"/>
      <c r="F651" s="72"/>
      <c r="G651" s="70"/>
      <c r="H651" s="375"/>
    </row>
    <row r="652" spans="1:8" ht="12.75" customHeight="1">
      <c r="A652" s="282"/>
      <c r="B652" s="255"/>
      <c r="C652" s="55"/>
      <c r="D652" s="326"/>
      <c r="E652" s="82"/>
      <c r="F652" s="90"/>
      <c r="G652" s="73"/>
      <c r="H652" s="278"/>
    </row>
    <row r="653" spans="1:8" ht="12.75" customHeight="1">
      <c r="A653" s="245"/>
      <c r="B653" s="256"/>
      <c r="C653" s="54"/>
      <c r="D653" s="327"/>
      <c r="E653" s="83"/>
      <c r="F653" s="91"/>
      <c r="G653" s="101"/>
      <c r="H653" s="375"/>
    </row>
    <row r="654" spans="1:8" ht="12.75" customHeight="1">
      <c r="A654" s="282"/>
      <c r="B654" s="255"/>
      <c r="C654" s="55"/>
      <c r="D654" s="326"/>
      <c r="E654" s="82"/>
      <c r="F654" s="90"/>
      <c r="G654" s="73"/>
      <c r="H654" s="278"/>
    </row>
    <row r="655" spans="1:8" ht="12.75" customHeight="1">
      <c r="A655" s="245"/>
      <c r="B655" s="256"/>
      <c r="C655" s="54"/>
      <c r="D655" s="327"/>
      <c r="E655" s="83"/>
      <c r="F655" s="91"/>
      <c r="G655" s="101"/>
      <c r="H655" s="279"/>
    </row>
    <row r="656" spans="1:8" ht="12.75" customHeight="1">
      <c r="A656" s="282"/>
      <c r="B656" s="255"/>
      <c r="C656" s="55"/>
      <c r="D656" s="326"/>
      <c r="E656" s="82"/>
      <c r="F656" s="90"/>
      <c r="G656" s="73"/>
      <c r="H656" s="278"/>
    </row>
    <row r="657" spans="1:8" ht="12.75" customHeight="1">
      <c r="A657" s="245"/>
      <c r="B657" s="256"/>
      <c r="C657" s="54"/>
      <c r="D657" s="327"/>
      <c r="E657" s="83"/>
      <c r="F657" s="91"/>
      <c r="G657" s="101"/>
      <c r="H657" s="279"/>
    </row>
    <row r="658" spans="1:8" ht="12.75" customHeight="1">
      <c r="A658" s="282"/>
      <c r="B658" s="255"/>
      <c r="C658" s="55"/>
      <c r="D658" s="326"/>
      <c r="E658" s="82"/>
      <c r="F658" s="90"/>
      <c r="G658" s="73"/>
      <c r="H658" s="278"/>
    </row>
    <row r="659" spans="1:8" ht="12.75" customHeight="1">
      <c r="A659" s="245"/>
      <c r="B659" s="256"/>
      <c r="C659" s="53"/>
      <c r="D659" s="327"/>
      <c r="E659" s="83"/>
      <c r="F659" s="91"/>
      <c r="G659" s="101"/>
      <c r="H659" s="279"/>
    </row>
    <row r="660" spans="1:8" ht="12.75" customHeight="1">
      <c r="A660" s="282"/>
      <c r="B660" s="255"/>
      <c r="C660" s="55"/>
      <c r="D660" s="326"/>
      <c r="E660" s="82"/>
      <c r="F660" s="90"/>
      <c r="G660" s="73"/>
      <c r="H660" s="278"/>
    </row>
    <row r="661" spans="1:8" ht="12.75" customHeight="1">
      <c r="A661" s="245"/>
      <c r="B661" s="256"/>
      <c r="C661" s="54"/>
      <c r="D661" s="327"/>
      <c r="E661" s="83"/>
      <c r="F661" s="92"/>
      <c r="G661" s="101"/>
      <c r="H661" s="279"/>
    </row>
    <row r="662" spans="1:8" ht="12.75" customHeight="1">
      <c r="A662" s="282"/>
      <c r="B662" s="255"/>
      <c r="C662" s="55"/>
      <c r="D662" s="326"/>
      <c r="E662" s="82"/>
      <c r="F662" s="90"/>
      <c r="G662" s="73"/>
      <c r="H662" s="278"/>
    </row>
    <row r="663" spans="1:8" ht="12.75" customHeight="1">
      <c r="A663" s="245"/>
      <c r="B663" s="256"/>
      <c r="C663" s="54"/>
      <c r="D663" s="327"/>
      <c r="E663" s="83"/>
      <c r="F663" s="93"/>
      <c r="G663" s="101"/>
      <c r="H663" s="279"/>
    </row>
    <row r="664" spans="1:8" ht="12.75" customHeight="1">
      <c r="A664" s="282"/>
      <c r="B664" s="255"/>
      <c r="C664" s="55"/>
      <c r="D664" s="326"/>
      <c r="E664" s="84"/>
      <c r="F664" s="90"/>
      <c r="G664" s="73"/>
      <c r="H664" s="278"/>
    </row>
    <row r="665" spans="1:8" ht="12.75" customHeight="1">
      <c r="A665" s="245"/>
      <c r="B665" s="256"/>
      <c r="C665" s="54"/>
      <c r="D665" s="327"/>
      <c r="E665" s="83"/>
      <c r="F665" s="92"/>
      <c r="G665" s="101"/>
      <c r="H665" s="279"/>
    </row>
    <row r="666" spans="1:8" ht="12.75" customHeight="1">
      <c r="A666" s="282"/>
      <c r="B666" s="255"/>
      <c r="C666" s="55"/>
      <c r="D666" s="326"/>
      <c r="E666" s="84"/>
      <c r="F666" s="90"/>
      <c r="G666" s="73"/>
      <c r="H666" s="278"/>
    </row>
    <row r="667" spans="1:8" ht="12.75" customHeight="1">
      <c r="A667" s="245"/>
      <c r="B667" s="256"/>
      <c r="C667" s="54"/>
      <c r="D667" s="327"/>
      <c r="E667" s="83"/>
      <c r="F667" s="93"/>
      <c r="G667" s="101"/>
      <c r="H667" s="279"/>
    </row>
    <row r="668" spans="1:8" ht="12.75" customHeight="1">
      <c r="A668" s="282"/>
      <c r="B668" s="255"/>
      <c r="C668" s="55"/>
      <c r="D668" s="326"/>
      <c r="E668" s="84"/>
      <c r="F668" s="90"/>
      <c r="G668" s="73"/>
      <c r="H668" s="278"/>
    </row>
    <row r="669" spans="1:8" ht="12.75" customHeight="1">
      <c r="A669" s="245"/>
      <c r="B669" s="256"/>
      <c r="C669" s="54"/>
      <c r="D669" s="327"/>
      <c r="E669" s="83"/>
      <c r="F669" s="91"/>
      <c r="G669" s="101"/>
      <c r="H669" s="279"/>
    </row>
    <row r="670" spans="1:8" ht="12.75" customHeight="1">
      <c r="A670" s="282"/>
      <c r="B670" s="255"/>
      <c r="C670" s="55"/>
      <c r="D670" s="326"/>
      <c r="E670" s="84"/>
      <c r="F670" s="90"/>
      <c r="G670" s="73"/>
      <c r="H670" s="278"/>
    </row>
    <row r="671" spans="1:8" ht="12.75" customHeight="1">
      <c r="A671" s="245"/>
      <c r="B671" s="256"/>
      <c r="C671" s="53"/>
      <c r="D671" s="327"/>
      <c r="E671" s="83"/>
      <c r="F671" s="91"/>
      <c r="G671" s="101"/>
      <c r="H671" s="279"/>
    </row>
    <row r="672" spans="1:8" ht="12.75" customHeight="1">
      <c r="A672" s="282"/>
      <c r="B672" s="255"/>
      <c r="C672" s="52"/>
      <c r="D672" s="326"/>
      <c r="E672" s="84"/>
      <c r="F672" s="90"/>
      <c r="G672" s="73"/>
      <c r="H672" s="278"/>
    </row>
    <row r="673" spans="1:8" ht="12.75" customHeight="1">
      <c r="A673" s="246"/>
      <c r="B673" s="256"/>
      <c r="C673" s="266"/>
      <c r="D673" s="326"/>
      <c r="E673" s="83"/>
      <c r="F673" s="90"/>
      <c r="G673" s="73"/>
      <c r="H673" s="278"/>
    </row>
    <row r="674" spans="1:8" ht="12.75" customHeight="1">
      <c r="A674" s="285"/>
      <c r="B674" s="255"/>
      <c r="C674" s="52"/>
      <c r="D674" s="328"/>
      <c r="E674" s="84"/>
      <c r="F674" s="355"/>
      <c r="G674" s="371"/>
      <c r="H674" s="372"/>
    </row>
    <row r="675" spans="1:8" ht="12.75" customHeight="1">
      <c r="A675" s="286"/>
      <c r="B675" s="256"/>
      <c r="C675" s="53"/>
      <c r="D675" s="329"/>
      <c r="E675" s="83"/>
      <c r="F675" s="356"/>
      <c r="G675" s="94"/>
      <c r="H675" s="373"/>
    </row>
    <row r="676" spans="1:8" ht="12.75" customHeight="1">
      <c r="A676" s="246"/>
      <c r="B676" s="255"/>
      <c r="C676" s="266"/>
      <c r="D676" s="326"/>
      <c r="E676" s="84"/>
      <c r="F676" s="90"/>
      <c r="G676" s="73"/>
      <c r="H676" s="278"/>
    </row>
    <row r="677" spans="1:8" ht="12.75" customHeight="1">
      <c r="A677" s="245"/>
      <c r="B677" s="256"/>
      <c r="C677" s="53"/>
      <c r="D677" s="327"/>
      <c r="E677" s="83"/>
      <c r="F677" s="91"/>
      <c r="G677" s="101"/>
      <c r="H677" s="279"/>
    </row>
    <row r="678" spans="1:8" ht="12.75" customHeight="1">
      <c r="A678" s="282"/>
      <c r="B678" s="255"/>
      <c r="C678" s="52"/>
      <c r="D678" s="326"/>
      <c r="E678" s="84"/>
      <c r="F678" s="71"/>
      <c r="G678" s="73"/>
      <c r="H678" s="278"/>
    </row>
    <row r="679" spans="1:8" ht="12.75" customHeight="1">
      <c r="A679" s="245"/>
      <c r="B679" s="256"/>
      <c r="C679" s="54"/>
      <c r="D679" s="327"/>
      <c r="E679" s="83"/>
      <c r="F679" s="72"/>
      <c r="G679" s="101"/>
      <c r="H679" s="279"/>
    </row>
    <row r="680" spans="1:8" ht="12.75" customHeight="1">
      <c r="A680" s="288"/>
      <c r="B680" s="261"/>
      <c r="C680" s="55"/>
      <c r="D680" s="333"/>
      <c r="E680" s="85"/>
      <c r="F680" s="73"/>
      <c r="G680" s="73"/>
      <c r="H680" s="278"/>
    </row>
    <row r="681" spans="1:8" ht="12.75" customHeight="1">
      <c r="A681" s="283"/>
      <c r="B681" s="40" t="s">
        <v>165</v>
      </c>
      <c r="C681" s="53"/>
      <c r="D681" s="334"/>
      <c r="E681" s="272"/>
      <c r="F681" s="94"/>
      <c r="G681" s="102"/>
      <c r="H681" s="281"/>
    </row>
    <row r="682" spans="1:8" ht="12.75" customHeight="1">
      <c r="A682" s="282"/>
      <c r="B682" s="255"/>
      <c r="C682" s="55"/>
      <c r="D682" s="326"/>
      <c r="E682" s="82"/>
      <c r="F682" s="90"/>
      <c r="G682" s="73"/>
      <c r="H682" s="278"/>
    </row>
    <row r="683" spans="1:8" ht="12.75" customHeight="1">
      <c r="A683" s="245" t="s">
        <v>2679</v>
      </c>
      <c r="B683" s="256" t="s">
        <v>2484</v>
      </c>
      <c r="C683" s="54"/>
      <c r="D683" s="327"/>
      <c r="E683" s="83"/>
      <c r="F683" s="93"/>
      <c r="G683" s="101"/>
      <c r="H683" s="279"/>
    </row>
    <row r="684" spans="1:8" ht="12.75" customHeight="1">
      <c r="A684" s="282"/>
      <c r="B684" s="255"/>
      <c r="C684" s="55"/>
      <c r="D684" s="326"/>
      <c r="E684" s="82"/>
      <c r="F684" s="90"/>
      <c r="G684" s="73"/>
      <c r="H684" s="278"/>
    </row>
    <row r="685" spans="1:8" ht="12.75" customHeight="1">
      <c r="A685" s="245"/>
      <c r="B685" s="256"/>
      <c r="C685" s="54"/>
      <c r="D685" s="327"/>
      <c r="E685" s="83"/>
      <c r="F685" s="93"/>
      <c r="G685" s="101"/>
      <c r="H685" s="279"/>
    </row>
    <row r="686" spans="1:8" ht="12.75" customHeight="1">
      <c r="A686" s="282"/>
      <c r="B686" s="255"/>
      <c r="C686" s="55"/>
      <c r="D686" s="326"/>
      <c r="E686" s="82"/>
      <c r="F686" s="90"/>
      <c r="G686" s="73"/>
      <c r="H686" s="278"/>
    </row>
    <row r="687" spans="1:8" ht="12.75" customHeight="1">
      <c r="A687" s="245"/>
      <c r="B687" s="256" t="s">
        <v>2794</v>
      </c>
      <c r="C687" s="54" t="s">
        <v>1811</v>
      </c>
      <c r="D687" s="327">
        <v>0.9</v>
      </c>
      <c r="E687" s="83" t="s">
        <v>117</v>
      </c>
      <c r="F687" s="93"/>
      <c r="G687" s="101"/>
      <c r="H687" s="279"/>
    </row>
    <row r="688" spans="1:8" ht="12.75" customHeight="1">
      <c r="A688" s="282"/>
      <c r="B688" s="255"/>
      <c r="C688" s="55"/>
      <c r="D688" s="326"/>
      <c r="E688" s="82"/>
      <c r="F688" s="90"/>
      <c r="G688" s="73"/>
      <c r="H688" s="278"/>
    </row>
    <row r="689" spans="1:8" ht="12.75" customHeight="1">
      <c r="A689" s="245"/>
      <c r="B689" s="256" t="s">
        <v>2851</v>
      </c>
      <c r="C689" s="54" t="s">
        <v>216</v>
      </c>
      <c r="D689" s="327">
        <v>10.7</v>
      </c>
      <c r="E689" s="83" t="s">
        <v>161</v>
      </c>
      <c r="F689" s="93"/>
      <c r="G689" s="101"/>
      <c r="H689" s="279"/>
    </row>
    <row r="690" spans="1:8" ht="12.75" customHeight="1">
      <c r="A690" s="282"/>
      <c r="B690" s="255"/>
      <c r="C690" s="55"/>
      <c r="D690" s="326"/>
      <c r="E690" s="82"/>
      <c r="F690" s="90"/>
      <c r="G690" s="73"/>
      <c r="H690" s="278"/>
    </row>
    <row r="691" spans="1:8" ht="12.75" customHeight="1">
      <c r="A691" s="245"/>
      <c r="B691" s="256"/>
      <c r="C691" s="54"/>
      <c r="D691" s="327"/>
      <c r="E691" s="83"/>
      <c r="F691" s="93"/>
      <c r="G691" s="101"/>
      <c r="H691" s="279"/>
    </row>
    <row r="692" spans="1:8" ht="12.75" customHeight="1">
      <c r="A692" s="282"/>
      <c r="B692" s="255"/>
      <c r="C692" s="55"/>
      <c r="D692" s="326"/>
      <c r="E692" s="82"/>
      <c r="F692" s="90"/>
      <c r="G692" s="73"/>
      <c r="H692" s="278"/>
    </row>
    <row r="693" spans="1:8" ht="12.75" customHeight="1">
      <c r="A693" s="245"/>
      <c r="B693" s="256"/>
      <c r="C693" s="54"/>
      <c r="D693" s="327"/>
      <c r="E693" s="83"/>
      <c r="F693" s="93"/>
      <c r="G693" s="101"/>
      <c r="H693" s="279"/>
    </row>
    <row r="694" spans="1:8" ht="12.75" customHeight="1">
      <c r="A694" s="282"/>
      <c r="B694" s="255"/>
      <c r="C694" s="55"/>
      <c r="D694" s="326"/>
      <c r="E694" s="82"/>
      <c r="F694" s="90"/>
      <c r="G694" s="73"/>
      <c r="H694" s="278"/>
    </row>
    <row r="695" spans="1:8" ht="12.75" customHeight="1">
      <c r="A695" s="245"/>
      <c r="B695" s="256"/>
      <c r="C695" s="54"/>
      <c r="D695" s="327"/>
      <c r="E695" s="83"/>
      <c r="F695" s="93"/>
      <c r="G695" s="101"/>
      <c r="H695" s="279"/>
    </row>
    <row r="696" spans="1:8" ht="12.75" customHeight="1">
      <c r="A696" s="282"/>
      <c r="B696" s="255"/>
      <c r="C696" s="55"/>
      <c r="D696" s="326"/>
      <c r="E696" s="82"/>
      <c r="F696" s="90"/>
      <c r="G696" s="73"/>
      <c r="H696" s="278"/>
    </row>
    <row r="697" spans="1:8" ht="12.75" customHeight="1">
      <c r="A697" s="245"/>
      <c r="B697" s="256"/>
      <c r="C697" s="54"/>
      <c r="D697" s="327"/>
      <c r="E697" s="83"/>
      <c r="F697" s="93"/>
      <c r="G697" s="101"/>
      <c r="H697" s="279"/>
    </row>
    <row r="698" spans="1:8" ht="12.75" customHeight="1">
      <c r="A698" s="282"/>
      <c r="B698" s="255"/>
      <c r="C698" s="55"/>
      <c r="D698" s="326"/>
      <c r="E698" s="82"/>
      <c r="F698" s="90"/>
      <c r="G698" s="73"/>
      <c r="H698" s="278"/>
    </row>
    <row r="699" spans="1:8" ht="12.75" customHeight="1">
      <c r="A699" s="245"/>
      <c r="B699" s="256"/>
      <c r="C699" s="54"/>
      <c r="D699" s="327"/>
      <c r="E699" s="83"/>
      <c r="F699" s="93"/>
      <c r="G699" s="101"/>
      <c r="H699" s="279"/>
    </row>
    <row r="700" spans="1:8" ht="12.75" customHeight="1">
      <c r="A700" s="282"/>
      <c r="B700" s="255"/>
      <c r="C700" s="55"/>
      <c r="D700" s="326"/>
      <c r="E700" s="82"/>
      <c r="F700" s="90"/>
      <c r="G700" s="73"/>
      <c r="H700" s="278"/>
    </row>
    <row r="701" spans="1:8" ht="12.75" customHeight="1">
      <c r="A701" s="245"/>
      <c r="B701" s="256"/>
      <c r="C701" s="54"/>
      <c r="D701" s="327"/>
      <c r="E701" s="83"/>
      <c r="F701" s="93"/>
      <c r="G701" s="101"/>
      <c r="H701" s="279"/>
    </row>
    <row r="702" spans="1:8" ht="12.75" customHeight="1">
      <c r="A702" s="282"/>
      <c r="B702" s="255"/>
      <c r="C702" s="55"/>
      <c r="D702" s="326"/>
      <c r="E702" s="82"/>
      <c r="F702" s="90"/>
      <c r="G702" s="73"/>
      <c r="H702" s="278"/>
    </row>
    <row r="703" spans="1:8" ht="12.75" customHeight="1">
      <c r="A703" s="245"/>
      <c r="B703" s="256"/>
      <c r="C703" s="54"/>
      <c r="D703" s="327"/>
      <c r="E703" s="83"/>
      <c r="F703" s="93"/>
      <c r="G703" s="101"/>
      <c r="H703" s="279"/>
    </row>
    <row r="704" spans="1:8" ht="12.75" customHeight="1">
      <c r="A704" s="282"/>
      <c r="B704" s="255"/>
      <c r="C704" s="55"/>
      <c r="D704" s="326"/>
      <c r="E704" s="82"/>
      <c r="F704" s="90"/>
      <c r="G704" s="73"/>
      <c r="H704" s="278"/>
    </row>
    <row r="705" spans="1:8" ht="12.75" customHeight="1">
      <c r="A705" s="245"/>
      <c r="B705" s="256"/>
      <c r="C705" s="54"/>
      <c r="D705" s="327"/>
      <c r="E705" s="83"/>
      <c r="F705" s="93"/>
      <c r="G705" s="101"/>
      <c r="H705" s="279"/>
    </row>
    <row r="706" spans="1:8" ht="12.75" customHeight="1">
      <c r="A706" s="282"/>
      <c r="B706" s="255"/>
      <c r="C706" s="55"/>
      <c r="D706" s="326"/>
      <c r="E706" s="82"/>
      <c r="F706" s="90"/>
      <c r="G706" s="73"/>
      <c r="H706" s="278"/>
    </row>
    <row r="707" spans="1:8" ht="12.75" customHeight="1">
      <c r="A707" s="245"/>
      <c r="B707" s="256"/>
      <c r="C707" s="54"/>
      <c r="D707" s="327"/>
      <c r="E707" s="83"/>
      <c r="F707" s="93"/>
      <c r="G707" s="101"/>
      <c r="H707" s="279"/>
    </row>
    <row r="708" spans="1:8" ht="12.75" customHeight="1">
      <c r="A708" s="282"/>
      <c r="B708" s="255"/>
      <c r="C708" s="55"/>
      <c r="D708" s="326"/>
      <c r="E708" s="82"/>
      <c r="F708" s="90"/>
      <c r="G708" s="73"/>
      <c r="H708" s="278"/>
    </row>
    <row r="709" spans="1:8" ht="12.75" customHeight="1">
      <c r="A709" s="245"/>
      <c r="B709" s="256"/>
      <c r="C709" s="54"/>
      <c r="D709" s="327"/>
      <c r="E709" s="83"/>
      <c r="F709" s="93"/>
      <c r="G709" s="101"/>
      <c r="H709" s="279"/>
    </row>
    <row r="710" spans="1:8" ht="12.75" customHeight="1">
      <c r="A710" s="282"/>
      <c r="B710" s="255"/>
      <c r="C710" s="55"/>
      <c r="D710" s="326"/>
      <c r="E710" s="82"/>
      <c r="F710" s="90"/>
      <c r="G710" s="73"/>
      <c r="H710" s="278"/>
    </row>
    <row r="711" spans="1:8" ht="12.75" customHeight="1">
      <c r="A711" s="245"/>
      <c r="B711" s="256"/>
      <c r="C711" s="54"/>
      <c r="D711" s="327"/>
      <c r="E711" s="83"/>
      <c r="F711" s="93"/>
      <c r="G711" s="101"/>
      <c r="H711" s="279"/>
    </row>
    <row r="712" spans="1:8" ht="12.75" customHeight="1">
      <c r="A712" s="282"/>
      <c r="B712" s="255"/>
      <c r="C712" s="55"/>
      <c r="D712" s="326"/>
      <c r="E712" s="82"/>
      <c r="F712" s="90"/>
      <c r="G712" s="73"/>
      <c r="H712" s="278"/>
    </row>
    <row r="713" spans="1:8" ht="12.75" customHeight="1">
      <c r="A713" s="245"/>
      <c r="B713" s="256"/>
      <c r="C713" s="54"/>
      <c r="D713" s="327"/>
      <c r="E713" s="83"/>
      <c r="F713" s="93"/>
      <c r="G713" s="101"/>
      <c r="H713" s="279"/>
    </row>
    <row r="714" spans="1:8" ht="12.75" customHeight="1">
      <c r="A714" s="282"/>
      <c r="B714" s="255"/>
      <c r="C714" s="55"/>
      <c r="D714" s="326"/>
      <c r="E714" s="82"/>
      <c r="F714" s="90"/>
      <c r="G714" s="73"/>
      <c r="H714" s="278"/>
    </row>
    <row r="715" spans="1:8" ht="12.75" customHeight="1">
      <c r="A715" s="245"/>
      <c r="B715" s="256"/>
      <c r="C715" s="54"/>
      <c r="D715" s="327"/>
      <c r="E715" s="83"/>
      <c r="F715" s="93"/>
      <c r="G715" s="101"/>
      <c r="H715" s="279"/>
    </row>
    <row r="716" spans="1:8" ht="12.75" customHeight="1">
      <c r="A716" s="282"/>
      <c r="B716" s="255"/>
      <c r="C716" s="55"/>
      <c r="D716" s="326"/>
      <c r="E716" s="82"/>
      <c r="F716" s="90"/>
      <c r="G716" s="73"/>
      <c r="H716" s="278"/>
    </row>
    <row r="717" spans="1:8" ht="12.75" customHeight="1">
      <c r="A717" s="245"/>
      <c r="B717" s="256"/>
      <c r="C717" s="54"/>
      <c r="D717" s="327"/>
      <c r="E717" s="83"/>
      <c r="F717" s="93"/>
      <c r="G717" s="101"/>
      <c r="H717" s="279"/>
    </row>
    <row r="718" spans="1:8" ht="12.75" customHeight="1">
      <c r="A718" s="282"/>
      <c r="B718" s="255"/>
      <c r="C718" s="55"/>
      <c r="D718" s="326"/>
      <c r="E718" s="82"/>
      <c r="F718" s="90"/>
      <c r="G718" s="73"/>
      <c r="H718" s="278"/>
    </row>
    <row r="719" spans="1:8" ht="12.75" customHeight="1">
      <c r="A719" s="245"/>
      <c r="B719" s="256"/>
      <c r="C719" s="54"/>
      <c r="D719" s="327"/>
      <c r="E719" s="83"/>
      <c r="F719" s="93"/>
      <c r="G719" s="101"/>
      <c r="H719" s="279"/>
    </row>
    <row r="720" spans="1:8" ht="12.75" customHeight="1">
      <c r="A720" s="282"/>
      <c r="B720" s="255"/>
      <c r="C720" s="55"/>
      <c r="D720" s="326"/>
      <c r="E720" s="82"/>
      <c r="F720" s="90"/>
      <c r="G720" s="73"/>
      <c r="H720" s="278"/>
    </row>
    <row r="721" spans="1:8" ht="12.75" customHeight="1">
      <c r="A721" s="245"/>
      <c r="B721" s="40" t="s">
        <v>165</v>
      </c>
      <c r="C721" s="54"/>
      <c r="D721" s="327"/>
      <c r="E721" s="83"/>
      <c r="F721" s="93"/>
      <c r="G721" s="101"/>
      <c r="H721" s="279"/>
    </row>
    <row r="722" spans="1:8" ht="12.75" customHeight="1">
      <c r="A722" s="282"/>
      <c r="B722" s="255" t="s">
        <v>46</v>
      </c>
      <c r="C722" s="55" t="s">
        <v>46</v>
      </c>
      <c r="D722" s="326"/>
      <c r="E722" s="82"/>
      <c r="F722" s="90"/>
      <c r="G722" s="73"/>
      <c r="H722" s="278"/>
    </row>
    <row r="723" spans="1:8" ht="12.75" customHeight="1">
      <c r="A723" s="245" t="s">
        <v>2681</v>
      </c>
      <c r="B723" s="256" t="s">
        <v>84</v>
      </c>
      <c r="C723" s="54" t="s">
        <v>46</v>
      </c>
      <c r="D723" s="327"/>
      <c r="E723" s="83" t="s">
        <v>46</v>
      </c>
      <c r="F723" s="93"/>
      <c r="G723" s="101"/>
      <c r="H723" s="279"/>
    </row>
    <row r="724" spans="1:8" ht="12.75" customHeight="1">
      <c r="A724" s="282"/>
      <c r="B724" s="255"/>
      <c r="C724" s="55"/>
      <c r="D724" s="326"/>
      <c r="E724" s="82"/>
      <c r="F724" s="90"/>
      <c r="G724" s="73"/>
      <c r="H724" s="278"/>
    </row>
    <row r="725" spans="1:8" ht="12.75" customHeight="1">
      <c r="A725" s="245"/>
      <c r="B725" s="256"/>
      <c r="C725" s="54"/>
      <c r="D725" s="327"/>
      <c r="E725" s="83"/>
      <c r="F725" s="93"/>
      <c r="G725" s="101"/>
      <c r="H725" s="279"/>
    </row>
    <row r="726" spans="1:8" ht="12.75" customHeight="1">
      <c r="A726" s="282"/>
      <c r="B726" s="255"/>
      <c r="C726" s="55"/>
      <c r="D726" s="326"/>
      <c r="E726" s="82"/>
      <c r="F726" s="90"/>
      <c r="G726" s="73"/>
      <c r="H726" s="278"/>
    </row>
    <row r="727" spans="1:8" ht="12.75" customHeight="1">
      <c r="A727" s="245" t="s">
        <v>46</v>
      </c>
      <c r="B727" s="256" t="s">
        <v>0</v>
      </c>
      <c r="C727" s="54"/>
      <c r="D727" s="327"/>
      <c r="E727" s="83"/>
      <c r="F727" s="93"/>
      <c r="G727" s="101"/>
      <c r="H727" s="279"/>
    </row>
    <row r="728" spans="1:8" ht="12.75" customHeight="1">
      <c r="A728" s="282"/>
      <c r="B728" s="255" t="s">
        <v>355</v>
      </c>
      <c r="C728" s="55" t="s">
        <v>4523</v>
      </c>
      <c r="D728" s="326"/>
      <c r="E728" s="82"/>
      <c r="F728" s="90"/>
      <c r="G728" s="73"/>
      <c r="H728" s="278"/>
    </row>
    <row r="729" spans="1:8" ht="12.75" customHeight="1">
      <c r="A729" s="245" t="s">
        <v>46</v>
      </c>
      <c r="B729" s="256" t="s">
        <v>857</v>
      </c>
      <c r="C729" s="54" t="s">
        <v>4192</v>
      </c>
      <c r="D729" s="327">
        <v>63.4</v>
      </c>
      <c r="E729" s="83" t="s">
        <v>117</v>
      </c>
      <c r="F729" s="93"/>
      <c r="G729" s="101"/>
      <c r="H729" s="279"/>
    </row>
    <row r="730" spans="1:8" ht="12.75" customHeight="1">
      <c r="A730" s="282"/>
      <c r="B730" s="255" t="s">
        <v>1149</v>
      </c>
      <c r="C730" s="55" t="s">
        <v>156</v>
      </c>
      <c r="D730" s="326"/>
      <c r="E730" s="82"/>
      <c r="F730" s="90"/>
      <c r="G730" s="73"/>
      <c r="H730" s="278"/>
    </row>
    <row r="731" spans="1:8" ht="12.75" customHeight="1">
      <c r="A731" s="245" t="s">
        <v>46</v>
      </c>
      <c r="B731" s="256" t="s">
        <v>651</v>
      </c>
      <c r="C731" s="54" t="s">
        <v>550</v>
      </c>
      <c r="D731" s="327">
        <v>15.2</v>
      </c>
      <c r="E731" s="83" t="s">
        <v>117</v>
      </c>
      <c r="F731" s="93"/>
      <c r="G731" s="101"/>
      <c r="H731" s="279"/>
    </row>
    <row r="732" spans="1:8" ht="12.75" customHeight="1">
      <c r="A732" s="282"/>
      <c r="B732" s="255"/>
      <c r="C732" s="55" t="s">
        <v>2852</v>
      </c>
      <c r="D732" s="326"/>
      <c r="E732" s="82"/>
      <c r="F732" s="90"/>
      <c r="G732" s="73"/>
      <c r="H732" s="278"/>
    </row>
    <row r="733" spans="1:8" ht="12.75" customHeight="1">
      <c r="A733" s="245" t="s">
        <v>46</v>
      </c>
      <c r="B733" s="256" t="s">
        <v>120</v>
      </c>
      <c r="C733" s="54" t="s">
        <v>2518</v>
      </c>
      <c r="D733" s="327">
        <v>12.9</v>
      </c>
      <c r="E733" s="83" t="s">
        <v>117</v>
      </c>
      <c r="F733" s="93"/>
      <c r="G733" s="101"/>
      <c r="H733" s="279"/>
    </row>
    <row r="734" spans="1:8" ht="12.75" customHeight="1">
      <c r="A734" s="282"/>
      <c r="B734" s="255"/>
      <c r="C734" s="55"/>
      <c r="D734" s="326"/>
      <c r="E734" s="82"/>
      <c r="F734" s="90"/>
      <c r="G734" s="73"/>
      <c r="H734" s="278"/>
    </row>
    <row r="735" spans="1:8" ht="12.75" customHeight="1">
      <c r="A735" s="245"/>
      <c r="B735" s="256"/>
      <c r="C735" s="54"/>
      <c r="D735" s="327"/>
      <c r="E735" s="83"/>
      <c r="F735" s="93"/>
      <c r="G735" s="101"/>
      <c r="H735" s="279"/>
    </row>
    <row r="736" spans="1:8" ht="12.75" customHeight="1">
      <c r="A736" s="282"/>
      <c r="B736" s="255"/>
      <c r="C736" s="55"/>
      <c r="D736" s="326"/>
      <c r="E736" s="82"/>
      <c r="F736" s="90"/>
      <c r="G736" s="73"/>
      <c r="H736" s="278"/>
    </row>
    <row r="737" spans="1:8" ht="12.75" customHeight="1">
      <c r="A737" s="245" t="s">
        <v>46</v>
      </c>
      <c r="B737" s="256"/>
      <c r="C737" s="54"/>
      <c r="D737" s="327"/>
      <c r="E737" s="83"/>
      <c r="F737" s="93"/>
      <c r="G737" s="101"/>
      <c r="H737" s="279"/>
    </row>
    <row r="738" spans="1:8" ht="12.75" customHeight="1">
      <c r="A738" s="282"/>
      <c r="B738" s="255"/>
      <c r="C738" s="55"/>
      <c r="D738" s="326"/>
      <c r="E738" s="82"/>
      <c r="F738" s="90"/>
      <c r="G738" s="73"/>
      <c r="H738" s="278"/>
    </row>
    <row r="739" spans="1:8" ht="12.75" customHeight="1">
      <c r="A739" s="245" t="s">
        <v>46</v>
      </c>
      <c r="B739" s="256"/>
      <c r="C739" s="54"/>
      <c r="D739" s="327"/>
      <c r="E739" s="83"/>
      <c r="F739" s="93"/>
      <c r="G739" s="101"/>
      <c r="H739" s="279"/>
    </row>
    <row r="740" spans="1:8" ht="12.75" customHeight="1">
      <c r="A740" s="282"/>
      <c r="B740" s="255"/>
      <c r="C740" s="55"/>
      <c r="D740" s="326"/>
      <c r="E740" s="82"/>
      <c r="F740" s="90"/>
      <c r="G740" s="73"/>
      <c r="H740" s="278"/>
    </row>
    <row r="741" spans="1:8" ht="12.75" customHeight="1">
      <c r="A741" s="245" t="s">
        <v>46</v>
      </c>
      <c r="B741" s="256"/>
      <c r="C741" s="54"/>
      <c r="D741" s="327"/>
      <c r="E741" s="83"/>
      <c r="F741" s="93"/>
      <c r="G741" s="101"/>
      <c r="H741" s="279"/>
    </row>
    <row r="742" spans="1:8" ht="12.75" customHeight="1">
      <c r="A742" s="282"/>
      <c r="B742" s="255"/>
      <c r="C742" s="55"/>
      <c r="D742" s="326"/>
      <c r="E742" s="82"/>
      <c r="F742" s="90"/>
      <c r="G742" s="73"/>
      <c r="H742" s="278"/>
    </row>
    <row r="743" spans="1:8" ht="12.75" customHeight="1">
      <c r="A743" s="245" t="s">
        <v>46</v>
      </c>
      <c r="B743" s="256" t="s">
        <v>884</v>
      </c>
      <c r="C743" s="54"/>
      <c r="D743" s="327"/>
      <c r="E743" s="83"/>
      <c r="F743" s="93"/>
      <c r="G743" s="101"/>
      <c r="H743" s="279"/>
    </row>
    <row r="744" spans="1:8" ht="12.75" customHeight="1">
      <c r="A744" s="282"/>
      <c r="B744" s="255" t="s">
        <v>749</v>
      </c>
      <c r="C744" s="55" t="s">
        <v>1605</v>
      </c>
      <c r="D744" s="326"/>
      <c r="E744" s="82"/>
      <c r="F744" s="90"/>
      <c r="G744" s="73"/>
      <c r="H744" s="278"/>
    </row>
    <row r="745" spans="1:8" ht="12.75" customHeight="1">
      <c r="A745" s="245" t="s">
        <v>46</v>
      </c>
      <c r="B745" s="256" t="s">
        <v>480</v>
      </c>
      <c r="C745" s="54" t="s">
        <v>2854</v>
      </c>
      <c r="D745" s="327">
        <v>1.2</v>
      </c>
      <c r="E745" s="83" t="s">
        <v>117</v>
      </c>
      <c r="F745" s="93"/>
      <c r="G745" s="101"/>
      <c r="H745" s="279"/>
    </row>
    <row r="746" spans="1:8" ht="12.75" customHeight="1">
      <c r="A746" s="282"/>
      <c r="B746" s="255" t="s">
        <v>639</v>
      </c>
      <c r="C746" s="55" t="s">
        <v>1605</v>
      </c>
      <c r="D746" s="326"/>
      <c r="E746" s="82"/>
      <c r="F746" s="90"/>
      <c r="G746" s="73"/>
      <c r="H746" s="278"/>
    </row>
    <row r="747" spans="1:8" ht="12.75" customHeight="1">
      <c r="A747" s="245" t="s">
        <v>46</v>
      </c>
      <c r="B747" s="256" t="s">
        <v>480</v>
      </c>
      <c r="C747" s="54" t="s">
        <v>2854</v>
      </c>
      <c r="D747" s="327">
        <v>42.2</v>
      </c>
      <c r="E747" s="83" t="s">
        <v>117</v>
      </c>
      <c r="F747" s="93"/>
      <c r="G747" s="101"/>
      <c r="H747" s="279"/>
    </row>
    <row r="748" spans="1:8" ht="12.75" customHeight="1">
      <c r="A748" s="282"/>
      <c r="B748" s="255" t="s">
        <v>2795</v>
      </c>
      <c r="C748" s="55" t="s">
        <v>1956</v>
      </c>
      <c r="D748" s="326"/>
      <c r="E748" s="82"/>
      <c r="F748" s="90"/>
      <c r="G748" s="73"/>
      <c r="H748" s="278"/>
    </row>
    <row r="749" spans="1:8" ht="12.75" customHeight="1">
      <c r="A749" s="245"/>
      <c r="B749" s="256" t="s">
        <v>1578</v>
      </c>
      <c r="C749" s="54" t="s">
        <v>2544</v>
      </c>
      <c r="D749" s="327">
        <v>4.2</v>
      </c>
      <c r="E749" s="83" t="s">
        <v>161</v>
      </c>
      <c r="F749" s="93"/>
      <c r="G749" s="101"/>
      <c r="H749" s="279"/>
    </row>
    <row r="750" spans="1:8" ht="12.75" customHeight="1">
      <c r="A750" s="282"/>
      <c r="B750" s="255"/>
      <c r="C750" s="55"/>
      <c r="D750" s="326"/>
      <c r="E750" s="82"/>
      <c r="F750" s="90"/>
      <c r="G750" s="73"/>
      <c r="H750" s="278"/>
    </row>
    <row r="751" spans="1:8" ht="12.75" customHeight="1">
      <c r="A751" s="245"/>
      <c r="B751" s="256"/>
      <c r="C751" s="54"/>
      <c r="D751" s="327"/>
      <c r="E751" s="83"/>
      <c r="F751" s="93"/>
      <c r="G751" s="101"/>
      <c r="H751" s="279"/>
    </row>
    <row r="752" spans="1:8" ht="12.75" customHeight="1">
      <c r="A752" s="282"/>
      <c r="B752" s="255"/>
      <c r="C752" s="55"/>
      <c r="D752" s="326"/>
      <c r="E752" s="82"/>
      <c r="F752" s="90"/>
      <c r="G752" s="73"/>
      <c r="H752" s="278"/>
    </row>
    <row r="753" spans="1:8" ht="12.75" customHeight="1">
      <c r="A753" s="245"/>
      <c r="B753" s="256"/>
      <c r="C753" s="54"/>
      <c r="D753" s="327"/>
      <c r="E753" s="83"/>
      <c r="F753" s="93"/>
      <c r="G753" s="101"/>
      <c r="H753" s="279"/>
    </row>
    <row r="754" spans="1:8" ht="12.75" customHeight="1">
      <c r="A754" s="282"/>
      <c r="B754" s="255"/>
      <c r="C754" s="55"/>
      <c r="D754" s="326"/>
      <c r="E754" s="82"/>
      <c r="F754" s="90"/>
      <c r="G754" s="73"/>
      <c r="H754" s="278"/>
    </row>
    <row r="755" spans="1:8" ht="12.75" customHeight="1">
      <c r="A755" s="245"/>
      <c r="B755" s="256"/>
      <c r="C755" s="54"/>
      <c r="D755" s="327"/>
      <c r="E755" s="83"/>
      <c r="F755" s="93"/>
      <c r="G755" s="101"/>
      <c r="H755" s="279"/>
    </row>
    <row r="756" spans="1:8" ht="12.75" customHeight="1">
      <c r="A756" s="282"/>
      <c r="B756" s="255"/>
      <c r="C756" s="55"/>
      <c r="D756" s="326"/>
      <c r="E756" s="82"/>
      <c r="F756" s="90"/>
      <c r="G756" s="73"/>
      <c r="H756" s="278"/>
    </row>
    <row r="757" spans="1:8" ht="12.75" customHeight="1">
      <c r="A757" s="245"/>
      <c r="B757" s="256"/>
      <c r="C757" s="54"/>
      <c r="D757" s="327"/>
      <c r="E757" s="83"/>
      <c r="F757" s="93"/>
      <c r="G757" s="101"/>
      <c r="H757" s="279"/>
    </row>
    <row r="758" spans="1:8" ht="12.75" customHeight="1">
      <c r="A758" s="282"/>
      <c r="B758" s="255"/>
      <c r="C758" s="55"/>
      <c r="D758" s="326"/>
      <c r="E758" s="82"/>
      <c r="F758" s="90"/>
      <c r="G758" s="73"/>
      <c r="H758" s="278"/>
    </row>
    <row r="759" spans="1:8" ht="12.75" customHeight="1">
      <c r="A759" s="245"/>
      <c r="B759" s="256"/>
      <c r="C759" s="54"/>
      <c r="D759" s="327"/>
      <c r="E759" s="83"/>
      <c r="F759" s="93"/>
      <c r="G759" s="101"/>
      <c r="H759" s="279"/>
    </row>
    <row r="760" spans="1:8" ht="12.75" customHeight="1">
      <c r="A760" s="282"/>
      <c r="B760" s="255" t="s">
        <v>46</v>
      </c>
      <c r="C760" s="55" t="s">
        <v>46</v>
      </c>
      <c r="D760" s="326"/>
      <c r="E760" s="82"/>
      <c r="F760" s="90"/>
      <c r="G760" s="73"/>
      <c r="H760" s="278"/>
    </row>
    <row r="761" spans="1:8" ht="12.75" customHeight="1">
      <c r="A761" s="245" t="s">
        <v>46</v>
      </c>
      <c r="B761" s="40" t="s">
        <v>165</v>
      </c>
      <c r="C761" s="54" t="s">
        <v>46</v>
      </c>
      <c r="D761" s="327"/>
      <c r="E761" s="83" t="s">
        <v>46</v>
      </c>
      <c r="F761" s="93"/>
      <c r="G761" s="101"/>
      <c r="H761" s="279"/>
    </row>
    <row r="762" spans="1:8" ht="12.75" customHeight="1">
      <c r="A762" s="282"/>
      <c r="B762" s="255" t="s">
        <v>46</v>
      </c>
      <c r="C762" s="55" t="s">
        <v>46</v>
      </c>
      <c r="D762" s="326"/>
      <c r="E762" s="82"/>
      <c r="F762" s="90"/>
      <c r="G762" s="73"/>
      <c r="H762" s="278"/>
    </row>
    <row r="763" spans="1:8" ht="12.75" customHeight="1">
      <c r="A763" s="245" t="s">
        <v>1741</v>
      </c>
      <c r="B763" s="256" t="s">
        <v>696</v>
      </c>
      <c r="C763" s="54" t="s">
        <v>46</v>
      </c>
      <c r="D763" s="327"/>
      <c r="E763" s="83" t="s">
        <v>46</v>
      </c>
      <c r="F763" s="93"/>
      <c r="G763" s="101"/>
      <c r="H763" s="279"/>
    </row>
    <row r="764" spans="1:8" ht="12.75" customHeight="1">
      <c r="A764" s="282"/>
      <c r="B764" s="255"/>
      <c r="C764" s="55"/>
      <c r="D764" s="326"/>
      <c r="E764" s="82"/>
      <c r="F764" s="90"/>
      <c r="G764" s="73"/>
      <c r="H764" s="278"/>
    </row>
    <row r="765" spans="1:8" ht="12.75" customHeight="1">
      <c r="A765" s="245"/>
      <c r="B765" s="256"/>
      <c r="C765" s="54"/>
      <c r="D765" s="327"/>
      <c r="E765" s="83"/>
      <c r="F765" s="93"/>
      <c r="G765" s="101"/>
      <c r="H765" s="279"/>
    </row>
    <row r="766" spans="1:8" ht="12.75" customHeight="1">
      <c r="A766" s="282"/>
      <c r="B766" s="255"/>
      <c r="C766" s="55"/>
      <c r="D766" s="326"/>
      <c r="E766" s="82"/>
      <c r="F766" s="90"/>
      <c r="G766" s="73"/>
      <c r="H766" s="278"/>
    </row>
    <row r="767" spans="1:8" ht="12.75" customHeight="1">
      <c r="A767" s="245" t="s">
        <v>46</v>
      </c>
      <c r="B767" s="256" t="s">
        <v>884</v>
      </c>
      <c r="C767" s="54"/>
      <c r="D767" s="327"/>
      <c r="E767" s="83"/>
      <c r="F767" s="93"/>
      <c r="G767" s="101"/>
      <c r="H767" s="279"/>
    </row>
    <row r="768" spans="1:8" ht="12.75" customHeight="1">
      <c r="A768" s="282"/>
      <c r="B768" s="255" t="s">
        <v>403</v>
      </c>
      <c r="C768" s="55" t="s">
        <v>4041</v>
      </c>
      <c r="D768" s="326"/>
      <c r="E768" s="82"/>
      <c r="F768" s="90"/>
      <c r="G768" s="73"/>
      <c r="H768" s="278"/>
    </row>
    <row r="769" spans="1:8" ht="12.75" customHeight="1">
      <c r="A769" s="245" t="s">
        <v>46</v>
      </c>
      <c r="B769" s="256" t="s">
        <v>1091</v>
      </c>
      <c r="C769" s="54" t="s">
        <v>541</v>
      </c>
      <c r="D769" s="327">
        <v>3.9</v>
      </c>
      <c r="E769" s="83" t="s">
        <v>117</v>
      </c>
      <c r="F769" s="93"/>
      <c r="G769" s="101"/>
      <c r="H769" s="279"/>
    </row>
    <row r="770" spans="1:8" ht="12.75" customHeight="1">
      <c r="A770" s="282"/>
      <c r="B770" s="255"/>
      <c r="C770" s="55"/>
      <c r="D770" s="326"/>
      <c r="E770" s="82"/>
      <c r="F770" s="90"/>
      <c r="G770" s="73"/>
      <c r="H770" s="278"/>
    </row>
    <row r="771" spans="1:8" ht="12.75" customHeight="1">
      <c r="A771" s="245" t="s">
        <v>46</v>
      </c>
      <c r="B771" s="256"/>
      <c r="C771" s="54"/>
      <c r="D771" s="327"/>
      <c r="E771" s="83"/>
      <c r="F771" s="93"/>
      <c r="G771" s="101"/>
      <c r="H771" s="279"/>
    </row>
    <row r="772" spans="1:8" ht="12.75" customHeight="1">
      <c r="A772" s="282"/>
      <c r="B772" s="255" t="s">
        <v>749</v>
      </c>
      <c r="C772" s="55"/>
      <c r="D772" s="326"/>
      <c r="E772" s="82"/>
      <c r="F772" s="90"/>
      <c r="G772" s="73"/>
      <c r="H772" s="278"/>
    </row>
    <row r="773" spans="1:8" ht="12.75" customHeight="1">
      <c r="A773" s="245" t="s">
        <v>46</v>
      </c>
      <c r="B773" s="256" t="s">
        <v>848</v>
      </c>
      <c r="C773" s="54" t="s">
        <v>2804</v>
      </c>
      <c r="D773" s="327">
        <v>1.2</v>
      </c>
      <c r="E773" s="83" t="s">
        <v>117</v>
      </c>
      <c r="F773" s="93"/>
      <c r="G773" s="101"/>
      <c r="H773" s="279"/>
    </row>
    <row r="774" spans="1:8" ht="12.75" customHeight="1">
      <c r="A774" s="282"/>
      <c r="B774" s="255" t="s">
        <v>749</v>
      </c>
      <c r="C774" s="55"/>
      <c r="D774" s="326"/>
      <c r="E774" s="82"/>
      <c r="F774" s="90"/>
      <c r="G774" s="73"/>
      <c r="H774" s="278"/>
    </row>
    <row r="775" spans="1:8" ht="12.75" customHeight="1">
      <c r="A775" s="245" t="s">
        <v>46</v>
      </c>
      <c r="B775" s="256" t="s">
        <v>1834</v>
      </c>
      <c r="C775" s="54" t="s">
        <v>837</v>
      </c>
      <c r="D775" s="327">
        <v>1.2</v>
      </c>
      <c r="E775" s="83" t="s">
        <v>117</v>
      </c>
      <c r="F775" s="93"/>
      <c r="G775" s="101"/>
      <c r="H775" s="279"/>
    </row>
    <row r="776" spans="1:8" ht="12.75" customHeight="1">
      <c r="A776" s="282"/>
      <c r="B776" s="255" t="s">
        <v>639</v>
      </c>
      <c r="C776" s="55"/>
      <c r="D776" s="326"/>
      <c r="E776" s="82"/>
      <c r="F776" s="90"/>
      <c r="G776" s="73"/>
      <c r="H776" s="278"/>
    </row>
    <row r="777" spans="1:8" ht="12.75" customHeight="1">
      <c r="A777" s="245" t="s">
        <v>46</v>
      </c>
      <c r="B777" s="256" t="s">
        <v>1834</v>
      </c>
      <c r="C777" s="54" t="s">
        <v>2856</v>
      </c>
      <c r="D777" s="327">
        <v>42.2</v>
      </c>
      <c r="E777" s="83" t="s">
        <v>117</v>
      </c>
      <c r="F777" s="93"/>
      <c r="G777" s="101"/>
      <c r="H777" s="279"/>
    </row>
    <row r="778" spans="1:8" ht="12.75" customHeight="1">
      <c r="A778" s="282"/>
      <c r="B778" s="255"/>
      <c r="C778" s="55"/>
      <c r="D778" s="326"/>
      <c r="E778" s="82"/>
      <c r="F778" s="90"/>
      <c r="G778" s="73"/>
      <c r="H778" s="278"/>
    </row>
    <row r="779" spans="1:8" ht="12.75" customHeight="1">
      <c r="A779" s="245" t="s">
        <v>46</v>
      </c>
      <c r="B779" s="256"/>
      <c r="C779" s="54"/>
      <c r="D779" s="327"/>
      <c r="E779" s="83"/>
      <c r="F779" s="93"/>
      <c r="G779" s="101"/>
      <c r="H779" s="279"/>
    </row>
    <row r="780" spans="1:8" ht="12.75" customHeight="1">
      <c r="A780" s="282"/>
      <c r="B780" s="255"/>
      <c r="C780" s="55"/>
      <c r="D780" s="326"/>
      <c r="E780" s="82"/>
      <c r="F780" s="90"/>
      <c r="G780" s="73"/>
      <c r="H780" s="278"/>
    </row>
    <row r="781" spans="1:8" ht="12.75" customHeight="1">
      <c r="A781" s="245" t="s">
        <v>46</v>
      </c>
      <c r="B781" s="256"/>
      <c r="C781" s="54"/>
      <c r="D781" s="327"/>
      <c r="E781" s="83"/>
      <c r="F781" s="93"/>
      <c r="G781" s="101"/>
      <c r="H781" s="279"/>
    </row>
    <row r="782" spans="1:8" ht="12.75" customHeight="1">
      <c r="A782" s="282"/>
      <c r="B782" s="255"/>
      <c r="C782" s="55"/>
      <c r="D782" s="326"/>
      <c r="E782" s="82"/>
      <c r="F782" s="90"/>
      <c r="G782" s="73"/>
      <c r="H782" s="278"/>
    </row>
    <row r="783" spans="1:8" ht="12.75" customHeight="1">
      <c r="A783" s="245" t="s">
        <v>46</v>
      </c>
      <c r="B783" s="256"/>
      <c r="C783" s="54"/>
      <c r="D783" s="327"/>
      <c r="E783" s="83"/>
      <c r="F783" s="93"/>
      <c r="G783" s="101"/>
      <c r="H783" s="279"/>
    </row>
    <row r="784" spans="1:8" ht="12.75" customHeight="1">
      <c r="A784" s="282"/>
      <c r="B784" s="255"/>
      <c r="C784" s="55"/>
      <c r="D784" s="326"/>
      <c r="E784" s="82"/>
      <c r="F784" s="90"/>
      <c r="G784" s="73"/>
      <c r="H784" s="278"/>
    </row>
    <row r="785" spans="1:8" ht="12.75" customHeight="1">
      <c r="A785" s="245"/>
      <c r="B785" s="256"/>
      <c r="C785" s="54"/>
      <c r="D785" s="327"/>
      <c r="E785" s="83"/>
      <c r="F785" s="93"/>
      <c r="G785" s="101"/>
      <c r="H785" s="279"/>
    </row>
    <row r="786" spans="1:8" ht="12.75" customHeight="1">
      <c r="A786" s="282"/>
      <c r="B786" s="255"/>
      <c r="C786" s="55"/>
      <c r="D786" s="326"/>
      <c r="E786" s="82"/>
      <c r="F786" s="90"/>
      <c r="G786" s="73"/>
      <c r="H786" s="278"/>
    </row>
    <row r="787" spans="1:8" ht="12.75" customHeight="1">
      <c r="A787" s="245"/>
      <c r="B787" s="256"/>
      <c r="C787" s="54"/>
      <c r="D787" s="327"/>
      <c r="E787" s="83"/>
      <c r="F787" s="93"/>
      <c r="G787" s="101"/>
      <c r="H787" s="279"/>
    </row>
    <row r="788" spans="1:8" ht="12.75" customHeight="1">
      <c r="A788" s="282"/>
      <c r="B788" s="255"/>
      <c r="C788" s="55"/>
      <c r="D788" s="326"/>
      <c r="E788" s="82"/>
      <c r="F788" s="90"/>
      <c r="G788" s="73"/>
      <c r="H788" s="278"/>
    </row>
    <row r="789" spans="1:8" ht="12.75" customHeight="1">
      <c r="A789" s="245"/>
      <c r="B789" s="256"/>
      <c r="C789" s="54"/>
      <c r="D789" s="327"/>
      <c r="E789" s="83"/>
      <c r="F789" s="93"/>
      <c r="G789" s="101"/>
      <c r="H789" s="279"/>
    </row>
    <row r="790" spans="1:8" ht="12.75" customHeight="1">
      <c r="A790" s="282"/>
      <c r="B790" s="255"/>
      <c r="C790" s="52"/>
      <c r="D790" s="326"/>
      <c r="E790" s="346"/>
      <c r="F790" s="90"/>
      <c r="G790" s="69"/>
      <c r="H790" s="278"/>
    </row>
    <row r="791" spans="1:8" ht="12.75" customHeight="1">
      <c r="A791" s="245" t="s">
        <v>46</v>
      </c>
      <c r="B791" s="256"/>
      <c r="C791" s="54"/>
      <c r="D791" s="327"/>
      <c r="E791" s="347"/>
      <c r="F791" s="91"/>
      <c r="G791" s="70"/>
      <c r="H791" s="277"/>
    </row>
    <row r="792" spans="1:8" ht="12.75" customHeight="1">
      <c r="A792" s="282"/>
      <c r="B792" s="258"/>
      <c r="C792" s="52"/>
      <c r="D792" s="326"/>
      <c r="E792" s="346"/>
      <c r="F792" s="90"/>
      <c r="G792" s="69"/>
      <c r="H792" s="372"/>
    </row>
    <row r="793" spans="1:8" ht="12.75" customHeight="1">
      <c r="A793" s="245" t="s">
        <v>46</v>
      </c>
      <c r="B793" s="256"/>
      <c r="C793" s="53"/>
      <c r="D793" s="327"/>
      <c r="E793" s="347"/>
      <c r="F793" s="72"/>
      <c r="G793" s="70"/>
      <c r="H793" s="375"/>
    </row>
    <row r="794" spans="1:8" ht="12.75" customHeight="1">
      <c r="A794" s="282"/>
      <c r="B794" s="258"/>
      <c r="C794" s="52"/>
      <c r="D794" s="326"/>
      <c r="E794" s="346"/>
      <c r="F794" s="90"/>
      <c r="G794" s="69"/>
      <c r="H794" s="372"/>
    </row>
    <row r="795" spans="1:8" ht="12.75" customHeight="1">
      <c r="A795" s="245" t="s">
        <v>46</v>
      </c>
      <c r="B795" s="256"/>
      <c r="C795" s="53"/>
      <c r="D795" s="327"/>
      <c r="E795" s="347"/>
      <c r="F795" s="72"/>
      <c r="G795" s="70"/>
      <c r="H795" s="375"/>
    </row>
    <row r="796" spans="1:8" ht="12.75" customHeight="1">
      <c r="A796" s="282"/>
      <c r="B796" s="255"/>
      <c r="C796" s="55"/>
      <c r="D796" s="326"/>
      <c r="E796" s="346"/>
      <c r="F796" s="90"/>
      <c r="G796" s="73"/>
      <c r="H796" s="278"/>
    </row>
    <row r="797" spans="1:8" ht="12.75" customHeight="1">
      <c r="A797" s="245" t="s">
        <v>46</v>
      </c>
      <c r="B797" s="256"/>
      <c r="C797" s="54"/>
      <c r="D797" s="327"/>
      <c r="E797" s="347"/>
      <c r="F797" s="91"/>
      <c r="G797" s="101"/>
      <c r="H797" s="375"/>
    </row>
    <row r="798" spans="1:8" ht="12.75" customHeight="1">
      <c r="A798" s="282"/>
      <c r="B798" s="255"/>
      <c r="C798" s="55"/>
      <c r="D798" s="326"/>
      <c r="E798" s="346"/>
      <c r="F798" s="90"/>
      <c r="G798" s="73"/>
      <c r="H798" s="278"/>
    </row>
    <row r="799" spans="1:8" ht="12.75" customHeight="1">
      <c r="A799" s="245" t="s">
        <v>46</v>
      </c>
      <c r="B799" s="256"/>
      <c r="C799" s="54"/>
      <c r="D799" s="327"/>
      <c r="E799" s="347"/>
      <c r="F799" s="91"/>
      <c r="G799" s="101"/>
      <c r="H799" s="279"/>
    </row>
    <row r="800" spans="1:8" ht="12.75" customHeight="1">
      <c r="A800" s="282"/>
      <c r="B800" s="255" t="s">
        <v>46</v>
      </c>
      <c r="C800" s="55" t="s">
        <v>46</v>
      </c>
      <c r="D800" s="326"/>
      <c r="E800" s="82"/>
      <c r="F800" s="90"/>
      <c r="G800" s="73"/>
      <c r="H800" s="278"/>
    </row>
    <row r="801" spans="1:8" ht="12.75" customHeight="1">
      <c r="A801" s="245" t="s">
        <v>46</v>
      </c>
      <c r="B801" s="40" t="s">
        <v>165</v>
      </c>
      <c r="C801" s="54" t="s">
        <v>46</v>
      </c>
      <c r="D801" s="327"/>
      <c r="E801" s="83" t="s">
        <v>46</v>
      </c>
      <c r="F801" s="93"/>
      <c r="G801" s="101"/>
      <c r="H801" s="279"/>
    </row>
    <row r="802" spans="1:8" ht="12.75" customHeight="1">
      <c r="A802" s="282"/>
      <c r="B802" s="255" t="s">
        <v>46</v>
      </c>
      <c r="C802" s="55" t="s">
        <v>46</v>
      </c>
      <c r="D802" s="326"/>
      <c r="E802" s="82"/>
      <c r="F802" s="90"/>
      <c r="G802" s="73"/>
      <c r="H802" s="278"/>
    </row>
    <row r="803" spans="1:8" ht="12.75" customHeight="1">
      <c r="A803" s="245" t="s">
        <v>2682</v>
      </c>
      <c r="B803" s="256" t="s">
        <v>314</v>
      </c>
      <c r="C803" s="54" t="s">
        <v>46</v>
      </c>
      <c r="D803" s="327"/>
      <c r="E803" s="83" t="s">
        <v>46</v>
      </c>
      <c r="F803" s="93"/>
      <c r="G803" s="101"/>
      <c r="H803" s="279"/>
    </row>
    <row r="804" spans="1:8" ht="12.75" customHeight="1">
      <c r="A804" s="282"/>
      <c r="B804" s="255"/>
      <c r="C804" s="55"/>
      <c r="D804" s="326"/>
      <c r="E804" s="82"/>
      <c r="F804" s="90"/>
      <c r="G804" s="73"/>
      <c r="H804" s="278"/>
    </row>
    <row r="805" spans="1:8" ht="12.75" customHeight="1">
      <c r="A805" s="245"/>
      <c r="B805" s="256"/>
      <c r="C805" s="54"/>
      <c r="D805" s="327"/>
      <c r="E805" s="83"/>
      <c r="F805" s="93"/>
      <c r="G805" s="101"/>
      <c r="H805" s="279"/>
    </row>
    <row r="806" spans="1:8" ht="12.75" customHeight="1">
      <c r="A806" s="282"/>
      <c r="B806" s="255"/>
      <c r="C806" s="55"/>
      <c r="D806" s="326"/>
      <c r="E806" s="82"/>
      <c r="F806" s="90"/>
      <c r="G806" s="73"/>
      <c r="H806" s="278"/>
    </row>
    <row r="807" spans="1:8" ht="12.75" customHeight="1">
      <c r="A807" s="245" t="s">
        <v>46</v>
      </c>
      <c r="B807" s="256" t="s">
        <v>884</v>
      </c>
      <c r="C807" s="54"/>
      <c r="D807" s="327"/>
      <c r="E807" s="83"/>
      <c r="F807" s="93"/>
      <c r="G807" s="101"/>
      <c r="H807" s="279"/>
    </row>
    <row r="808" spans="1:8" ht="12.75" customHeight="1">
      <c r="A808" s="282"/>
      <c r="B808" s="255"/>
      <c r="C808" s="55" t="s">
        <v>4685</v>
      </c>
      <c r="D808" s="326"/>
      <c r="E808" s="82"/>
      <c r="F808" s="90"/>
      <c r="G808" s="73"/>
      <c r="H808" s="278"/>
    </row>
    <row r="809" spans="1:8" ht="12.75" customHeight="1">
      <c r="A809" s="245" t="s">
        <v>46</v>
      </c>
      <c r="B809" s="256" t="s">
        <v>4121</v>
      </c>
      <c r="C809" s="54" t="s">
        <v>3225</v>
      </c>
      <c r="D809" s="327"/>
      <c r="E809" s="83"/>
      <c r="F809" s="93"/>
      <c r="G809" s="101"/>
      <c r="H809" s="279"/>
    </row>
    <row r="810" spans="1:8" ht="12.75" customHeight="1">
      <c r="A810" s="282"/>
      <c r="B810" s="255" t="s">
        <v>2796</v>
      </c>
      <c r="C810" s="55"/>
      <c r="D810" s="326"/>
      <c r="E810" s="82"/>
      <c r="F810" s="90"/>
      <c r="G810" s="73"/>
      <c r="H810" s="278"/>
    </row>
    <row r="811" spans="1:8" ht="12.75" customHeight="1">
      <c r="A811" s="245"/>
      <c r="B811" s="256" t="s">
        <v>1329</v>
      </c>
      <c r="C811" s="54" t="s">
        <v>2317</v>
      </c>
      <c r="D811" s="327">
        <v>1</v>
      </c>
      <c r="E811" s="83" t="s">
        <v>199</v>
      </c>
      <c r="F811" s="93"/>
      <c r="G811" s="101"/>
      <c r="H811" s="279"/>
    </row>
    <row r="812" spans="1:8" ht="12.75" customHeight="1">
      <c r="A812" s="282"/>
      <c r="B812" s="255" t="s">
        <v>463</v>
      </c>
      <c r="C812" s="55"/>
      <c r="D812" s="326"/>
      <c r="E812" s="82"/>
      <c r="F812" s="90"/>
      <c r="G812" s="73"/>
      <c r="H812" s="278"/>
    </row>
    <row r="813" spans="1:8" ht="12.75" customHeight="1">
      <c r="A813" s="245"/>
      <c r="B813" s="256" t="s">
        <v>1329</v>
      </c>
      <c r="C813" s="54" t="s">
        <v>2798</v>
      </c>
      <c r="D813" s="327">
        <v>1</v>
      </c>
      <c r="E813" s="83" t="s">
        <v>199</v>
      </c>
      <c r="F813" s="93"/>
      <c r="G813" s="101"/>
      <c r="H813" s="279"/>
    </row>
    <row r="814" spans="1:8" ht="12.75" customHeight="1">
      <c r="A814" s="282"/>
      <c r="B814" s="255"/>
      <c r="C814" s="55"/>
      <c r="D814" s="326"/>
      <c r="E814" s="346"/>
      <c r="F814" s="90"/>
      <c r="G814" s="73"/>
      <c r="H814" s="278"/>
    </row>
    <row r="815" spans="1:8" ht="12.75" customHeight="1">
      <c r="A815" s="245" t="s">
        <v>46</v>
      </c>
      <c r="B815" s="256"/>
      <c r="C815" s="54"/>
      <c r="D815" s="327"/>
      <c r="E815" s="347"/>
      <c r="F815" s="91"/>
      <c r="G815" s="101"/>
      <c r="H815" s="279"/>
    </row>
    <row r="816" spans="1:8" ht="12.75" customHeight="1">
      <c r="A816" s="282"/>
      <c r="B816" s="255"/>
      <c r="C816" s="52"/>
      <c r="D816" s="326"/>
      <c r="E816" s="346"/>
      <c r="F816" s="90"/>
      <c r="G816" s="69"/>
      <c r="H816" s="278"/>
    </row>
    <row r="817" spans="1:8" ht="12.75" customHeight="1">
      <c r="A817" s="245" t="s">
        <v>46</v>
      </c>
      <c r="B817" s="256" t="s">
        <v>1805</v>
      </c>
      <c r="C817" s="54" t="s">
        <v>4844</v>
      </c>
      <c r="D817" s="327"/>
      <c r="E817" s="347"/>
      <c r="F817" s="91"/>
      <c r="G817" s="70"/>
      <c r="H817" s="277"/>
    </row>
    <row r="818" spans="1:8" ht="12.75" customHeight="1">
      <c r="A818" s="282"/>
      <c r="B818" s="258" t="s">
        <v>2796</v>
      </c>
      <c r="C818" s="52" t="s">
        <v>4846</v>
      </c>
      <c r="D818" s="326"/>
      <c r="E818" s="346"/>
      <c r="F818" s="90"/>
      <c r="G818" s="69"/>
      <c r="H818" s="372"/>
    </row>
    <row r="819" spans="1:8" ht="12.75" customHeight="1">
      <c r="A819" s="245" t="s">
        <v>46</v>
      </c>
      <c r="B819" s="256" t="s">
        <v>1859</v>
      </c>
      <c r="C819" s="53" t="s">
        <v>4848</v>
      </c>
      <c r="D819" s="327">
        <v>1</v>
      </c>
      <c r="E819" s="347" t="s">
        <v>199</v>
      </c>
      <c r="F819" s="72"/>
      <c r="G819" s="70"/>
      <c r="H819" s="375"/>
    </row>
    <row r="820" spans="1:8" ht="12.75" customHeight="1">
      <c r="A820" s="282"/>
      <c r="B820" s="255" t="s">
        <v>2789</v>
      </c>
      <c r="C820" s="55" t="s">
        <v>4847</v>
      </c>
      <c r="D820" s="326"/>
      <c r="E820" s="346"/>
      <c r="F820" s="90"/>
      <c r="G820" s="73"/>
      <c r="H820" s="278"/>
    </row>
    <row r="821" spans="1:8" ht="12.75" customHeight="1">
      <c r="A821" s="245" t="s">
        <v>46</v>
      </c>
      <c r="B821" s="256" t="s">
        <v>1859</v>
      </c>
      <c r="C821" s="54" t="s">
        <v>2861</v>
      </c>
      <c r="D821" s="327">
        <v>2</v>
      </c>
      <c r="E821" s="347" t="s">
        <v>199</v>
      </c>
      <c r="F821" s="91"/>
      <c r="G821" s="101"/>
      <c r="H821" s="279"/>
    </row>
    <row r="822" spans="1:8" ht="12.75" customHeight="1">
      <c r="A822" s="282"/>
      <c r="B822" s="255" t="s">
        <v>2800</v>
      </c>
      <c r="C822" s="55" t="s">
        <v>4845</v>
      </c>
      <c r="D822" s="326"/>
      <c r="E822" s="346"/>
      <c r="F822" s="90"/>
      <c r="G822" s="73"/>
      <c r="H822" s="278"/>
    </row>
    <row r="823" spans="1:8" ht="12.75" customHeight="1">
      <c r="A823" s="245" t="s">
        <v>46</v>
      </c>
      <c r="B823" s="256" t="s">
        <v>1859</v>
      </c>
      <c r="C823" s="54" t="s">
        <v>4849</v>
      </c>
      <c r="D823" s="327">
        <v>1</v>
      </c>
      <c r="E823" s="347" t="s">
        <v>199</v>
      </c>
      <c r="F823" s="91"/>
      <c r="G823" s="101"/>
      <c r="H823" s="279"/>
    </row>
    <row r="824" spans="1:8" ht="12.75" customHeight="1">
      <c r="A824" s="282"/>
      <c r="B824" s="255" t="s">
        <v>2800</v>
      </c>
      <c r="C824" s="55" t="s">
        <v>4845</v>
      </c>
      <c r="D824" s="326"/>
      <c r="E824" s="84"/>
      <c r="F824" s="90"/>
      <c r="G824" s="73"/>
      <c r="H824" s="278"/>
    </row>
    <row r="825" spans="1:8" ht="12.75" customHeight="1">
      <c r="A825" s="245" t="s">
        <v>46</v>
      </c>
      <c r="B825" s="256" t="s">
        <v>1859</v>
      </c>
      <c r="C825" s="54" t="s">
        <v>2190</v>
      </c>
      <c r="D825" s="327">
        <v>1</v>
      </c>
      <c r="E825" s="347" t="s">
        <v>199</v>
      </c>
      <c r="F825" s="92"/>
      <c r="G825" s="101"/>
      <c r="H825" s="279"/>
    </row>
    <row r="826" spans="1:8" ht="12.75" customHeight="1">
      <c r="A826" s="282"/>
      <c r="B826" s="255"/>
      <c r="C826" s="55"/>
      <c r="D826" s="326"/>
      <c r="E826" s="346"/>
      <c r="F826" s="90"/>
      <c r="G826" s="73"/>
      <c r="H826" s="278"/>
    </row>
    <row r="827" spans="1:8" ht="12.75" customHeight="1">
      <c r="A827" s="245" t="s">
        <v>46</v>
      </c>
      <c r="B827" s="256"/>
      <c r="C827" s="54"/>
      <c r="D827" s="327"/>
      <c r="E827" s="347"/>
      <c r="F827" s="93"/>
      <c r="G827" s="101"/>
      <c r="H827" s="279"/>
    </row>
    <row r="828" spans="1:8" ht="12.75" customHeight="1">
      <c r="A828" s="282"/>
      <c r="B828" s="255"/>
      <c r="C828" s="55" t="s">
        <v>1364</v>
      </c>
      <c r="D828" s="326"/>
      <c r="E828" s="82"/>
      <c r="F828" s="90"/>
      <c r="G828" s="73"/>
      <c r="H828" s="278"/>
    </row>
    <row r="829" spans="1:8" ht="12.75" customHeight="1">
      <c r="A829" s="245"/>
      <c r="B829" s="256" t="s">
        <v>2625</v>
      </c>
      <c r="C829" s="54" t="s">
        <v>1669</v>
      </c>
      <c r="D829" s="327"/>
      <c r="E829" s="83"/>
      <c r="F829" s="93"/>
      <c r="G829" s="101"/>
      <c r="H829" s="279"/>
    </row>
    <row r="830" spans="1:8" ht="12.75" customHeight="1">
      <c r="A830" s="282"/>
      <c r="B830" s="255" t="s">
        <v>2796</v>
      </c>
      <c r="C830" s="55"/>
      <c r="D830" s="326"/>
      <c r="E830" s="346"/>
      <c r="F830" s="90"/>
      <c r="G830" s="73"/>
      <c r="H830" s="278"/>
    </row>
    <row r="831" spans="1:8" ht="12.75" customHeight="1">
      <c r="A831" s="245" t="s">
        <v>46</v>
      </c>
      <c r="B831" s="256" t="s">
        <v>1600</v>
      </c>
      <c r="C831" s="54" t="s">
        <v>2273</v>
      </c>
      <c r="D831" s="327">
        <v>1</v>
      </c>
      <c r="E831" s="347" t="s">
        <v>199</v>
      </c>
      <c r="F831" s="91"/>
      <c r="G831" s="101"/>
      <c r="H831" s="279"/>
    </row>
    <row r="832" spans="1:8" ht="12.75" customHeight="1">
      <c r="A832" s="282"/>
      <c r="B832" s="255" t="s">
        <v>2796</v>
      </c>
      <c r="C832" s="55"/>
      <c r="D832" s="326"/>
      <c r="E832" s="346"/>
      <c r="F832" s="90"/>
      <c r="G832" s="73"/>
      <c r="H832" s="278"/>
    </row>
    <row r="833" spans="1:8" ht="12.75" customHeight="1">
      <c r="A833" s="245" t="s">
        <v>46</v>
      </c>
      <c r="B833" s="256" t="s">
        <v>2803</v>
      </c>
      <c r="C833" s="53" t="s">
        <v>2806</v>
      </c>
      <c r="D833" s="327">
        <v>1</v>
      </c>
      <c r="E833" s="347" t="s">
        <v>199</v>
      </c>
      <c r="F833" s="91"/>
      <c r="G833" s="101"/>
      <c r="H833" s="279"/>
    </row>
    <row r="834" spans="1:8" ht="12.75" customHeight="1">
      <c r="A834" s="282"/>
      <c r="B834" s="255" t="s">
        <v>463</v>
      </c>
      <c r="C834" s="52"/>
      <c r="D834" s="326"/>
      <c r="E834" s="346"/>
      <c r="F834" s="90"/>
      <c r="G834" s="73"/>
      <c r="H834" s="278"/>
    </row>
    <row r="835" spans="1:8" ht="12.75" customHeight="1">
      <c r="A835" s="246" t="s">
        <v>46</v>
      </c>
      <c r="B835" s="255" t="s">
        <v>1600</v>
      </c>
      <c r="C835" s="266" t="s">
        <v>2862</v>
      </c>
      <c r="D835" s="326">
        <v>1</v>
      </c>
      <c r="E835" s="346" t="s">
        <v>199</v>
      </c>
      <c r="F835" s="90"/>
      <c r="G835" s="73"/>
      <c r="H835" s="278"/>
    </row>
    <row r="836" spans="1:8" ht="12.75" customHeight="1">
      <c r="A836" s="285"/>
      <c r="B836" s="293" t="s">
        <v>463</v>
      </c>
      <c r="C836" s="52"/>
      <c r="D836" s="328"/>
      <c r="E836" s="348"/>
      <c r="F836" s="355"/>
      <c r="G836" s="371"/>
      <c r="H836" s="372"/>
    </row>
    <row r="837" spans="1:8" ht="12.75" customHeight="1">
      <c r="A837" s="286" t="s">
        <v>46</v>
      </c>
      <c r="B837" s="294" t="s">
        <v>2803</v>
      </c>
      <c r="C837" s="53" t="s">
        <v>667</v>
      </c>
      <c r="D837" s="329">
        <v>1</v>
      </c>
      <c r="E837" s="349" t="s">
        <v>199</v>
      </c>
      <c r="F837" s="356"/>
      <c r="G837" s="94"/>
      <c r="H837" s="373"/>
    </row>
    <row r="838" spans="1:8" ht="12.75" customHeight="1">
      <c r="A838" s="246"/>
      <c r="B838" s="255"/>
      <c r="C838" s="266"/>
      <c r="D838" s="326"/>
      <c r="E838" s="346"/>
      <c r="F838" s="90"/>
      <c r="G838" s="73"/>
      <c r="H838" s="278"/>
    </row>
    <row r="839" spans="1:8" ht="12.75" customHeight="1">
      <c r="A839" s="245"/>
      <c r="B839" s="295" t="s">
        <v>1625</v>
      </c>
      <c r="C839" s="53" t="s">
        <v>2863</v>
      </c>
      <c r="D839" s="327">
        <v>1</v>
      </c>
      <c r="E839" s="347" t="s">
        <v>199</v>
      </c>
      <c r="F839" s="91"/>
      <c r="G839" s="101"/>
      <c r="H839" s="279"/>
    </row>
    <row r="840" spans="1:8" ht="12.75" customHeight="1">
      <c r="A840" s="282"/>
      <c r="B840" s="260"/>
      <c r="C840" s="52"/>
      <c r="D840" s="326"/>
      <c r="E840" s="346"/>
      <c r="F840" s="71"/>
      <c r="G840" s="73"/>
      <c r="H840" s="278"/>
    </row>
    <row r="841" spans="1:8" ht="12.75" customHeight="1">
      <c r="A841" s="245" t="s">
        <v>46</v>
      </c>
      <c r="B841" s="292"/>
      <c r="C841" s="54"/>
      <c r="D841" s="327"/>
      <c r="E841" s="347"/>
      <c r="F841" s="72"/>
      <c r="G841" s="101"/>
      <c r="H841" s="279"/>
    </row>
    <row r="842" spans="1:8" ht="12.75" customHeight="1">
      <c r="A842" s="282"/>
      <c r="B842" s="255"/>
      <c r="C842" s="52"/>
      <c r="D842" s="326"/>
      <c r="E842" s="346"/>
      <c r="F842" s="90"/>
      <c r="G842" s="69"/>
      <c r="H842" s="278"/>
    </row>
    <row r="843" spans="1:8" ht="12.75" customHeight="1">
      <c r="A843" s="245" t="s">
        <v>46</v>
      </c>
      <c r="B843" s="256" t="s">
        <v>2867</v>
      </c>
      <c r="C843" s="54"/>
      <c r="D843" s="327"/>
      <c r="E843" s="347"/>
      <c r="F843" s="91"/>
      <c r="G843" s="70"/>
      <c r="H843" s="277"/>
    </row>
    <row r="844" spans="1:8" ht="12.75" customHeight="1">
      <c r="A844" s="282"/>
      <c r="B844" s="258" t="s">
        <v>1802</v>
      </c>
      <c r="C844" s="52" t="s">
        <v>808</v>
      </c>
      <c r="D844" s="326"/>
      <c r="E844" s="346"/>
      <c r="F844" s="90"/>
      <c r="G844" s="69"/>
      <c r="H844" s="372"/>
    </row>
    <row r="845" spans="1:8" ht="12.75" customHeight="1">
      <c r="A845" s="245" t="s">
        <v>46</v>
      </c>
      <c r="B845" s="256" t="s">
        <v>1217</v>
      </c>
      <c r="C845" s="53" t="s">
        <v>2117</v>
      </c>
      <c r="D845" s="327">
        <v>1</v>
      </c>
      <c r="E845" s="347" t="s">
        <v>199</v>
      </c>
      <c r="F845" s="72"/>
      <c r="G845" s="70"/>
      <c r="H845" s="375"/>
    </row>
    <row r="846" spans="1:8" ht="12.75" customHeight="1">
      <c r="A846" s="282"/>
      <c r="B846" s="258" t="s">
        <v>46</v>
      </c>
      <c r="C846" s="52"/>
      <c r="D846" s="326"/>
      <c r="E846" s="346"/>
      <c r="F846" s="90"/>
      <c r="G846" s="69"/>
      <c r="H846" s="372"/>
    </row>
    <row r="847" spans="1:8" ht="12.75" customHeight="1">
      <c r="A847" s="245" t="s">
        <v>46</v>
      </c>
      <c r="B847" s="256" t="s">
        <v>46</v>
      </c>
      <c r="C847" s="53"/>
      <c r="D847" s="327"/>
      <c r="E847" s="347" t="s">
        <v>46</v>
      </c>
      <c r="F847" s="72"/>
      <c r="G847" s="70"/>
      <c r="H847" s="375"/>
    </row>
    <row r="848" spans="1:8" ht="12.75" customHeight="1">
      <c r="A848" s="282"/>
      <c r="B848" s="255"/>
      <c r="C848" s="55"/>
      <c r="D848" s="326"/>
      <c r="E848" s="82"/>
      <c r="F848" s="90"/>
      <c r="G848" s="73"/>
      <c r="H848" s="278"/>
    </row>
    <row r="849" spans="1:8" ht="12.75" customHeight="1">
      <c r="A849" s="245"/>
      <c r="B849" s="256" t="s">
        <v>3941</v>
      </c>
      <c r="C849" s="54"/>
      <c r="D849" s="327"/>
      <c r="E849" s="83"/>
      <c r="F849" s="93"/>
      <c r="G849" s="101"/>
      <c r="H849" s="279"/>
    </row>
    <row r="850" spans="1:8" ht="12.75" customHeight="1">
      <c r="A850" s="282"/>
      <c r="B850" s="255"/>
      <c r="C850" s="55" t="s">
        <v>267</v>
      </c>
      <c r="D850" s="326"/>
      <c r="E850" s="82"/>
      <c r="F850" s="90"/>
      <c r="G850" s="73"/>
      <c r="H850" s="278"/>
    </row>
    <row r="851" spans="1:8" ht="12.75" customHeight="1">
      <c r="A851" s="245" t="s">
        <v>46</v>
      </c>
      <c r="B851" s="256" t="s">
        <v>294</v>
      </c>
      <c r="C851" s="54" t="s">
        <v>2396</v>
      </c>
      <c r="D851" s="327">
        <v>1</v>
      </c>
      <c r="E851" s="83" t="s">
        <v>199</v>
      </c>
      <c r="F851" s="93"/>
      <c r="G851" s="101"/>
      <c r="H851" s="279"/>
    </row>
    <row r="852" spans="1:8" ht="12.75" customHeight="1">
      <c r="A852" s="282"/>
      <c r="B852" s="258"/>
      <c r="C852" s="52"/>
      <c r="D852" s="326"/>
      <c r="E852" s="346"/>
      <c r="F852" s="90"/>
      <c r="G852" s="69"/>
      <c r="H852" s="372"/>
    </row>
    <row r="853" spans="1:8" ht="12.75" customHeight="1">
      <c r="A853" s="245" t="s">
        <v>46</v>
      </c>
      <c r="B853" s="256"/>
      <c r="C853" s="53"/>
      <c r="D853" s="327"/>
      <c r="E853" s="347"/>
      <c r="F853" s="72"/>
      <c r="G853" s="70"/>
      <c r="H853" s="375"/>
    </row>
    <row r="854" spans="1:8" ht="12.75" customHeight="1">
      <c r="A854" s="288"/>
      <c r="B854" s="261"/>
      <c r="C854" s="55"/>
      <c r="D854" s="333"/>
      <c r="E854" s="350"/>
      <c r="F854" s="73"/>
      <c r="G854" s="73"/>
      <c r="H854" s="278"/>
    </row>
    <row r="855" spans="1:8" ht="12.75" customHeight="1">
      <c r="A855" s="283" t="s">
        <v>46</v>
      </c>
      <c r="B855" s="296" t="s">
        <v>2865</v>
      </c>
      <c r="C855" s="53"/>
      <c r="D855" s="334"/>
      <c r="E855" s="351"/>
      <c r="F855" s="94"/>
      <c r="G855" s="102"/>
      <c r="H855" s="281"/>
    </row>
    <row r="856" spans="1:8" ht="12.75" customHeight="1">
      <c r="A856" s="80"/>
      <c r="B856" s="249"/>
      <c r="C856" s="249"/>
      <c r="D856" s="330"/>
      <c r="E856" s="80"/>
      <c r="F856" s="69"/>
      <c r="G856" s="69"/>
      <c r="H856" s="275"/>
    </row>
    <row r="857" spans="1:8" ht="12.75" customHeight="1">
      <c r="A857" s="284" t="s">
        <v>46</v>
      </c>
      <c r="B857" s="49" t="s">
        <v>1036</v>
      </c>
      <c r="C857" s="311" t="s">
        <v>1874</v>
      </c>
      <c r="D857" s="331">
        <v>2</v>
      </c>
      <c r="E857" s="81" t="s">
        <v>199</v>
      </c>
      <c r="F857" s="70"/>
      <c r="G857" s="70"/>
      <c r="H857" s="374"/>
    </row>
    <row r="858" spans="1:8" ht="12.75" customHeight="1">
      <c r="A858" s="282"/>
      <c r="B858" s="253"/>
      <c r="C858" s="264"/>
      <c r="D858" s="330"/>
      <c r="E858" s="80"/>
      <c r="F858" s="69"/>
      <c r="G858" s="69"/>
      <c r="H858" s="275"/>
    </row>
    <row r="859" spans="1:8" ht="12.75" customHeight="1">
      <c r="A859" s="287" t="s">
        <v>46</v>
      </c>
      <c r="B859" s="254" t="s">
        <v>440</v>
      </c>
      <c r="C859" s="265" t="s">
        <v>4453</v>
      </c>
      <c r="D859" s="331">
        <v>2</v>
      </c>
      <c r="E859" s="81" t="s">
        <v>199</v>
      </c>
      <c r="F859" s="70"/>
      <c r="G859" s="70"/>
      <c r="H859" s="277"/>
    </row>
    <row r="860" spans="1:8" ht="12.75" customHeight="1">
      <c r="A860" s="282"/>
      <c r="B860" s="255" t="s">
        <v>46</v>
      </c>
      <c r="C860" s="55"/>
      <c r="D860" s="326"/>
      <c r="E860" s="346"/>
      <c r="F860" s="90"/>
      <c r="G860" s="73"/>
      <c r="H860" s="278"/>
    </row>
    <row r="861" spans="1:8" ht="12.75" customHeight="1">
      <c r="A861" s="245" t="s">
        <v>46</v>
      </c>
      <c r="B861" s="256"/>
      <c r="C861" s="54" t="s">
        <v>46</v>
      </c>
      <c r="D861" s="327"/>
      <c r="E861" s="347"/>
      <c r="F861" s="91"/>
      <c r="G861" s="101"/>
      <c r="H861" s="375"/>
    </row>
    <row r="862" spans="1:8" ht="12.75" customHeight="1">
      <c r="A862" s="282"/>
      <c r="B862" s="255"/>
      <c r="C862" s="55"/>
      <c r="D862" s="326"/>
      <c r="E862" s="346"/>
      <c r="F862" s="90"/>
      <c r="G862" s="73"/>
      <c r="H862" s="278"/>
    </row>
    <row r="863" spans="1:8" ht="12.75" customHeight="1">
      <c r="A863" s="245" t="s">
        <v>46</v>
      </c>
      <c r="B863" s="256"/>
      <c r="C863" s="54"/>
      <c r="D863" s="327"/>
      <c r="E863" s="347"/>
      <c r="F863" s="91"/>
      <c r="G863" s="101"/>
      <c r="H863" s="279"/>
    </row>
    <row r="864" spans="1:8" ht="12.75" customHeight="1">
      <c r="A864" s="282"/>
      <c r="B864" s="255" t="s">
        <v>46</v>
      </c>
      <c r="C864" s="55"/>
      <c r="D864" s="326"/>
      <c r="E864" s="346"/>
      <c r="F864" s="90"/>
      <c r="G864" s="73"/>
      <c r="H864" s="278"/>
    </row>
    <row r="865" spans="1:8" ht="12.75" customHeight="1">
      <c r="A865" s="245" t="s">
        <v>46</v>
      </c>
      <c r="B865" s="256"/>
      <c r="C865" s="54" t="s">
        <v>46</v>
      </c>
      <c r="D865" s="327"/>
      <c r="E865" s="347"/>
      <c r="F865" s="91"/>
      <c r="G865" s="101"/>
      <c r="H865" s="375"/>
    </row>
    <row r="866" spans="1:8" ht="12.75" customHeight="1">
      <c r="A866" s="282"/>
      <c r="B866" s="255" t="s">
        <v>46</v>
      </c>
      <c r="C866" s="55"/>
      <c r="D866" s="326"/>
      <c r="E866" s="346"/>
      <c r="F866" s="90"/>
      <c r="G866" s="73"/>
      <c r="H866" s="278"/>
    </row>
    <row r="867" spans="1:8" ht="12.75" customHeight="1">
      <c r="A867" s="245" t="s">
        <v>46</v>
      </c>
      <c r="B867" s="256"/>
      <c r="C867" s="54" t="s">
        <v>46</v>
      </c>
      <c r="D867" s="327"/>
      <c r="E867" s="347"/>
      <c r="F867" s="91"/>
      <c r="G867" s="101"/>
      <c r="H867" s="375"/>
    </row>
    <row r="868" spans="1:8" ht="12.75" customHeight="1">
      <c r="A868" s="282"/>
      <c r="B868" s="255" t="s">
        <v>46</v>
      </c>
      <c r="C868" s="55"/>
      <c r="D868" s="326"/>
      <c r="E868" s="346"/>
      <c r="F868" s="90"/>
      <c r="G868" s="73"/>
      <c r="H868" s="278"/>
    </row>
    <row r="869" spans="1:8" ht="12.75" customHeight="1">
      <c r="A869" s="245" t="s">
        <v>46</v>
      </c>
      <c r="B869" s="256"/>
      <c r="C869" s="54" t="s">
        <v>46</v>
      </c>
      <c r="D869" s="327"/>
      <c r="E869" s="347"/>
      <c r="F869" s="91"/>
      <c r="G869" s="101"/>
      <c r="H869" s="375"/>
    </row>
    <row r="870" spans="1:8" ht="12.75" customHeight="1">
      <c r="A870" s="282"/>
      <c r="B870" s="255"/>
      <c r="C870" s="55"/>
      <c r="D870" s="326"/>
      <c r="E870" s="346"/>
      <c r="F870" s="90"/>
      <c r="G870" s="73"/>
      <c r="H870" s="278"/>
    </row>
    <row r="871" spans="1:8" ht="12.75" customHeight="1">
      <c r="A871" s="245" t="s">
        <v>46</v>
      </c>
      <c r="B871" s="256"/>
      <c r="C871" s="54"/>
      <c r="D871" s="327"/>
      <c r="E871" s="347"/>
      <c r="F871" s="91"/>
      <c r="G871" s="101"/>
      <c r="H871" s="279"/>
    </row>
    <row r="872" spans="1:8" ht="12.75" customHeight="1">
      <c r="A872" s="282"/>
      <c r="B872" s="255" t="s">
        <v>46</v>
      </c>
      <c r="C872" s="55"/>
      <c r="D872" s="326"/>
      <c r="E872" s="346"/>
      <c r="F872" s="90"/>
      <c r="G872" s="73"/>
      <c r="H872" s="278"/>
    </row>
    <row r="873" spans="1:8" ht="12.75" customHeight="1">
      <c r="A873" s="245" t="s">
        <v>46</v>
      </c>
      <c r="B873" s="256"/>
      <c r="C873" s="54" t="s">
        <v>46</v>
      </c>
      <c r="D873" s="327"/>
      <c r="E873" s="347"/>
      <c r="F873" s="91"/>
      <c r="G873" s="101"/>
      <c r="H873" s="375"/>
    </row>
    <row r="874" spans="1:8" ht="12.75" customHeight="1">
      <c r="A874" s="282"/>
      <c r="B874" s="255" t="s">
        <v>46</v>
      </c>
      <c r="C874" s="55"/>
      <c r="D874" s="326"/>
      <c r="E874" s="346"/>
      <c r="F874" s="90"/>
      <c r="G874" s="73"/>
      <c r="H874" s="278"/>
    </row>
    <row r="875" spans="1:8" ht="12.75" customHeight="1">
      <c r="A875" s="245" t="s">
        <v>46</v>
      </c>
      <c r="B875" s="256"/>
      <c r="C875" s="54" t="s">
        <v>46</v>
      </c>
      <c r="D875" s="327"/>
      <c r="E875" s="347"/>
      <c r="F875" s="91"/>
      <c r="G875" s="101"/>
      <c r="H875" s="375"/>
    </row>
    <row r="876" spans="1:8" ht="12.75" customHeight="1">
      <c r="A876" s="282"/>
      <c r="B876" s="255"/>
      <c r="C876" s="55"/>
      <c r="D876" s="326"/>
      <c r="E876" s="346"/>
      <c r="F876" s="90"/>
      <c r="G876" s="73"/>
      <c r="H876" s="278"/>
    </row>
    <row r="877" spans="1:8" ht="12.75" customHeight="1">
      <c r="A877" s="245" t="s">
        <v>46</v>
      </c>
      <c r="B877" s="256"/>
      <c r="C877" s="54"/>
      <c r="D877" s="327"/>
      <c r="E877" s="347"/>
      <c r="F877" s="91"/>
      <c r="G877" s="101"/>
      <c r="H877" s="279"/>
    </row>
    <row r="878" spans="1:8" ht="12.75" customHeight="1">
      <c r="A878" s="282"/>
      <c r="B878" s="255" t="s">
        <v>46</v>
      </c>
      <c r="C878" s="55"/>
      <c r="D878" s="326"/>
      <c r="E878" s="346"/>
      <c r="F878" s="90"/>
      <c r="G878" s="73"/>
      <c r="H878" s="278"/>
    </row>
    <row r="879" spans="1:8" ht="12.75" customHeight="1">
      <c r="A879" s="245" t="s">
        <v>46</v>
      </c>
      <c r="B879" s="256"/>
      <c r="C879" s="54" t="s">
        <v>46</v>
      </c>
      <c r="D879" s="327"/>
      <c r="E879" s="347"/>
      <c r="F879" s="91"/>
      <c r="G879" s="101"/>
      <c r="H879" s="375"/>
    </row>
    <row r="880" spans="1:8" ht="12.75" customHeight="1">
      <c r="A880" s="282"/>
      <c r="B880" s="255" t="s">
        <v>46</v>
      </c>
      <c r="C880" s="55" t="s">
        <v>46</v>
      </c>
      <c r="D880" s="326"/>
      <c r="E880" s="82"/>
      <c r="F880" s="90"/>
      <c r="G880" s="73"/>
      <c r="H880" s="278"/>
    </row>
    <row r="881" spans="1:8" ht="12.75" customHeight="1">
      <c r="A881" s="245" t="s">
        <v>46</v>
      </c>
      <c r="B881" s="40" t="s">
        <v>165</v>
      </c>
      <c r="C881" s="54" t="s">
        <v>46</v>
      </c>
      <c r="D881" s="327"/>
      <c r="E881" s="83" t="s">
        <v>46</v>
      </c>
      <c r="F881" s="93"/>
      <c r="G881" s="101"/>
      <c r="H881" s="279"/>
    </row>
  </sheetData>
  <autoFilter ref="C1:C881"/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Ｐゴシック,標準"&amp;9校舎等：⑤屋外トイレ棟：P-&amp;P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7">
    <tabColor rgb="FF00B050"/>
  </sheetPr>
  <dimension ref="A1:H441"/>
  <sheetViews>
    <sheetView showZeros="0" view="pageBreakPreview" topLeftCell="A421" zoomScale="85" zoomScaleSheetLayoutView="85" workbookViewId="0">
      <selection activeCell="D99" sqref="D99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283" t="s">
        <v>799</v>
      </c>
      <c r="B3" s="252" t="s">
        <v>246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 t="s">
        <v>46</v>
      </c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56" t="s">
        <v>1536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353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2108</v>
      </c>
      <c r="F11" s="72"/>
      <c r="G11" s="72"/>
      <c r="H11" s="279"/>
    </row>
    <row r="12" spans="1:8" ht="12.75" customHeight="1">
      <c r="A12" s="282"/>
      <c r="B12" s="255" t="s">
        <v>46</v>
      </c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223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 t="s">
        <v>46</v>
      </c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2587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 t="s">
        <v>46</v>
      </c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2404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 t="s">
        <v>46</v>
      </c>
      <c r="D18" s="326"/>
      <c r="E18" s="82"/>
      <c r="F18" s="353"/>
      <c r="G18" s="353"/>
      <c r="H18" s="278"/>
    </row>
    <row r="19" spans="1:8" ht="12.75" customHeight="1">
      <c r="A19" s="245" t="s">
        <v>2554</v>
      </c>
      <c r="B19" s="256" t="s">
        <v>83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/>
      <c r="C20" s="55" t="s">
        <v>46</v>
      </c>
      <c r="D20" s="326"/>
      <c r="E20" s="82"/>
      <c r="F20" s="353"/>
      <c r="G20" s="353"/>
      <c r="H20" s="278"/>
    </row>
    <row r="21" spans="1:8" ht="12.75" customHeight="1">
      <c r="A21" s="245" t="s">
        <v>54</v>
      </c>
      <c r="B21" s="256" t="s">
        <v>41</v>
      </c>
      <c r="C21" s="54" t="s">
        <v>46</v>
      </c>
      <c r="D21" s="327">
        <v>1</v>
      </c>
      <c r="E21" s="83" t="s">
        <v>60</v>
      </c>
      <c r="F21" s="72"/>
      <c r="G21" s="72"/>
      <c r="H21" s="279"/>
    </row>
    <row r="22" spans="1:8" ht="12.75" customHeight="1">
      <c r="A22" s="282"/>
      <c r="B22" s="255"/>
      <c r="C22" s="55" t="s">
        <v>46</v>
      </c>
      <c r="D22" s="326"/>
      <c r="E22" s="82"/>
      <c r="F22" s="353"/>
      <c r="G22" s="353"/>
      <c r="H22" s="278"/>
    </row>
    <row r="23" spans="1:8" ht="12.75" customHeight="1">
      <c r="A23" s="245" t="s">
        <v>422</v>
      </c>
      <c r="B23" s="256" t="s">
        <v>84</v>
      </c>
      <c r="C23" s="54" t="s">
        <v>46</v>
      </c>
      <c r="D23" s="327">
        <v>1</v>
      </c>
      <c r="E23" s="83" t="s">
        <v>60</v>
      </c>
      <c r="F23" s="72"/>
      <c r="G23" s="72"/>
      <c r="H23" s="279"/>
    </row>
    <row r="24" spans="1:8" ht="12.75" customHeight="1">
      <c r="A24" s="282"/>
      <c r="B24" s="255"/>
      <c r="C24" s="55" t="s">
        <v>46</v>
      </c>
      <c r="D24" s="326"/>
      <c r="E24" s="82"/>
      <c r="F24" s="353"/>
      <c r="G24" s="353"/>
      <c r="H24" s="278"/>
    </row>
    <row r="25" spans="1:8" ht="12.75" customHeight="1">
      <c r="A25" s="245" t="s">
        <v>2675</v>
      </c>
      <c r="B25" s="256" t="s">
        <v>314</v>
      </c>
      <c r="C25" s="54" t="s">
        <v>46</v>
      </c>
      <c r="D25" s="327">
        <v>1</v>
      </c>
      <c r="E25" s="83" t="s">
        <v>60</v>
      </c>
      <c r="F25" s="72"/>
      <c r="G25" s="72"/>
      <c r="H25" s="279"/>
    </row>
    <row r="26" spans="1:8" ht="12.75" customHeight="1">
      <c r="A26" s="282"/>
      <c r="B26" s="255"/>
      <c r="C26" s="55"/>
      <c r="D26" s="326"/>
      <c r="E26" s="82"/>
      <c r="F26" s="353"/>
      <c r="G26" s="353"/>
      <c r="H26" s="278"/>
    </row>
    <row r="27" spans="1:8" ht="12.75" customHeight="1">
      <c r="A27" s="245"/>
      <c r="B27" s="256"/>
      <c r="C27" s="54"/>
      <c r="D27" s="327"/>
      <c r="E27" s="83"/>
      <c r="F27" s="72"/>
      <c r="G27" s="72"/>
      <c r="H27" s="279"/>
    </row>
    <row r="28" spans="1:8" ht="12.75" customHeight="1">
      <c r="A28" s="282"/>
      <c r="B28" s="255"/>
      <c r="C28" s="55"/>
      <c r="D28" s="326"/>
      <c r="E28" s="82"/>
      <c r="F28" s="353"/>
      <c r="G28" s="353"/>
      <c r="H28" s="278"/>
    </row>
    <row r="29" spans="1:8" ht="12.75" customHeight="1">
      <c r="A29" s="245"/>
      <c r="B29" s="256"/>
      <c r="C29" s="54"/>
      <c r="D29" s="327"/>
      <c r="E29" s="83"/>
      <c r="F29" s="72"/>
      <c r="G29" s="72"/>
      <c r="H29" s="279"/>
    </row>
    <row r="30" spans="1:8" ht="12.75" customHeight="1">
      <c r="A30" s="282"/>
      <c r="B30" s="255"/>
      <c r="C30" s="55"/>
      <c r="D30" s="326"/>
      <c r="E30" s="82"/>
      <c r="F30" s="353"/>
      <c r="G30" s="353"/>
      <c r="H30" s="278"/>
    </row>
    <row r="31" spans="1:8" ht="12.75" customHeight="1">
      <c r="A31" s="245"/>
      <c r="B31" s="256"/>
      <c r="C31" s="54"/>
      <c r="D31" s="327"/>
      <c r="E31" s="83"/>
      <c r="F31" s="72"/>
      <c r="G31" s="72"/>
      <c r="H31" s="279"/>
    </row>
    <row r="32" spans="1:8" ht="12.75" customHeight="1">
      <c r="A32" s="282"/>
      <c r="B32" s="255"/>
      <c r="C32" s="55"/>
      <c r="D32" s="326"/>
      <c r="E32" s="82"/>
      <c r="F32" s="90"/>
      <c r="G32" s="73"/>
      <c r="H32" s="278"/>
    </row>
    <row r="33" spans="1:8" ht="12.75" customHeight="1">
      <c r="A33" s="245"/>
      <c r="B33" s="256"/>
      <c r="C33" s="54"/>
      <c r="D33" s="327"/>
      <c r="E33" s="83"/>
      <c r="F33" s="93"/>
      <c r="G33" s="101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/>
      <c r="B35" s="256"/>
      <c r="C35" s="54"/>
      <c r="D35" s="327"/>
      <c r="E35" s="83"/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/>
      <c r="B37" s="256"/>
      <c r="C37" s="54"/>
      <c r="D37" s="327"/>
      <c r="E37" s="83"/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353"/>
      <c r="G38" s="353"/>
      <c r="H38" s="278"/>
    </row>
    <row r="39" spans="1:8" ht="12.75" customHeight="1">
      <c r="A39" s="245" t="s">
        <v>46</v>
      </c>
      <c r="B39" s="256"/>
      <c r="C39" s="54"/>
      <c r="D39" s="327"/>
      <c r="E39" s="83"/>
      <c r="F39" s="72"/>
      <c r="G39" s="72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43"/>
      <c r="B42" s="255"/>
      <c r="C42" s="55"/>
      <c r="D42" s="326"/>
      <c r="E42" s="346"/>
      <c r="F42" s="90"/>
      <c r="G42" s="73"/>
      <c r="H42" s="278"/>
    </row>
    <row r="43" spans="1:8" ht="12.75" customHeight="1">
      <c r="A43" s="245" t="s">
        <v>1562</v>
      </c>
      <c r="B43" s="256" t="s">
        <v>12</v>
      </c>
      <c r="C43" s="54"/>
      <c r="D43" s="327"/>
      <c r="E43" s="347"/>
      <c r="F43" s="91"/>
      <c r="G43" s="101"/>
      <c r="H43" s="279"/>
    </row>
    <row r="44" spans="1:8" ht="12.75" customHeight="1">
      <c r="A44" s="243"/>
      <c r="B44" s="255"/>
      <c r="C44" s="55"/>
      <c r="D44" s="326"/>
      <c r="E44" s="346"/>
      <c r="F44" s="90"/>
      <c r="G44" s="69"/>
      <c r="H44" s="278"/>
    </row>
    <row r="45" spans="1:8" ht="12.75" customHeight="1">
      <c r="A45" s="244" t="s">
        <v>46</v>
      </c>
      <c r="B45" s="256"/>
      <c r="C45" s="53"/>
      <c r="D45" s="327"/>
      <c r="E45" s="347"/>
      <c r="F45" s="91"/>
      <c r="G45" s="70"/>
      <c r="H45" s="279"/>
    </row>
    <row r="46" spans="1:8" ht="12.75" customHeight="1">
      <c r="A46" s="243"/>
      <c r="B46" s="260"/>
      <c r="C46" s="52"/>
      <c r="D46" s="326"/>
      <c r="E46" s="346"/>
      <c r="F46" s="71"/>
      <c r="G46" s="69"/>
      <c r="H46" s="278"/>
    </row>
    <row r="47" spans="1:8" ht="12.75" customHeight="1">
      <c r="A47" s="244" t="s">
        <v>46</v>
      </c>
      <c r="B47" s="292" t="s">
        <v>2689</v>
      </c>
      <c r="C47" s="54" t="s">
        <v>2640</v>
      </c>
      <c r="D47" s="327">
        <v>4</v>
      </c>
      <c r="E47" s="347" t="s">
        <v>220</v>
      </c>
      <c r="F47" s="72"/>
      <c r="G47" s="70"/>
      <c r="H47" s="279"/>
    </row>
    <row r="48" spans="1:8" ht="12.75" customHeight="1">
      <c r="A48" s="247"/>
      <c r="B48" s="261"/>
      <c r="C48" s="55"/>
      <c r="D48" s="333"/>
      <c r="E48" s="350"/>
      <c r="F48" s="73"/>
      <c r="G48" s="69"/>
      <c r="H48" s="278"/>
    </row>
    <row r="49" spans="1:8" ht="12.75" customHeight="1">
      <c r="A49" s="240" t="s">
        <v>46</v>
      </c>
      <c r="B49" s="298" t="s">
        <v>1809</v>
      </c>
      <c r="C49" s="53" t="s">
        <v>2691</v>
      </c>
      <c r="D49" s="334">
        <v>21</v>
      </c>
      <c r="E49" s="351" t="s">
        <v>117</v>
      </c>
      <c r="F49" s="94"/>
      <c r="G49" s="70"/>
      <c r="H49" s="281"/>
    </row>
    <row r="50" spans="1:8" ht="12.75" customHeight="1">
      <c r="A50" s="384"/>
      <c r="B50" s="249"/>
      <c r="C50" s="249"/>
      <c r="D50" s="330"/>
      <c r="E50" s="80"/>
      <c r="F50" s="69"/>
      <c r="G50" s="69"/>
      <c r="H50" s="275"/>
    </row>
    <row r="51" spans="1:8" ht="12.75" customHeight="1">
      <c r="A51" s="385" t="s">
        <v>46</v>
      </c>
      <c r="B51" s="49" t="s">
        <v>2125</v>
      </c>
      <c r="C51" s="311" t="s">
        <v>2691</v>
      </c>
      <c r="D51" s="331">
        <v>21</v>
      </c>
      <c r="E51" s="81" t="s">
        <v>117</v>
      </c>
      <c r="F51" s="70"/>
      <c r="G51" s="70"/>
      <c r="H51" s="374"/>
    </row>
    <row r="52" spans="1:8" ht="12.75" customHeight="1">
      <c r="A52" s="243"/>
      <c r="B52" s="253"/>
      <c r="C52" s="264"/>
      <c r="D52" s="330"/>
      <c r="E52" s="80"/>
      <c r="F52" s="69"/>
      <c r="G52" s="69"/>
      <c r="H52" s="275"/>
    </row>
    <row r="53" spans="1:8" ht="12.75" customHeight="1">
      <c r="A53" s="242" t="s">
        <v>46</v>
      </c>
      <c r="B53" s="254" t="s">
        <v>1432</v>
      </c>
      <c r="C53" s="265" t="s">
        <v>793</v>
      </c>
      <c r="D53" s="331">
        <v>21</v>
      </c>
      <c r="E53" s="81" t="s">
        <v>117</v>
      </c>
      <c r="F53" s="70"/>
      <c r="G53" s="70"/>
      <c r="H53" s="277"/>
    </row>
    <row r="54" spans="1:8" ht="12.75" customHeight="1">
      <c r="A54" s="243"/>
      <c r="B54" s="253"/>
      <c r="C54" s="264"/>
      <c r="D54" s="330"/>
      <c r="E54" s="80"/>
      <c r="F54" s="69"/>
      <c r="G54" s="69"/>
      <c r="H54" s="275"/>
    </row>
    <row r="55" spans="1:8" ht="12.75" customHeight="1">
      <c r="A55" s="242"/>
      <c r="B55" s="256"/>
      <c r="C55" s="54"/>
      <c r="D55" s="327"/>
      <c r="E55" s="83"/>
      <c r="F55" s="70"/>
      <c r="G55" s="70"/>
      <c r="H55" s="277"/>
    </row>
    <row r="56" spans="1:8" ht="12.75" customHeight="1">
      <c r="A56" s="243"/>
      <c r="B56" s="255"/>
      <c r="C56" s="55"/>
      <c r="D56" s="326"/>
      <c r="E56" s="346"/>
      <c r="F56" s="90"/>
      <c r="G56" s="69"/>
      <c r="H56" s="278"/>
    </row>
    <row r="57" spans="1:8" ht="12.75" customHeight="1">
      <c r="A57" s="244"/>
      <c r="B57" s="256"/>
      <c r="C57" s="54"/>
      <c r="D57" s="327"/>
      <c r="E57" s="347"/>
      <c r="F57" s="91"/>
      <c r="G57" s="70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5"/>
      <c r="B59" s="256"/>
      <c r="C59" s="54"/>
      <c r="D59" s="327"/>
      <c r="E59" s="83"/>
      <c r="F59" s="91"/>
      <c r="G59" s="101"/>
      <c r="H59" s="279"/>
    </row>
    <row r="60" spans="1:8" ht="12.75" customHeight="1">
      <c r="A60" s="243"/>
      <c r="B60" s="258"/>
      <c r="C60" s="52"/>
      <c r="D60" s="326"/>
      <c r="E60" s="346"/>
      <c r="F60" s="90"/>
      <c r="G60" s="69"/>
      <c r="H60" s="372"/>
    </row>
    <row r="61" spans="1:8" ht="12.75" customHeight="1">
      <c r="A61" s="244"/>
      <c r="B61" s="256"/>
      <c r="C61" s="53"/>
      <c r="D61" s="327"/>
      <c r="E61" s="347"/>
      <c r="F61" s="72"/>
      <c r="G61" s="70"/>
      <c r="H61" s="375"/>
    </row>
    <row r="62" spans="1:8" ht="12.75" customHeight="1">
      <c r="A62" s="243"/>
      <c r="B62" s="255"/>
      <c r="C62" s="55"/>
      <c r="D62" s="326"/>
      <c r="E62" s="346"/>
      <c r="F62" s="90"/>
      <c r="G62" s="69"/>
      <c r="H62" s="278"/>
    </row>
    <row r="63" spans="1:8" ht="12.75" customHeight="1">
      <c r="A63" s="244"/>
      <c r="B63" s="256"/>
      <c r="C63" s="54"/>
      <c r="D63" s="327"/>
      <c r="E63" s="83"/>
      <c r="F63" s="91"/>
      <c r="G63" s="70"/>
      <c r="H63" s="375"/>
    </row>
    <row r="64" spans="1:8" ht="12.75" customHeight="1">
      <c r="A64" s="243"/>
      <c r="B64" s="255"/>
      <c r="C64" s="52"/>
      <c r="D64" s="326"/>
      <c r="E64" s="346"/>
      <c r="F64" s="90"/>
      <c r="G64" s="69"/>
      <c r="H64" s="278"/>
    </row>
    <row r="65" spans="1:8" ht="12.75" customHeight="1">
      <c r="A65" s="244"/>
      <c r="B65" s="256"/>
      <c r="C65" s="54"/>
      <c r="D65" s="327"/>
      <c r="E65" s="83"/>
      <c r="F65" s="91"/>
      <c r="G65" s="70"/>
      <c r="H65" s="277"/>
    </row>
    <row r="66" spans="1:8" ht="12.75" customHeight="1">
      <c r="A66" s="243"/>
      <c r="B66" s="258"/>
      <c r="C66" s="52"/>
      <c r="D66" s="326"/>
      <c r="E66" s="346"/>
      <c r="F66" s="90"/>
      <c r="G66" s="69"/>
      <c r="H66" s="372"/>
    </row>
    <row r="67" spans="1:8" ht="12.75" customHeight="1">
      <c r="A67" s="244"/>
      <c r="B67" s="256"/>
      <c r="C67" s="53"/>
      <c r="D67" s="327"/>
      <c r="E67" s="83"/>
      <c r="F67" s="72"/>
      <c r="G67" s="70"/>
      <c r="H67" s="375"/>
    </row>
    <row r="68" spans="1:8" ht="12.75" customHeight="1">
      <c r="A68" s="243"/>
      <c r="B68" s="258"/>
      <c r="C68" s="52"/>
      <c r="D68" s="326"/>
      <c r="E68" s="346"/>
      <c r="F68" s="90"/>
      <c r="G68" s="69"/>
      <c r="H68" s="372"/>
    </row>
    <row r="69" spans="1:8" ht="12.75" customHeight="1">
      <c r="A69" s="244"/>
      <c r="B69" s="256"/>
      <c r="C69" s="53"/>
      <c r="D69" s="327"/>
      <c r="E69" s="347"/>
      <c r="F69" s="72"/>
      <c r="G69" s="70"/>
      <c r="H69" s="375"/>
    </row>
    <row r="70" spans="1:8" ht="12.75" customHeight="1">
      <c r="A70" s="243"/>
      <c r="B70" s="255"/>
      <c r="C70" s="55"/>
      <c r="D70" s="326"/>
      <c r="E70" s="346"/>
      <c r="F70" s="90"/>
      <c r="G70" s="69"/>
      <c r="H70" s="278"/>
    </row>
    <row r="71" spans="1:8" ht="12.75" customHeight="1">
      <c r="A71" s="244"/>
      <c r="B71" s="256"/>
      <c r="C71" s="54"/>
      <c r="D71" s="327"/>
      <c r="E71" s="83"/>
      <c r="F71" s="91"/>
      <c r="G71" s="70"/>
      <c r="H71" s="375"/>
    </row>
    <row r="72" spans="1:8" ht="12.75" customHeight="1">
      <c r="A72" s="243"/>
      <c r="B72" s="255"/>
      <c r="C72" s="55"/>
      <c r="D72" s="326"/>
      <c r="E72" s="82"/>
      <c r="F72" s="90"/>
      <c r="G72" s="69"/>
      <c r="H72" s="278"/>
    </row>
    <row r="73" spans="1:8" ht="12.75" customHeight="1">
      <c r="A73" s="244"/>
      <c r="B73" s="256"/>
      <c r="C73" s="54"/>
      <c r="D73" s="327"/>
      <c r="E73" s="83"/>
      <c r="F73" s="91"/>
      <c r="G73" s="70"/>
      <c r="H73" s="279"/>
    </row>
    <row r="74" spans="1:8" ht="12.75" customHeight="1">
      <c r="A74" s="243"/>
      <c r="B74" s="255"/>
      <c r="C74" s="55"/>
      <c r="D74" s="326"/>
      <c r="E74" s="346"/>
      <c r="F74" s="90"/>
      <c r="G74" s="69"/>
      <c r="H74" s="278"/>
    </row>
    <row r="75" spans="1:8" ht="12.75" customHeight="1">
      <c r="A75" s="244"/>
      <c r="B75" s="256"/>
      <c r="C75" s="54"/>
      <c r="D75" s="327"/>
      <c r="E75" s="83"/>
      <c r="F75" s="91"/>
      <c r="G75" s="70"/>
      <c r="H75" s="279"/>
    </row>
    <row r="76" spans="1:8" ht="12.75" customHeight="1">
      <c r="A76" s="243"/>
      <c r="B76" s="255"/>
      <c r="C76" s="55"/>
      <c r="D76" s="326"/>
      <c r="E76" s="346"/>
      <c r="F76" s="90"/>
      <c r="G76" s="69"/>
      <c r="H76" s="278"/>
    </row>
    <row r="77" spans="1:8" ht="12.75" customHeight="1">
      <c r="A77" s="244"/>
      <c r="B77" s="256"/>
      <c r="C77" s="53"/>
      <c r="D77" s="327"/>
      <c r="E77" s="347"/>
      <c r="F77" s="91"/>
      <c r="G77" s="70"/>
      <c r="H77" s="279"/>
    </row>
    <row r="78" spans="1:8" ht="12.75" customHeight="1">
      <c r="A78" s="243"/>
      <c r="B78" s="260"/>
      <c r="C78" s="52"/>
      <c r="D78" s="326"/>
      <c r="E78" s="346"/>
      <c r="F78" s="71"/>
      <c r="G78" s="69"/>
      <c r="H78" s="278"/>
    </row>
    <row r="79" spans="1:8" ht="12.75" customHeight="1">
      <c r="A79" s="244"/>
      <c r="B79" s="292"/>
      <c r="C79" s="54"/>
      <c r="D79" s="327"/>
      <c r="E79" s="347"/>
      <c r="F79" s="72"/>
      <c r="G79" s="70"/>
      <c r="H79" s="279"/>
    </row>
    <row r="80" spans="1:8" ht="12.75" customHeight="1">
      <c r="A80" s="247"/>
      <c r="B80" s="261"/>
      <c r="C80" s="55"/>
      <c r="D80" s="333"/>
      <c r="E80" s="350"/>
      <c r="F80" s="73"/>
      <c r="G80" s="73"/>
      <c r="H80" s="278"/>
    </row>
    <row r="81" spans="1:8" ht="12.75" customHeight="1">
      <c r="A81" s="240"/>
      <c r="B81" s="40" t="s">
        <v>165</v>
      </c>
      <c r="C81" s="53"/>
      <c r="D81" s="334"/>
      <c r="E81" s="351"/>
      <c r="F81" s="94"/>
      <c r="G81" s="102"/>
      <c r="H81" s="281"/>
    </row>
    <row r="82" spans="1:8" ht="12.75" customHeight="1">
      <c r="A82" s="243"/>
      <c r="B82" s="255"/>
      <c r="C82" s="55"/>
      <c r="D82" s="326"/>
      <c r="E82" s="346"/>
      <c r="F82" s="90"/>
      <c r="G82" s="69"/>
      <c r="H82" s="278"/>
    </row>
    <row r="83" spans="1:8" ht="12.75" customHeight="1">
      <c r="A83" s="245" t="s">
        <v>2407</v>
      </c>
      <c r="B83" s="256" t="s">
        <v>1536</v>
      </c>
      <c r="C83" s="54"/>
      <c r="D83" s="327"/>
      <c r="E83" s="83"/>
      <c r="F83" s="91"/>
      <c r="G83" s="70"/>
      <c r="H83" s="375"/>
    </row>
    <row r="84" spans="1:8" ht="12.75" customHeight="1">
      <c r="A84" s="243"/>
      <c r="B84" s="255"/>
      <c r="C84" s="52"/>
      <c r="D84" s="326"/>
      <c r="E84" s="346"/>
      <c r="F84" s="90"/>
      <c r="G84" s="69"/>
      <c r="H84" s="278"/>
    </row>
    <row r="85" spans="1:8" ht="12.75" customHeight="1">
      <c r="A85" s="244"/>
      <c r="B85" s="256"/>
      <c r="C85" s="54"/>
      <c r="D85" s="327"/>
      <c r="E85" s="347"/>
      <c r="F85" s="91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2402</v>
      </c>
      <c r="D87" s="327">
        <v>19.8</v>
      </c>
      <c r="E87" s="83" t="s">
        <v>877</v>
      </c>
      <c r="F87" s="91"/>
      <c r="G87" s="70"/>
      <c r="H87" s="277"/>
    </row>
    <row r="88" spans="1:8" ht="12.75" customHeight="1">
      <c r="A88" s="243"/>
      <c r="B88" s="258"/>
      <c r="C88" s="52"/>
      <c r="D88" s="326"/>
      <c r="E88" s="346"/>
      <c r="F88" s="90"/>
      <c r="G88" s="69"/>
      <c r="H88" s="372"/>
    </row>
    <row r="89" spans="1:8" ht="12.75" customHeight="1">
      <c r="A89" s="244"/>
      <c r="B89" s="256" t="s">
        <v>2692</v>
      </c>
      <c r="C89" s="53" t="s">
        <v>2402</v>
      </c>
      <c r="D89" s="327">
        <v>19.3</v>
      </c>
      <c r="E89" s="347" t="s">
        <v>117</v>
      </c>
      <c r="F89" s="72"/>
      <c r="G89" s="70"/>
      <c r="H89" s="375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10.5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 t="s">
        <v>1026</v>
      </c>
      <c r="D92" s="326"/>
      <c r="E92" s="82"/>
      <c r="F92" s="90"/>
      <c r="G92" s="73"/>
      <c r="H92" s="278"/>
    </row>
    <row r="93" spans="1:8" ht="12.75" customHeight="1">
      <c r="A93" s="245"/>
      <c r="B93" s="256" t="s">
        <v>2415</v>
      </c>
      <c r="C93" s="54" t="s">
        <v>1862</v>
      </c>
      <c r="D93" s="327">
        <v>9.3000000000000007</v>
      </c>
      <c r="E93" s="83" t="s">
        <v>877</v>
      </c>
      <c r="F93" s="91"/>
      <c r="G93" s="101"/>
      <c r="H93" s="279"/>
    </row>
    <row r="94" spans="1:8" ht="12.75" customHeight="1">
      <c r="A94" s="282"/>
      <c r="B94" s="255"/>
      <c r="C94" s="55"/>
      <c r="D94" s="326"/>
      <c r="E94" s="84"/>
      <c r="F94" s="90"/>
      <c r="G94" s="73"/>
      <c r="H94" s="278"/>
    </row>
    <row r="95" spans="1:8" ht="12.75" customHeight="1">
      <c r="A95" s="245"/>
      <c r="B95" s="256" t="s">
        <v>2419</v>
      </c>
      <c r="C95" s="54" t="s">
        <v>238</v>
      </c>
      <c r="D95" s="327"/>
      <c r="E95" s="83"/>
      <c r="F95" s="92"/>
      <c r="G95" s="101"/>
      <c r="H95" s="279"/>
    </row>
    <row r="96" spans="1:8" ht="12.75" customHeight="1">
      <c r="A96" s="243"/>
      <c r="B96" s="253"/>
      <c r="C96" s="264"/>
      <c r="D96" s="330"/>
      <c r="E96" s="80"/>
      <c r="F96" s="69"/>
      <c r="G96" s="69"/>
      <c r="H96" s="275"/>
    </row>
    <row r="97" spans="1:8" ht="12.75" customHeight="1">
      <c r="A97" s="242"/>
      <c r="B97" s="256"/>
      <c r="C97" s="54"/>
      <c r="D97" s="327"/>
      <c r="E97" s="83"/>
      <c r="F97" s="70"/>
      <c r="G97" s="70"/>
      <c r="H97" s="277"/>
    </row>
    <row r="98" spans="1:8" ht="12.75" customHeight="1">
      <c r="A98" s="243"/>
      <c r="B98" s="255"/>
      <c r="C98" s="55"/>
      <c r="D98" s="326"/>
      <c r="E98" s="346"/>
      <c r="F98" s="90"/>
      <c r="G98" s="69"/>
      <c r="H98" s="278"/>
    </row>
    <row r="99" spans="1:8" ht="12.75" customHeight="1">
      <c r="A99" s="244"/>
      <c r="B99" s="256"/>
      <c r="C99" s="54"/>
      <c r="D99" s="327"/>
      <c r="E99" s="347"/>
      <c r="F99" s="91"/>
      <c r="G99" s="70"/>
      <c r="H99" s="279"/>
    </row>
    <row r="100" spans="1:8" ht="12.75" customHeight="1">
      <c r="A100" s="282"/>
      <c r="B100" s="255"/>
      <c r="C100" s="55"/>
      <c r="D100" s="326"/>
      <c r="E100" s="82"/>
      <c r="F100" s="90"/>
      <c r="G100" s="73"/>
      <c r="H100" s="278"/>
    </row>
    <row r="101" spans="1:8" ht="12.75" customHeight="1">
      <c r="A101" s="245"/>
      <c r="B101" s="256"/>
      <c r="C101" s="54"/>
      <c r="D101" s="327"/>
      <c r="E101" s="83"/>
      <c r="F101" s="91"/>
      <c r="G101" s="101"/>
      <c r="H101" s="279"/>
    </row>
    <row r="102" spans="1:8" ht="12.75" customHeight="1">
      <c r="A102" s="243"/>
      <c r="B102" s="258"/>
      <c r="C102" s="52"/>
      <c r="D102" s="326"/>
      <c r="E102" s="346"/>
      <c r="F102" s="90"/>
      <c r="G102" s="69"/>
      <c r="H102" s="372"/>
    </row>
    <row r="103" spans="1:8" ht="12.75" customHeight="1">
      <c r="A103" s="244"/>
      <c r="B103" s="256"/>
      <c r="C103" s="53"/>
      <c r="D103" s="327"/>
      <c r="E103" s="347"/>
      <c r="F103" s="72"/>
      <c r="G103" s="70"/>
      <c r="H103" s="375"/>
    </row>
    <row r="104" spans="1:8" ht="12.75" customHeight="1">
      <c r="A104" s="243"/>
      <c r="B104" s="255"/>
      <c r="C104" s="55"/>
      <c r="D104" s="326"/>
      <c r="E104" s="346"/>
      <c r="F104" s="90"/>
      <c r="G104" s="69"/>
      <c r="H104" s="278"/>
    </row>
    <row r="105" spans="1:8" ht="12.75" customHeight="1">
      <c r="A105" s="244"/>
      <c r="B105" s="256"/>
      <c r="C105" s="54"/>
      <c r="D105" s="327"/>
      <c r="E105" s="83"/>
      <c r="F105" s="91"/>
      <c r="G105" s="70"/>
      <c r="H105" s="375"/>
    </row>
    <row r="106" spans="1:8" ht="12.75" customHeight="1">
      <c r="A106" s="243"/>
      <c r="B106" s="255"/>
      <c r="C106" s="52"/>
      <c r="D106" s="326"/>
      <c r="E106" s="346"/>
      <c r="F106" s="90"/>
      <c r="G106" s="69"/>
      <c r="H106" s="278"/>
    </row>
    <row r="107" spans="1:8" ht="12.75" customHeight="1">
      <c r="A107" s="244"/>
      <c r="B107" s="256"/>
      <c r="C107" s="54"/>
      <c r="D107" s="327"/>
      <c r="E107" s="83"/>
      <c r="F107" s="91"/>
      <c r="G107" s="70"/>
      <c r="H107" s="277"/>
    </row>
    <row r="108" spans="1:8" ht="12.75" customHeight="1">
      <c r="A108" s="243"/>
      <c r="B108" s="258"/>
      <c r="C108" s="52"/>
      <c r="D108" s="326"/>
      <c r="E108" s="346"/>
      <c r="F108" s="90"/>
      <c r="G108" s="69"/>
      <c r="H108" s="372"/>
    </row>
    <row r="109" spans="1:8" ht="12.75" customHeight="1">
      <c r="A109" s="244"/>
      <c r="B109" s="256"/>
      <c r="C109" s="53"/>
      <c r="D109" s="327"/>
      <c r="E109" s="83"/>
      <c r="F109" s="72"/>
      <c r="G109" s="70"/>
      <c r="H109" s="375"/>
    </row>
    <row r="110" spans="1:8" ht="12.75" customHeight="1">
      <c r="A110" s="243"/>
      <c r="B110" s="255"/>
      <c r="C110" s="55"/>
      <c r="D110" s="326"/>
      <c r="E110" s="346"/>
      <c r="F110" s="90"/>
      <c r="G110" s="69"/>
      <c r="H110" s="278"/>
    </row>
    <row r="111" spans="1:8" ht="12.75" customHeight="1">
      <c r="A111" s="244"/>
      <c r="B111" s="256"/>
      <c r="C111" s="54"/>
      <c r="D111" s="327"/>
      <c r="E111" s="83"/>
      <c r="F111" s="91"/>
      <c r="G111" s="70"/>
      <c r="H111" s="375"/>
    </row>
    <row r="112" spans="1:8" ht="12.75" customHeight="1">
      <c r="A112" s="243"/>
      <c r="B112" s="255"/>
      <c r="C112" s="55"/>
      <c r="D112" s="326"/>
      <c r="E112" s="82"/>
      <c r="F112" s="90"/>
      <c r="G112" s="69"/>
      <c r="H112" s="278"/>
    </row>
    <row r="113" spans="1:8" ht="12.75" customHeight="1">
      <c r="A113" s="244"/>
      <c r="B113" s="256"/>
      <c r="C113" s="54"/>
      <c r="D113" s="327"/>
      <c r="E113" s="83"/>
      <c r="F113" s="91"/>
      <c r="G113" s="70"/>
      <c r="H113" s="279"/>
    </row>
    <row r="114" spans="1:8" ht="12.75" customHeight="1">
      <c r="A114" s="243"/>
      <c r="B114" s="255"/>
      <c r="C114" s="55"/>
      <c r="D114" s="326"/>
      <c r="E114" s="346"/>
      <c r="F114" s="90"/>
      <c r="G114" s="69"/>
      <c r="H114" s="278"/>
    </row>
    <row r="115" spans="1:8" ht="12.75" customHeight="1">
      <c r="A115" s="244"/>
      <c r="B115" s="256"/>
      <c r="C115" s="54"/>
      <c r="D115" s="327"/>
      <c r="E115" s="83"/>
      <c r="F115" s="91"/>
      <c r="G115" s="70"/>
      <c r="H115" s="279"/>
    </row>
    <row r="116" spans="1:8" ht="12.75" customHeight="1">
      <c r="A116" s="243"/>
      <c r="B116" s="255"/>
      <c r="C116" s="55"/>
      <c r="D116" s="326"/>
      <c r="E116" s="346"/>
      <c r="F116" s="90"/>
      <c r="G116" s="69"/>
      <c r="H116" s="278"/>
    </row>
    <row r="117" spans="1:8" ht="12.75" customHeight="1">
      <c r="A117" s="244"/>
      <c r="B117" s="256"/>
      <c r="C117" s="53"/>
      <c r="D117" s="327"/>
      <c r="E117" s="347"/>
      <c r="F117" s="91"/>
      <c r="G117" s="70"/>
      <c r="H117" s="279"/>
    </row>
    <row r="118" spans="1:8" ht="12.75" customHeight="1">
      <c r="A118" s="243"/>
      <c r="B118" s="260"/>
      <c r="C118" s="52"/>
      <c r="D118" s="326"/>
      <c r="E118" s="346"/>
      <c r="F118" s="71"/>
      <c r="G118" s="69"/>
      <c r="H118" s="278"/>
    </row>
    <row r="119" spans="1:8" ht="12.75" customHeight="1">
      <c r="A119" s="244"/>
      <c r="B119" s="292"/>
      <c r="C119" s="54"/>
      <c r="D119" s="327"/>
      <c r="E119" s="347"/>
      <c r="F119" s="72"/>
      <c r="G119" s="70"/>
      <c r="H119" s="279"/>
    </row>
    <row r="120" spans="1:8" ht="12.75" customHeight="1">
      <c r="A120" s="247"/>
      <c r="B120" s="261"/>
      <c r="C120" s="55"/>
      <c r="D120" s="333"/>
      <c r="E120" s="350"/>
      <c r="F120" s="73"/>
      <c r="G120" s="73"/>
      <c r="H120" s="278"/>
    </row>
    <row r="121" spans="1:8" ht="12.75" customHeight="1">
      <c r="A121" s="240"/>
      <c r="B121" s="40" t="s">
        <v>165</v>
      </c>
      <c r="C121" s="53"/>
      <c r="D121" s="334"/>
      <c r="E121" s="351"/>
      <c r="F121" s="94"/>
      <c r="G121" s="102"/>
      <c r="H121" s="281"/>
    </row>
    <row r="122" spans="1:8" ht="12.75" customHeight="1">
      <c r="A122" s="243"/>
      <c r="B122" s="255"/>
      <c r="C122" s="55"/>
      <c r="D122" s="326"/>
      <c r="E122" s="346"/>
      <c r="F122" s="90"/>
      <c r="G122" s="69"/>
      <c r="H122" s="278"/>
    </row>
    <row r="123" spans="1:8" ht="12.75" customHeight="1">
      <c r="A123" s="245" t="s">
        <v>2420</v>
      </c>
      <c r="B123" s="256" t="s">
        <v>2421</v>
      </c>
      <c r="C123" s="54"/>
      <c r="D123" s="327"/>
      <c r="E123" s="83"/>
      <c r="F123" s="91"/>
      <c r="G123" s="70"/>
      <c r="H123" s="375"/>
    </row>
    <row r="124" spans="1:8" ht="12.75" customHeight="1">
      <c r="A124" s="243"/>
      <c r="B124" s="258"/>
      <c r="C124" s="52"/>
      <c r="D124" s="326"/>
      <c r="E124" s="346"/>
      <c r="F124" s="90"/>
      <c r="G124" s="69"/>
      <c r="H124" s="372"/>
    </row>
    <row r="125" spans="1:8" ht="12.75" customHeight="1">
      <c r="A125" s="244"/>
      <c r="B125" s="256"/>
      <c r="C125" s="53"/>
      <c r="D125" s="327"/>
      <c r="E125" s="347"/>
      <c r="F125" s="72"/>
      <c r="G125" s="70"/>
      <c r="H125" s="375"/>
    </row>
    <row r="126" spans="1:8" ht="12.75" customHeight="1">
      <c r="A126" s="243"/>
      <c r="B126" s="255"/>
      <c r="C126" s="52"/>
      <c r="D126" s="326"/>
      <c r="E126" s="82"/>
      <c r="F126" s="90"/>
      <c r="G126" s="69"/>
      <c r="H126" s="372"/>
    </row>
    <row r="127" spans="1:8" ht="12.75" customHeight="1">
      <c r="A127" s="244"/>
      <c r="B127" s="256" t="s">
        <v>905</v>
      </c>
      <c r="C127" s="54" t="s">
        <v>2425</v>
      </c>
      <c r="D127" s="327">
        <v>2.1</v>
      </c>
      <c r="E127" s="83" t="s">
        <v>877</v>
      </c>
      <c r="F127" s="72"/>
      <c r="G127" s="70"/>
      <c r="H127" s="375"/>
    </row>
    <row r="128" spans="1:8" ht="12.75" customHeight="1">
      <c r="A128" s="243"/>
      <c r="B128" s="255"/>
      <c r="C128" s="52"/>
      <c r="D128" s="326"/>
      <c r="E128" s="82"/>
      <c r="F128" s="90"/>
      <c r="G128" s="69"/>
      <c r="H128" s="372"/>
    </row>
    <row r="129" spans="1:8" ht="12.75" customHeight="1">
      <c r="A129" s="244"/>
      <c r="B129" s="256" t="s">
        <v>905</v>
      </c>
      <c r="C129" s="54" t="s">
        <v>2393</v>
      </c>
      <c r="D129" s="327">
        <v>1.9</v>
      </c>
      <c r="E129" s="83" t="s">
        <v>877</v>
      </c>
      <c r="F129" s="72"/>
      <c r="G129" s="70"/>
      <c r="H129" s="375"/>
    </row>
    <row r="130" spans="1:8" ht="12.75" customHeight="1">
      <c r="A130" s="243"/>
      <c r="B130" s="253"/>
      <c r="C130" s="264"/>
      <c r="D130" s="330"/>
      <c r="E130" s="80"/>
      <c r="F130" s="69"/>
      <c r="G130" s="69"/>
      <c r="H130" s="275"/>
    </row>
    <row r="131" spans="1:8" ht="12.75" customHeight="1">
      <c r="A131" s="242"/>
      <c r="B131" s="256"/>
      <c r="C131" s="54"/>
      <c r="D131" s="327"/>
      <c r="E131" s="83"/>
      <c r="F131" s="70"/>
      <c r="G131" s="70"/>
      <c r="H131" s="277"/>
    </row>
    <row r="132" spans="1:8" ht="12.75" customHeight="1">
      <c r="A132" s="243"/>
      <c r="B132" s="255"/>
      <c r="C132" s="55"/>
      <c r="D132" s="326"/>
      <c r="E132" s="346"/>
      <c r="F132" s="90"/>
      <c r="G132" s="69"/>
      <c r="H132" s="278"/>
    </row>
    <row r="133" spans="1:8" ht="12.75" customHeight="1">
      <c r="A133" s="244"/>
      <c r="B133" s="256"/>
      <c r="C133" s="54"/>
      <c r="D133" s="327"/>
      <c r="E133" s="347"/>
      <c r="F133" s="91"/>
      <c r="G133" s="70"/>
      <c r="H133" s="279"/>
    </row>
    <row r="134" spans="1:8" ht="12.75" customHeight="1">
      <c r="A134" s="282"/>
      <c r="B134" s="255"/>
      <c r="C134" s="55"/>
      <c r="D134" s="326"/>
      <c r="E134" s="82"/>
      <c r="F134" s="90"/>
      <c r="G134" s="73"/>
      <c r="H134" s="278"/>
    </row>
    <row r="135" spans="1:8" ht="12.75" customHeight="1">
      <c r="A135" s="245"/>
      <c r="B135" s="256"/>
      <c r="C135" s="54"/>
      <c r="D135" s="327"/>
      <c r="E135" s="83"/>
      <c r="F135" s="91"/>
      <c r="G135" s="101"/>
      <c r="H135" s="279"/>
    </row>
    <row r="136" spans="1:8" ht="12.75" customHeight="1">
      <c r="A136" s="243"/>
      <c r="B136" s="258"/>
      <c r="C136" s="52"/>
      <c r="D136" s="326"/>
      <c r="E136" s="346"/>
      <c r="F136" s="90"/>
      <c r="G136" s="69"/>
      <c r="H136" s="372"/>
    </row>
    <row r="137" spans="1:8" ht="12.75" customHeight="1">
      <c r="A137" s="244"/>
      <c r="B137" s="256"/>
      <c r="C137" s="53"/>
      <c r="D137" s="327"/>
      <c r="E137" s="347"/>
      <c r="F137" s="72"/>
      <c r="G137" s="70"/>
      <c r="H137" s="375"/>
    </row>
    <row r="138" spans="1:8" ht="12.75" customHeight="1">
      <c r="A138" s="243"/>
      <c r="B138" s="255"/>
      <c r="C138" s="55"/>
      <c r="D138" s="326"/>
      <c r="E138" s="346"/>
      <c r="F138" s="90"/>
      <c r="G138" s="69"/>
      <c r="H138" s="278"/>
    </row>
    <row r="139" spans="1:8" ht="12.75" customHeight="1">
      <c r="A139" s="244"/>
      <c r="B139" s="256"/>
      <c r="C139" s="54"/>
      <c r="D139" s="327"/>
      <c r="E139" s="83"/>
      <c r="F139" s="91"/>
      <c r="G139" s="70"/>
      <c r="H139" s="375"/>
    </row>
    <row r="140" spans="1:8" ht="12.75" customHeight="1">
      <c r="A140" s="243"/>
      <c r="B140" s="255"/>
      <c r="C140" s="52"/>
      <c r="D140" s="326"/>
      <c r="E140" s="346"/>
      <c r="F140" s="90"/>
      <c r="G140" s="69"/>
      <c r="H140" s="278"/>
    </row>
    <row r="141" spans="1:8" ht="12.75" customHeight="1">
      <c r="A141" s="244"/>
      <c r="B141" s="256"/>
      <c r="C141" s="54"/>
      <c r="D141" s="327"/>
      <c r="E141" s="83"/>
      <c r="F141" s="91"/>
      <c r="G141" s="70"/>
      <c r="H141" s="277"/>
    </row>
    <row r="142" spans="1:8" ht="12.75" customHeight="1">
      <c r="A142" s="243"/>
      <c r="B142" s="258"/>
      <c r="C142" s="52"/>
      <c r="D142" s="326"/>
      <c r="E142" s="346"/>
      <c r="F142" s="90"/>
      <c r="G142" s="69"/>
      <c r="H142" s="372"/>
    </row>
    <row r="143" spans="1:8" ht="12.75" customHeight="1">
      <c r="A143" s="244"/>
      <c r="B143" s="256"/>
      <c r="C143" s="53"/>
      <c r="D143" s="327"/>
      <c r="E143" s="83"/>
      <c r="F143" s="72"/>
      <c r="G143" s="70"/>
      <c r="H143" s="375"/>
    </row>
    <row r="144" spans="1:8" ht="12.75" customHeight="1">
      <c r="A144" s="243"/>
      <c r="B144" s="258"/>
      <c r="C144" s="52"/>
      <c r="D144" s="326"/>
      <c r="E144" s="346"/>
      <c r="F144" s="90"/>
      <c r="G144" s="69"/>
      <c r="H144" s="372"/>
    </row>
    <row r="145" spans="1:8" ht="12.75" customHeight="1">
      <c r="A145" s="244"/>
      <c r="B145" s="256"/>
      <c r="C145" s="53"/>
      <c r="D145" s="327"/>
      <c r="E145" s="347"/>
      <c r="F145" s="72"/>
      <c r="G145" s="70"/>
      <c r="H145" s="375"/>
    </row>
    <row r="146" spans="1:8" ht="12.75" customHeight="1">
      <c r="A146" s="243"/>
      <c r="B146" s="255"/>
      <c r="C146" s="55"/>
      <c r="D146" s="326"/>
      <c r="E146" s="346"/>
      <c r="F146" s="90"/>
      <c r="G146" s="69"/>
      <c r="H146" s="278"/>
    </row>
    <row r="147" spans="1:8" ht="12.75" customHeight="1">
      <c r="A147" s="244"/>
      <c r="B147" s="256"/>
      <c r="C147" s="54"/>
      <c r="D147" s="327"/>
      <c r="E147" s="83"/>
      <c r="F147" s="91"/>
      <c r="G147" s="70"/>
      <c r="H147" s="375"/>
    </row>
    <row r="148" spans="1:8" ht="12.75" customHeight="1">
      <c r="A148" s="243"/>
      <c r="B148" s="255"/>
      <c r="C148" s="55"/>
      <c r="D148" s="326"/>
      <c r="E148" s="82"/>
      <c r="F148" s="90"/>
      <c r="G148" s="69"/>
      <c r="H148" s="278"/>
    </row>
    <row r="149" spans="1:8" ht="12.75" customHeight="1">
      <c r="A149" s="244"/>
      <c r="B149" s="256"/>
      <c r="C149" s="54"/>
      <c r="D149" s="327"/>
      <c r="E149" s="83"/>
      <c r="F149" s="91"/>
      <c r="G149" s="70"/>
      <c r="H149" s="279"/>
    </row>
    <row r="150" spans="1:8" ht="12.75" customHeight="1">
      <c r="A150" s="243"/>
      <c r="B150" s="255"/>
      <c r="C150" s="55"/>
      <c r="D150" s="326"/>
      <c r="E150" s="346"/>
      <c r="F150" s="90"/>
      <c r="G150" s="69"/>
      <c r="H150" s="278"/>
    </row>
    <row r="151" spans="1:8" ht="12.75" customHeight="1">
      <c r="A151" s="244"/>
      <c r="B151" s="256"/>
      <c r="C151" s="54"/>
      <c r="D151" s="327"/>
      <c r="E151" s="83"/>
      <c r="F151" s="91"/>
      <c r="G151" s="70"/>
      <c r="H151" s="375"/>
    </row>
    <row r="152" spans="1:8" ht="12.75" customHeight="1">
      <c r="A152" s="243"/>
      <c r="B152" s="255"/>
      <c r="C152" s="55"/>
      <c r="D152" s="326"/>
      <c r="E152" s="82"/>
      <c r="F152" s="90"/>
      <c r="G152" s="69"/>
      <c r="H152" s="278"/>
    </row>
    <row r="153" spans="1:8" ht="12.75" customHeight="1">
      <c r="A153" s="244"/>
      <c r="B153" s="256"/>
      <c r="C153" s="54"/>
      <c r="D153" s="327"/>
      <c r="E153" s="83"/>
      <c r="F153" s="91"/>
      <c r="G153" s="70"/>
      <c r="H153" s="279"/>
    </row>
    <row r="154" spans="1:8" ht="12.75" customHeight="1">
      <c r="A154" s="243"/>
      <c r="B154" s="255"/>
      <c r="C154" s="55"/>
      <c r="D154" s="326"/>
      <c r="E154" s="346"/>
      <c r="F154" s="90"/>
      <c r="G154" s="69"/>
      <c r="H154" s="278"/>
    </row>
    <row r="155" spans="1:8" ht="12.75" customHeight="1">
      <c r="A155" s="244"/>
      <c r="B155" s="256"/>
      <c r="C155" s="54"/>
      <c r="D155" s="327"/>
      <c r="E155" s="83"/>
      <c r="F155" s="91"/>
      <c r="G155" s="70"/>
      <c r="H155" s="279"/>
    </row>
    <row r="156" spans="1:8" ht="12.75" customHeight="1">
      <c r="A156" s="243"/>
      <c r="B156" s="255"/>
      <c r="C156" s="55"/>
      <c r="D156" s="326"/>
      <c r="E156" s="346"/>
      <c r="F156" s="90"/>
      <c r="G156" s="69"/>
      <c r="H156" s="278"/>
    </row>
    <row r="157" spans="1:8" ht="12.75" customHeight="1">
      <c r="A157" s="244"/>
      <c r="B157" s="256"/>
      <c r="C157" s="53"/>
      <c r="D157" s="327"/>
      <c r="E157" s="347"/>
      <c r="F157" s="91"/>
      <c r="G157" s="70"/>
      <c r="H157" s="279"/>
    </row>
    <row r="158" spans="1:8" ht="12.75" customHeight="1">
      <c r="A158" s="243"/>
      <c r="B158" s="260"/>
      <c r="C158" s="52"/>
      <c r="D158" s="326"/>
      <c r="E158" s="346"/>
      <c r="F158" s="71"/>
      <c r="G158" s="69"/>
      <c r="H158" s="278"/>
    </row>
    <row r="159" spans="1:8" ht="12.75" customHeight="1">
      <c r="A159" s="244"/>
      <c r="B159" s="292"/>
      <c r="C159" s="54"/>
      <c r="D159" s="327"/>
      <c r="E159" s="347"/>
      <c r="F159" s="72"/>
      <c r="G159" s="70"/>
      <c r="H159" s="279"/>
    </row>
    <row r="160" spans="1:8" ht="12.75" customHeight="1">
      <c r="A160" s="247"/>
      <c r="B160" s="261"/>
      <c r="C160" s="55"/>
      <c r="D160" s="333"/>
      <c r="E160" s="350"/>
      <c r="F160" s="73"/>
      <c r="G160" s="73"/>
      <c r="H160" s="278"/>
    </row>
    <row r="161" spans="1:8" ht="12.75" customHeight="1">
      <c r="A161" s="240"/>
      <c r="B161" s="40" t="s">
        <v>165</v>
      </c>
      <c r="C161" s="53"/>
      <c r="D161" s="334"/>
      <c r="E161" s="351"/>
      <c r="F161" s="94"/>
      <c r="G161" s="102"/>
      <c r="H161" s="281"/>
    </row>
    <row r="162" spans="1:8" ht="12.75" customHeight="1">
      <c r="A162" s="243"/>
      <c r="B162" s="255"/>
      <c r="C162" s="55"/>
      <c r="D162" s="326"/>
      <c r="E162" s="346"/>
      <c r="F162" s="90"/>
      <c r="G162" s="69"/>
      <c r="H162" s="278"/>
    </row>
    <row r="163" spans="1:8" ht="12.75" customHeight="1">
      <c r="A163" s="245" t="s">
        <v>2456</v>
      </c>
      <c r="B163" s="256" t="s">
        <v>223</v>
      </c>
      <c r="C163" s="54"/>
      <c r="D163" s="327"/>
      <c r="E163" s="83"/>
      <c r="F163" s="91"/>
      <c r="G163" s="70"/>
      <c r="H163" s="375"/>
    </row>
    <row r="164" spans="1:8" ht="12.75" customHeight="1">
      <c r="A164" s="243"/>
      <c r="B164" s="255"/>
      <c r="C164" s="55"/>
      <c r="D164" s="326"/>
      <c r="E164" s="346"/>
      <c r="F164" s="90"/>
      <c r="G164" s="69"/>
      <c r="H164" s="278"/>
    </row>
    <row r="165" spans="1:8" ht="12.75" customHeight="1">
      <c r="A165" s="244"/>
      <c r="B165" s="256"/>
      <c r="C165" s="54"/>
      <c r="D165" s="327"/>
      <c r="E165" s="347"/>
      <c r="F165" s="91"/>
      <c r="G165" s="70"/>
      <c r="H165" s="375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278"/>
    </row>
    <row r="167" spans="1:8" ht="12.75" customHeight="1">
      <c r="A167" s="245"/>
      <c r="B167" s="256" t="s">
        <v>2710</v>
      </c>
      <c r="C167" s="54" t="s">
        <v>1932</v>
      </c>
      <c r="D167" s="411">
        <v>0.2</v>
      </c>
      <c r="E167" s="83" t="s">
        <v>1022</v>
      </c>
      <c r="F167" s="91"/>
      <c r="G167" s="70"/>
      <c r="H167" s="277"/>
    </row>
    <row r="168" spans="1:8" ht="12.75" customHeight="1">
      <c r="A168" s="282"/>
      <c r="B168" s="255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2710</v>
      </c>
      <c r="C169" s="54" t="s">
        <v>2459</v>
      </c>
      <c r="D169" s="411">
        <v>1.6</v>
      </c>
      <c r="E169" s="83" t="s">
        <v>1022</v>
      </c>
      <c r="F169" s="72"/>
      <c r="G169" s="70"/>
      <c r="H169" s="375"/>
    </row>
    <row r="170" spans="1:8" ht="12.75" customHeight="1">
      <c r="A170" s="282"/>
      <c r="B170" s="255"/>
      <c r="C170" s="52"/>
      <c r="D170" s="326"/>
      <c r="E170" s="82"/>
      <c r="F170" s="90"/>
      <c r="G170" s="73"/>
      <c r="H170" s="278"/>
    </row>
    <row r="171" spans="1:8" ht="12.75" customHeight="1">
      <c r="A171" s="245"/>
      <c r="B171" s="256" t="s">
        <v>2469</v>
      </c>
      <c r="C171" s="54" t="s">
        <v>2569</v>
      </c>
      <c r="D171" s="411">
        <v>1.7</v>
      </c>
      <c r="E171" s="83" t="s">
        <v>1022</v>
      </c>
      <c r="F171" s="91"/>
      <c r="G171" s="101"/>
      <c r="H171" s="279"/>
    </row>
    <row r="172" spans="1:8" ht="12.75" customHeight="1">
      <c r="A172" s="282"/>
      <c r="B172" s="255"/>
      <c r="C172" s="55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2471</v>
      </c>
      <c r="C173" s="54" t="s">
        <v>1252</v>
      </c>
      <c r="D173" s="411">
        <v>-0.1</v>
      </c>
      <c r="E173" s="83" t="s">
        <v>1022</v>
      </c>
      <c r="F173" s="93"/>
      <c r="G173" s="101"/>
      <c r="H173" s="279"/>
    </row>
    <row r="174" spans="1:8" ht="12.75" customHeight="1">
      <c r="A174" s="243"/>
      <c r="B174" s="255"/>
      <c r="C174" s="55"/>
      <c r="D174" s="326"/>
      <c r="E174" s="346"/>
      <c r="F174" s="90"/>
      <c r="G174" s="69"/>
      <c r="H174" s="278"/>
    </row>
    <row r="175" spans="1:8" ht="12.75" customHeight="1">
      <c r="A175" s="244"/>
      <c r="B175" s="256" t="s">
        <v>3215</v>
      </c>
      <c r="C175" s="54" t="s">
        <v>2824</v>
      </c>
      <c r="D175" s="327">
        <v>19.3</v>
      </c>
      <c r="E175" s="347" t="s">
        <v>117</v>
      </c>
      <c r="F175" s="91"/>
      <c r="G175" s="70"/>
      <c r="H175" s="279"/>
    </row>
    <row r="176" spans="1:8" ht="12.75" customHeight="1">
      <c r="A176" s="384"/>
      <c r="B176" s="260"/>
      <c r="C176" s="249"/>
      <c r="D176" s="330"/>
      <c r="E176" s="80"/>
      <c r="F176" s="69"/>
      <c r="G176" s="69"/>
      <c r="H176" s="275"/>
    </row>
    <row r="177" spans="1:8" ht="12.75" customHeight="1">
      <c r="A177" s="385" t="s">
        <v>46</v>
      </c>
      <c r="B177" s="292"/>
      <c r="C177" s="311"/>
      <c r="D177" s="331"/>
      <c r="E177" s="81"/>
      <c r="F177" s="70"/>
      <c r="G177" s="70"/>
      <c r="H177" s="374"/>
    </row>
    <row r="178" spans="1:8" ht="12.75" customHeight="1">
      <c r="A178" s="243"/>
      <c r="B178" s="253"/>
      <c r="C178" s="264"/>
      <c r="D178" s="330"/>
      <c r="E178" s="80"/>
      <c r="F178" s="69"/>
      <c r="G178" s="69"/>
      <c r="H178" s="275"/>
    </row>
    <row r="179" spans="1:8" ht="12.75" customHeight="1">
      <c r="A179" s="242"/>
      <c r="B179" s="256"/>
      <c r="C179" s="54"/>
      <c r="D179" s="327"/>
      <c r="E179" s="83"/>
      <c r="F179" s="70"/>
      <c r="G179" s="70"/>
      <c r="H179" s="277"/>
    </row>
    <row r="180" spans="1:8" ht="12.75" customHeight="1">
      <c r="A180" s="243"/>
      <c r="B180" s="255"/>
      <c r="C180" s="55"/>
      <c r="D180" s="326"/>
      <c r="E180" s="346"/>
      <c r="F180" s="90"/>
      <c r="G180" s="69"/>
      <c r="H180" s="278"/>
    </row>
    <row r="181" spans="1:8" ht="12.75" customHeight="1">
      <c r="A181" s="244"/>
      <c r="B181" s="256"/>
      <c r="C181" s="54"/>
      <c r="D181" s="327"/>
      <c r="E181" s="347"/>
      <c r="F181" s="91"/>
      <c r="G181" s="70"/>
      <c r="H181" s="279"/>
    </row>
    <row r="182" spans="1:8" ht="12.75" customHeight="1">
      <c r="A182" s="282"/>
      <c r="B182" s="255"/>
      <c r="C182" s="55"/>
      <c r="D182" s="326"/>
      <c r="E182" s="82"/>
      <c r="F182" s="90"/>
      <c r="G182" s="73"/>
      <c r="H182" s="278"/>
    </row>
    <row r="183" spans="1:8" ht="12.75" customHeight="1">
      <c r="A183" s="245"/>
      <c r="B183" s="256"/>
      <c r="C183" s="54"/>
      <c r="D183" s="327"/>
      <c r="E183" s="83"/>
      <c r="F183" s="91"/>
      <c r="G183" s="101"/>
      <c r="H183" s="279"/>
    </row>
    <row r="184" spans="1:8" ht="12.75" customHeight="1">
      <c r="A184" s="243"/>
      <c r="B184" s="258"/>
      <c r="C184" s="52"/>
      <c r="D184" s="326"/>
      <c r="E184" s="346"/>
      <c r="F184" s="90"/>
      <c r="G184" s="69"/>
      <c r="H184" s="372"/>
    </row>
    <row r="185" spans="1:8" ht="12.75" customHeight="1">
      <c r="A185" s="244"/>
      <c r="B185" s="256"/>
      <c r="C185" s="53"/>
      <c r="D185" s="327"/>
      <c r="E185" s="347"/>
      <c r="F185" s="72"/>
      <c r="G185" s="70"/>
      <c r="H185" s="375"/>
    </row>
    <row r="186" spans="1:8" ht="12.75" customHeight="1">
      <c r="A186" s="243"/>
      <c r="B186" s="255"/>
      <c r="C186" s="55"/>
      <c r="D186" s="326"/>
      <c r="E186" s="346"/>
      <c r="F186" s="90"/>
      <c r="G186" s="69"/>
      <c r="H186" s="278"/>
    </row>
    <row r="187" spans="1:8" ht="12.75" customHeight="1">
      <c r="A187" s="244"/>
      <c r="B187" s="256"/>
      <c r="C187" s="54"/>
      <c r="D187" s="327"/>
      <c r="E187" s="83"/>
      <c r="F187" s="91"/>
      <c r="G187" s="70"/>
      <c r="H187" s="375"/>
    </row>
    <row r="188" spans="1:8" ht="12.75" customHeight="1">
      <c r="A188" s="243"/>
      <c r="B188" s="255"/>
      <c r="C188" s="52"/>
      <c r="D188" s="326"/>
      <c r="E188" s="346"/>
      <c r="F188" s="90"/>
      <c r="G188" s="69"/>
      <c r="H188" s="278"/>
    </row>
    <row r="189" spans="1:8" ht="12.75" customHeight="1">
      <c r="A189" s="244"/>
      <c r="B189" s="256"/>
      <c r="C189" s="54"/>
      <c r="D189" s="327"/>
      <c r="E189" s="83"/>
      <c r="F189" s="91"/>
      <c r="G189" s="70"/>
      <c r="H189" s="277"/>
    </row>
    <row r="190" spans="1:8" ht="12.75" customHeight="1">
      <c r="A190" s="243"/>
      <c r="B190" s="258"/>
      <c r="C190" s="52"/>
      <c r="D190" s="326"/>
      <c r="E190" s="346"/>
      <c r="F190" s="90"/>
      <c r="G190" s="69"/>
      <c r="H190" s="372"/>
    </row>
    <row r="191" spans="1:8" ht="12.75" customHeight="1">
      <c r="A191" s="244"/>
      <c r="B191" s="256"/>
      <c r="C191" s="53"/>
      <c r="D191" s="327"/>
      <c r="E191" s="83"/>
      <c r="F191" s="72"/>
      <c r="G191" s="70"/>
      <c r="H191" s="375"/>
    </row>
    <row r="192" spans="1:8" ht="12.75" customHeight="1">
      <c r="A192" s="243"/>
      <c r="B192" s="258"/>
      <c r="C192" s="52"/>
      <c r="D192" s="326"/>
      <c r="E192" s="346"/>
      <c r="F192" s="90"/>
      <c r="G192" s="69"/>
      <c r="H192" s="372"/>
    </row>
    <row r="193" spans="1:8" ht="12.75" customHeight="1">
      <c r="A193" s="244"/>
      <c r="B193" s="256"/>
      <c r="C193" s="53"/>
      <c r="D193" s="327"/>
      <c r="E193" s="347"/>
      <c r="F193" s="72"/>
      <c r="G193" s="70"/>
      <c r="H193" s="375"/>
    </row>
    <row r="194" spans="1:8" ht="12.75" customHeight="1">
      <c r="A194" s="243"/>
      <c r="B194" s="255"/>
      <c r="C194" s="55"/>
      <c r="D194" s="326"/>
      <c r="E194" s="346"/>
      <c r="F194" s="90"/>
      <c r="G194" s="69"/>
      <c r="H194" s="278"/>
    </row>
    <row r="195" spans="1:8" ht="12.75" customHeight="1">
      <c r="A195" s="244"/>
      <c r="B195" s="256"/>
      <c r="C195" s="54"/>
      <c r="D195" s="327"/>
      <c r="E195" s="83"/>
      <c r="F195" s="91"/>
      <c r="G195" s="70"/>
      <c r="H195" s="375"/>
    </row>
    <row r="196" spans="1:8" ht="12.75" customHeight="1">
      <c r="A196" s="243"/>
      <c r="B196" s="255"/>
      <c r="C196" s="55"/>
      <c r="D196" s="326"/>
      <c r="E196" s="82"/>
      <c r="F196" s="90"/>
      <c r="G196" s="69"/>
      <c r="H196" s="278"/>
    </row>
    <row r="197" spans="1:8" ht="12.75" customHeight="1">
      <c r="A197" s="244"/>
      <c r="B197" s="256"/>
      <c r="C197" s="54"/>
      <c r="D197" s="327"/>
      <c r="E197" s="83"/>
      <c r="F197" s="91"/>
      <c r="G197" s="70"/>
      <c r="H197" s="279"/>
    </row>
    <row r="198" spans="1:8" ht="12.75" customHeight="1">
      <c r="A198" s="243"/>
      <c r="B198" s="255"/>
      <c r="C198" s="55"/>
      <c r="D198" s="326"/>
      <c r="E198" s="346"/>
      <c r="F198" s="90"/>
      <c r="G198" s="69"/>
      <c r="H198" s="278"/>
    </row>
    <row r="199" spans="1:8" ht="12.75" customHeight="1">
      <c r="A199" s="244"/>
      <c r="B199" s="256"/>
      <c r="C199" s="54"/>
      <c r="D199" s="327"/>
      <c r="E199" s="83"/>
      <c r="F199" s="91"/>
      <c r="G199" s="70"/>
      <c r="H199" s="279"/>
    </row>
    <row r="200" spans="1:8" ht="12.75" customHeight="1">
      <c r="A200" s="247"/>
      <c r="B200" s="261"/>
      <c r="C200" s="55"/>
      <c r="D200" s="333"/>
      <c r="E200" s="350"/>
      <c r="F200" s="73"/>
      <c r="G200" s="73"/>
      <c r="H200" s="278"/>
    </row>
    <row r="201" spans="1:8" ht="12.75" customHeight="1">
      <c r="A201" s="240"/>
      <c r="B201" s="40" t="s">
        <v>165</v>
      </c>
      <c r="C201" s="53"/>
      <c r="D201" s="334"/>
      <c r="E201" s="351"/>
      <c r="F201" s="94"/>
      <c r="G201" s="102"/>
      <c r="H201" s="281"/>
    </row>
    <row r="202" spans="1:8" ht="12.75" customHeight="1">
      <c r="A202" s="243"/>
      <c r="B202" s="255"/>
      <c r="C202" s="55"/>
      <c r="D202" s="326"/>
      <c r="E202" s="346"/>
      <c r="F202" s="90"/>
      <c r="G202" s="69"/>
      <c r="H202" s="278"/>
    </row>
    <row r="203" spans="1:8" ht="12.75" customHeight="1">
      <c r="A203" s="245" t="s">
        <v>2477</v>
      </c>
      <c r="B203" s="256" t="s">
        <v>2587</v>
      </c>
      <c r="C203" s="54"/>
      <c r="D203" s="327"/>
      <c r="E203" s="83"/>
      <c r="F203" s="91"/>
      <c r="G203" s="70"/>
      <c r="H203" s="375"/>
    </row>
    <row r="204" spans="1:8" ht="12.75" customHeight="1">
      <c r="A204" s="243"/>
      <c r="B204" s="255"/>
      <c r="C204" s="55"/>
      <c r="D204" s="326"/>
      <c r="E204" s="346"/>
      <c r="F204" s="90"/>
      <c r="G204" s="69"/>
      <c r="H204" s="278"/>
    </row>
    <row r="205" spans="1:8" ht="12.75" customHeight="1">
      <c r="A205" s="244"/>
      <c r="B205" s="256"/>
      <c r="C205" s="54"/>
      <c r="D205" s="327"/>
      <c r="E205" s="347"/>
      <c r="F205" s="91"/>
      <c r="G205" s="70"/>
      <c r="H205" s="279"/>
    </row>
    <row r="206" spans="1:8" ht="12.75" customHeight="1">
      <c r="A206" s="243"/>
      <c r="B206" s="258"/>
      <c r="C206" s="52"/>
      <c r="D206" s="326"/>
      <c r="E206" s="82"/>
      <c r="F206" s="90"/>
      <c r="G206" s="69"/>
      <c r="H206" s="278"/>
    </row>
    <row r="207" spans="1:8" ht="12.75" customHeight="1">
      <c r="A207" s="244"/>
      <c r="B207" s="256" t="s">
        <v>248</v>
      </c>
      <c r="C207" s="54" t="s">
        <v>2818</v>
      </c>
      <c r="D207" s="327">
        <v>11.1</v>
      </c>
      <c r="E207" s="83" t="s">
        <v>877</v>
      </c>
      <c r="F207" s="91"/>
      <c r="G207" s="70"/>
      <c r="H207" s="279"/>
    </row>
    <row r="208" spans="1:8" ht="12.75" customHeight="1">
      <c r="A208" s="243"/>
      <c r="B208" s="255"/>
      <c r="C208" s="55" t="s">
        <v>1959</v>
      </c>
      <c r="D208" s="326"/>
      <c r="E208" s="82"/>
      <c r="F208" s="90"/>
      <c r="G208" s="69"/>
      <c r="H208" s="278"/>
    </row>
    <row r="209" spans="1:8" ht="12.75" customHeight="1">
      <c r="A209" s="244"/>
      <c r="B209" s="256" t="s">
        <v>1843</v>
      </c>
      <c r="C209" s="54" t="s">
        <v>1234</v>
      </c>
      <c r="D209" s="327">
        <v>11.1</v>
      </c>
      <c r="E209" s="83" t="s">
        <v>877</v>
      </c>
      <c r="F209" s="91"/>
      <c r="G209" s="70"/>
      <c r="H209" s="279"/>
    </row>
    <row r="210" spans="1:8" ht="12.75" customHeight="1">
      <c r="A210" s="243"/>
      <c r="B210" s="293"/>
      <c r="C210" s="52"/>
      <c r="D210" s="328"/>
      <c r="E210" s="345"/>
      <c r="F210" s="90"/>
      <c r="G210" s="69"/>
      <c r="H210" s="278"/>
    </row>
    <row r="211" spans="1:8" ht="12.75" customHeight="1">
      <c r="A211" s="244"/>
      <c r="B211" s="294" t="s">
        <v>1585</v>
      </c>
      <c r="C211" s="53" t="s">
        <v>1941</v>
      </c>
      <c r="D211" s="329">
        <v>1</v>
      </c>
      <c r="E211" s="86" t="s">
        <v>266</v>
      </c>
      <c r="F211" s="92"/>
      <c r="G211" s="70"/>
      <c r="H211" s="279"/>
    </row>
    <row r="212" spans="1:8" ht="12.75" customHeight="1">
      <c r="A212" s="243"/>
      <c r="B212" s="253"/>
      <c r="C212" s="264"/>
      <c r="D212" s="330"/>
      <c r="E212" s="80"/>
      <c r="F212" s="69"/>
      <c r="G212" s="69"/>
      <c r="H212" s="275"/>
    </row>
    <row r="213" spans="1:8" ht="12.75" customHeight="1">
      <c r="A213" s="242"/>
      <c r="B213" s="256"/>
      <c r="C213" s="54"/>
      <c r="D213" s="327"/>
      <c r="E213" s="83"/>
      <c r="F213" s="70"/>
      <c r="G213" s="70"/>
      <c r="H213" s="277"/>
    </row>
    <row r="214" spans="1:8" ht="12.75" customHeight="1">
      <c r="A214" s="243"/>
      <c r="B214" s="258"/>
      <c r="C214" s="52"/>
      <c r="D214" s="326"/>
      <c r="E214" s="82"/>
      <c r="F214" s="90"/>
      <c r="G214" s="69"/>
      <c r="H214" s="278"/>
    </row>
    <row r="215" spans="1:8" ht="12.75" customHeight="1">
      <c r="A215" s="244"/>
      <c r="B215" s="256" t="s">
        <v>248</v>
      </c>
      <c r="C215" s="54" t="s">
        <v>2823</v>
      </c>
      <c r="D215" s="327">
        <v>1.9</v>
      </c>
      <c r="E215" s="83" t="s">
        <v>877</v>
      </c>
      <c r="F215" s="91"/>
      <c r="G215" s="70"/>
      <c r="H215" s="279"/>
    </row>
    <row r="216" spans="1:8" ht="12.75" customHeight="1">
      <c r="A216" s="243"/>
      <c r="B216" s="255"/>
      <c r="C216" s="55" t="s">
        <v>2712</v>
      </c>
      <c r="D216" s="326"/>
      <c r="E216" s="82"/>
      <c r="F216" s="90"/>
      <c r="G216" s="69"/>
      <c r="H216" s="278"/>
    </row>
    <row r="217" spans="1:8" ht="12.75" customHeight="1">
      <c r="A217" s="244"/>
      <c r="B217" s="256" t="s">
        <v>1843</v>
      </c>
      <c r="C217" s="54" t="s">
        <v>2487</v>
      </c>
      <c r="D217" s="327">
        <v>1.9</v>
      </c>
      <c r="E217" s="83" t="s">
        <v>877</v>
      </c>
      <c r="F217" s="91"/>
      <c r="G217" s="70"/>
      <c r="H217" s="279"/>
    </row>
    <row r="218" spans="1:8" ht="12.75" customHeight="1">
      <c r="A218" s="243"/>
      <c r="B218" s="255"/>
      <c r="C218" s="55"/>
      <c r="D218" s="326"/>
      <c r="E218" s="346"/>
      <c r="F218" s="90"/>
      <c r="G218" s="69"/>
      <c r="H218" s="278"/>
    </row>
    <row r="219" spans="1:8" ht="12.75" customHeight="1">
      <c r="A219" s="244"/>
      <c r="B219" s="256"/>
      <c r="C219" s="54"/>
      <c r="D219" s="327"/>
      <c r="E219" s="347"/>
      <c r="F219" s="91"/>
      <c r="G219" s="70"/>
      <c r="H219" s="279"/>
    </row>
    <row r="220" spans="1:8" ht="12.75" customHeight="1">
      <c r="A220" s="282"/>
      <c r="B220" s="255"/>
      <c r="C220" s="55"/>
      <c r="D220" s="326"/>
      <c r="E220" s="82"/>
      <c r="F220" s="90"/>
      <c r="G220" s="73"/>
      <c r="H220" s="278"/>
    </row>
    <row r="221" spans="1:8" ht="12.75" customHeight="1">
      <c r="A221" s="245"/>
      <c r="B221" s="256"/>
      <c r="C221" s="54"/>
      <c r="D221" s="327"/>
      <c r="E221" s="83"/>
      <c r="F221" s="91"/>
      <c r="G221" s="101"/>
      <c r="H221" s="279"/>
    </row>
    <row r="222" spans="1:8" ht="12.75" customHeight="1">
      <c r="A222" s="243"/>
      <c r="B222" s="258"/>
      <c r="C222" s="52"/>
      <c r="D222" s="326"/>
      <c r="E222" s="346"/>
      <c r="F222" s="90"/>
      <c r="G222" s="69"/>
      <c r="H222" s="372"/>
    </row>
    <row r="223" spans="1:8" ht="12.75" customHeight="1">
      <c r="A223" s="244"/>
      <c r="B223" s="256"/>
      <c r="C223" s="53"/>
      <c r="D223" s="327"/>
      <c r="E223" s="347"/>
      <c r="F223" s="72"/>
      <c r="G223" s="70"/>
      <c r="H223" s="375"/>
    </row>
    <row r="224" spans="1:8" ht="12.75" customHeight="1">
      <c r="A224" s="243"/>
      <c r="B224" s="255"/>
      <c r="C224" s="55"/>
      <c r="D224" s="326"/>
      <c r="E224" s="346"/>
      <c r="F224" s="90"/>
      <c r="G224" s="69"/>
      <c r="H224" s="278"/>
    </row>
    <row r="225" spans="1:8" ht="12.75" customHeight="1">
      <c r="A225" s="244"/>
      <c r="B225" s="256"/>
      <c r="C225" s="54"/>
      <c r="D225" s="327"/>
      <c r="E225" s="83"/>
      <c r="F225" s="91"/>
      <c r="G225" s="70"/>
      <c r="H225" s="375"/>
    </row>
    <row r="226" spans="1:8" ht="12.75" customHeight="1">
      <c r="A226" s="243"/>
      <c r="B226" s="255"/>
      <c r="C226" s="52"/>
      <c r="D226" s="326"/>
      <c r="E226" s="346"/>
      <c r="F226" s="90"/>
      <c r="G226" s="69"/>
      <c r="H226" s="278"/>
    </row>
    <row r="227" spans="1:8" ht="12.75" customHeight="1">
      <c r="A227" s="244"/>
      <c r="B227" s="256"/>
      <c r="C227" s="54"/>
      <c r="D227" s="327"/>
      <c r="E227" s="83"/>
      <c r="F227" s="91"/>
      <c r="G227" s="70"/>
      <c r="H227" s="277"/>
    </row>
    <row r="228" spans="1:8" ht="12.75" customHeight="1">
      <c r="A228" s="243"/>
      <c r="B228" s="258"/>
      <c r="C228" s="52"/>
      <c r="D228" s="326"/>
      <c r="E228" s="346"/>
      <c r="F228" s="90"/>
      <c r="G228" s="69"/>
      <c r="H228" s="372"/>
    </row>
    <row r="229" spans="1:8" ht="12.75" customHeight="1">
      <c r="A229" s="244"/>
      <c r="B229" s="256"/>
      <c r="C229" s="53"/>
      <c r="D229" s="327"/>
      <c r="E229" s="83"/>
      <c r="F229" s="72"/>
      <c r="G229" s="70"/>
      <c r="H229" s="375"/>
    </row>
    <row r="230" spans="1:8" ht="12.75" customHeight="1">
      <c r="A230" s="243"/>
      <c r="B230" s="258"/>
      <c r="C230" s="52"/>
      <c r="D230" s="326"/>
      <c r="E230" s="346"/>
      <c r="F230" s="90"/>
      <c r="G230" s="69"/>
      <c r="H230" s="372"/>
    </row>
    <row r="231" spans="1:8" ht="12.75" customHeight="1">
      <c r="A231" s="244"/>
      <c r="B231" s="256"/>
      <c r="C231" s="53"/>
      <c r="D231" s="327"/>
      <c r="E231" s="347"/>
      <c r="F231" s="72"/>
      <c r="G231" s="70"/>
      <c r="H231" s="375"/>
    </row>
    <row r="232" spans="1:8" ht="12.75" customHeight="1">
      <c r="A232" s="243"/>
      <c r="B232" s="255"/>
      <c r="C232" s="55"/>
      <c r="D232" s="326"/>
      <c r="E232" s="346"/>
      <c r="F232" s="90"/>
      <c r="G232" s="69"/>
      <c r="H232" s="278"/>
    </row>
    <row r="233" spans="1:8" ht="12.75" customHeight="1">
      <c r="A233" s="244"/>
      <c r="B233" s="256"/>
      <c r="C233" s="54"/>
      <c r="D233" s="327"/>
      <c r="E233" s="83"/>
      <c r="F233" s="91"/>
      <c r="G233" s="70"/>
      <c r="H233" s="375"/>
    </row>
    <row r="234" spans="1:8" ht="12.75" customHeight="1">
      <c r="A234" s="243"/>
      <c r="B234" s="255"/>
      <c r="C234" s="55"/>
      <c r="D234" s="326"/>
      <c r="E234" s="82"/>
      <c r="F234" s="90"/>
      <c r="G234" s="69"/>
      <c r="H234" s="278"/>
    </row>
    <row r="235" spans="1:8" ht="12.75" customHeight="1">
      <c r="A235" s="244"/>
      <c r="B235" s="256"/>
      <c r="C235" s="54"/>
      <c r="D235" s="327"/>
      <c r="E235" s="83"/>
      <c r="F235" s="91"/>
      <c r="G235" s="70"/>
      <c r="H235" s="279"/>
    </row>
    <row r="236" spans="1:8" ht="12.75" customHeight="1">
      <c r="A236" s="243"/>
      <c r="B236" s="255"/>
      <c r="C236" s="55"/>
      <c r="D236" s="326"/>
      <c r="E236" s="346"/>
      <c r="F236" s="90"/>
      <c r="G236" s="69"/>
      <c r="H236" s="278"/>
    </row>
    <row r="237" spans="1:8" ht="12.75" customHeight="1">
      <c r="A237" s="244"/>
      <c r="B237" s="256"/>
      <c r="C237" s="54"/>
      <c r="D237" s="327"/>
      <c r="E237" s="83"/>
      <c r="F237" s="91"/>
      <c r="G237" s="70"/>
      <c r="H237" s="279"/>
    </row>
    <row r="238" spans="1:8" ht="12.75" customHeight="1">
      <c r="A238" s="243"/>
      <c r="B238" s="255"/>
      <c r="C238" s="55"/>
      <c r="D238" s="326"/>
      <c r="E238" s="346"/>
      <c r="F238" s="90"/>
      <c r="G238" s="69"/>
      <c r="H238" s="278"/>
    </row>
    <row r="239" spans="1:8" ht="12.75" customHeight="1">
      <c r="A239" s="244"/>
      <c r="B239" s="256"/>
      <c r="C239" s="53"/>
      <c r="D239" s="327"/>
      <c r="E239" s="347"/>
      <c r="F239" s="91"/>
      <c r="G239" s="70"/>
      <c r="H239" s="279"/>
    </row>
    <row r="240" spans="1:8" ht="12.75" customHeight="1">
      <c r="A240" s="247"/>
      <c r="B240" s="261"/>
      <c r="C240" s="55"/>
      <c r="D240" s="333"/>
      <c r="E240" s="350"/>
      <c r="F240" s="73"/>
      <c r="G240" s="73"/>
      <c r="H240" s="278"/>
    </row>
    <row r="241" spans="1:8" ht="12.75" customHeight="1">
      <c r="A241" s="240"/>
      <c r="B241" s="40" t="s">
        <v>165</v>
      </c>
      <c r="C241" s="53"/>
      <c r="D241" s="334"/>
      <c r="E241" s="351"/>
      <c r="F241" s="94"/>
      <c r="G241" s="102"/>
      <c r="H241" s="281"/>
    </row>
    <row r="242" spans="1:8" ht="12.75" customHeight="1">
      <c r="A242" s="243"/>
      <c r="B242" s="255"/>
      <c r="C242" s="55"/>
      <c r="D242" s="326"/>
      <c r="E242" s="346"/>
      <c r="F242" s="90"/>
      <c r="G242" s="69"/>
      <c r="H242" s="278"/>
    </row>
    <row r="243" spans="1:8" ht="12.75" customHeight="1">
      <c r="A243" s="245" t="s">
        <v>1964</v>
      </c>
      <c r="B243" s="256" t="s">
        <v>2404</v>
      </c>
      <c r="C243" s="54"/>
      <c r="D243" s="327"/>
      <c r="E243" s="83"/>
      <c r="F243" s="91"/>
      <c r="G243" s="70"/>
      <c r="H243" s="375"/>
    </row>
    <row r="244" spans="1:8" ht="12.75" customHeight="1">
      <c r="A244" s="243"/>
      <c r="B244" s="293"/>
      <c r="C244" s="52"/>
      <c r="D244" s="328"/>
      <c r="E244" s="345"/>
      <c r="F244" s="90"/>
      <c r="G244" s="69"/>
      <c r="H244" s="278"/>
    </row>
    <row r="245" spans="1:8" ht="12.75" customHeight="1">
      <c r="A245" s="244"/>
      <c r="B245" s="294"/>
      <c r="C245" s="53"/>
      <c r="D245" s="329"/>
      <c r="E245" s="86"/>
      <c r="F245" s="92"/>
      <c r="G245" s="70"/>
      <c r="H245" s="279"/>
    </row>
    <row r="246" spans="1:8" ht="12.75" customHeight="1">
      <c r="A246" s="241"/>
      <c r="B246" s="251"/>
      <c r="C246" s="264"/>
      <c r="D246" s="330"/>
      <c r="E246" s="80"/>
      <c r="F246" s="90"/>
      <c r="G246" s="69"/>
      <c r="H246" s="278"/>
    </row>
    <row r="247" spans="1:8" ht="12.75" customHeight="1">
      <c r="A247" s="244"/>
      <c r="B247" s="49" t="s">
        <v>2511</v>
      </c>
      <c r="C247" s="311" t="s">
        <v>2095</v>
      </c>
      <c r="D247" s="331">
        <v>19.7</v>
      </c>
      <c r="E247" s="81" t="s">
        <v>876</v>
      </c>
      <c r="F247" s="91"/>
      <c r="G247" s="70"/>
      <c r="H247" s="279"/>
    </row>
    <row r="248" spans="1:8" ht="12.75" customHeight="1">
      <c r="A248" s="243"/>
      <c r="B248" s="293"/>
      <c r="C248" s="52"/>
      <c r="D248" s="328"/>
      <c r="E248" s="345"/>
      <c r="F248" s="71"/>
      <c r="G248" s="69"/>
      <c r="H248" s="278"/>
    </row>
    <row r="249" spans="1:8" ht="12.75" customHeight="1">
      <c r="A249" s="244" t="s">
        <v>46</v>
      </c>
      <c r="B249" s="294" t="s">
        <v>2519</v>
      </c>
      <c r="C249" s="53" t="s">
        <v>106</v>
      </c>
      <c r="D249" s="329">
        <v>37.5</v>
      </c>
      <c r="E249" s="86" t="s">
        <v>876</v>
      </c>
      <c r="F249" s="72"/>
      <c r="G249" s="70"/>
      <c r="H249" s="279"/>
    </row>
    <row r="250" spans="1:8" ht="12.75" customHeight="1">
      <c r="A250" s="247"/>
      <c r="B250" s="293"/>
      <c r="C250" s="52"/>
      <c r="D250" s="328"/>
      <c r="E250" s="345"/>
      <c r="F250" s="73"/>
      <c r="G250" s="69"/>
      <c r="H250" s="278"/>
    </row>
    <row r="251" spans="1:8" ht="12.75" customHeight="1">
      <c r="A251" s="240" t="s">
        <v>46</v>
      </c>
      <c r="B251" s="294" t="s">
        <v>2528</v>
      </c>
      <c r="C251" s="53" t="s">
        <v>2530</v>
      </c>
      <c r="D251" s="329">
        <v>57.2</v>
      </c>
      <c r="E251" s="86" t="s">
        <v>876</v>
      </c>
      <c r="F251" s="94"/>
      <c r="G251" s="70"/>
      <c r="H251" s="281"/>
    </row>
    <row r="252" spans="1:8" ht="12.75" customHeight="1">
      <c r="A252" s="243"/>
      <c r="B252" s="253"/>
      <c r="C252" s="264"/>
      <c r="D252" s="330"/>
      <c r="E252" s="80"/>
      <c r="F252" s="69"/>
      <c r="G252" s="69"/>
      <c r="H252" s="275"/>
    </row>
    <row r="253" spans="1:8" ht="12.75" customHeight="1">
      <c r="A253" s="242" t="s">
        <v>46</v>
      </c>
      <c r="B253" s="256" t="s">
        <v>1749</v>
      </c>
      <c r="C253" s="54" t="s">
        <v>2822</v>
      </c>
      <c r="D253" s="327">
        <v>37.5</v>
      </c>
      <c r="E253" s="83" t="s">
        <v>117</v>
      </c>
      <c r="F253" s="70"/>
      <c r="G253" s="70"/>
      <c r="H253" s="277"/>
    </row>
    <row r="254" spans="1:8" ht="12.75" customHeight="1">
      <c r="A254" s="243"/>
      <c r="B254" s="253"/>
      <c r="C254" s="264"/>
      <c r="D254" s="330"/>
      <c r="E254" s="80"/>
      <c r="F254" s="69"/>
      <c r="G254" s="69"/>
      <c r="H254" s="275"/>
    </row>
    <row r="255" spans="1:8" ht="12.75" customHeight="1">
      <c r="A255" s="242"/>
      <c r="B255" s="256"/>
      <c r="C255" s="54"/>
      <c r="D255" s="327"/>
      <c r="E255" s="83"/>
      <c r="F255" s="70"/>
      <c r="G255" s="70"/>
      <c r="H255" s="277"/>
    </row>
    <row r="256" spans="1:8" ht="12.75" customHeight="1">
      <c r="A256" s="243"/>
      <c r="B256" s="255"/>
      <c r="C256" s="55"/>
      <c r="D256" s="326"/>
      <c r="E256" s="346"/>
      <c r="F256" s="90"/>
      <c r="G256" s="69"/>
      <c r="H256" s="278"/>
    </row>
    <row r="257" spans="1:8" ht="12.75" customHeight="1">
      <c r="A257" s="244"/>
      <c r="B257" s="256"/>
      <c r="C257" s="54"/>
      <c r="D257" s="327"/>
      <c r="E257" s="347"/>
      <c r="F257" s="91"/>
      <c r="G257" s="70"/>
      <c r="H257" s="279"/>
    </row>
    <row r="258" spans="1:8" ht="12.75" customHeight="1">
      <c r="A258" s="282"/>
      <c r="B258" s="255"/>
      <c r="C258" s="55"/>
      <c r="D258" s="326"/>
      <c r="E258" s="82"/>
      <c r="F258" s="90"/>
      <c r="G258" s="73"/>
      <c r="H258" s="278"/>
    </row>
    <row r="259" spans="1:8" ht="12.75" customHeight="1">
      <c r="A259" s="245"/>
      <c r="B259" s="256"/>
      <c r="C259" s="54"/>
      <c r="D259" s="327"/>
      <c r="E259" s="83"/>
      <c r="F259" s="91"/>
      <c r="G259" s="101"/>
      <c r="H259" s="279"/>
    </row>
    <row r="260" spans="1:8" ht="12.75" customHeight="1">
      <c r="A260" s="243"/>
      <c r="B260" s="258"/>
      <c r="C260" s="52"/>
      <c r="D260" s="326"/>
      <c r="E260" s="346"/>
      <c r="F260" s="90"/>
      <c r="G260" s="69"/>
      <c r="H260" s="372"/>
    </row>
    <row r="261" spans="1:8" ht="12.75" customHeight="1">
      <c r="A261" s="244"/>
      <c r="B261" s="256"/>
      <c r="C261" s="53"/>
      <c r="D261" s="327"/>
      <c r="E261" s="347"/>
      <c r="F261" s="72"/>
      <c r="G261" s="70"/>
      <c r="H261" s="375"/>
    </row>
    <row r="262" spans="1:8" ht="12.75" customHeight="1">
      <c r="A262" s="243"/>
      <c r="B262" s="255"/>
      <c r="C262" s="55"/>
      <c r="D262" s="326"/>
      <c r="E262" s="346"/>
      <c r="F262" s="90"/>
      <c r="G262" s="69"/>
      <c r="H262" s="278"/>
    </row>
    <row r="263" spans="1:8" ht="12.75" customHeight="1">
      <c r="A263" s="244"/>
      <c r="B263" s="256"/>
      <c r="C263" s="54"/>
      <c r="D263" s="327"/>
      <c r="E263" s="83"/>
      <c r="F263" s="91"/>
      <c r="G263" s="70"/>
      <c r="H263" s="375"/>
    </row>
    <row r="264" spans="1:8" ht="12.75" customHeight="1">
      <c r="A264" s="243"/>
      <c r="B264" s="255"/>
      <c r="C264" s="52"/>
      <c r="D264" s="326"/>
      <c r="E264" s="346"/>
      <c r="F264" s="90"/>
      <c r="G264" s="69"/>
      <c r="H264" s="278"/>
    </row>
    <row r="265" spans="1:8" ht="12.75" customHeight="1">
      <c r="A265" s="244"/>
      <c r="B265" s="256"/>
      <c r="C265" s="54"/>
      <c r="D265" s="327"/>
      <c r="E265" s="83"/>
      <c r="F265" s="91"/>
      <c r="G265" s="70"/>
      <c r="H265" s="277"/>
    </row>
    <row r="266" spans="1:8" ht="12.75" customHeight="1">
      <c r="A266" s="243"/>
      <c r="B266" s="258"/>
      <c r="C266" s="52"/>
      <c r="D266" s="326"/>
      <c r="E266" s="346"/>
      <c r="F266" s="90"/>
      <c r="G266" s="69"/>
      <c r="H266" s="372"/>
    </row>
    <row r="267" spans="1:8" ht="12.75" customHeight="1">
      <c r="A267" s="244"/>
      <c r="B267" s="256"/>
      <c r="C267" s="53"/>
      <c r="D267" s="327"/>
      <c r="E267" s="83"/>
      <c r="F267" s="72"/>
      <c r="G267" s="70"/>
      <c r="H267" s="375"/>
    </row>
    <row r="268" spans="1:8" ht="12.75" customHeight="1">
      <c r="A268" s="243"/>
      <c r="B268" s="258"/>
      <c r="C268" s="52"/>
      <c r="D268" s="326"/>
      <c r="E268" s="346"/>
      <c r="F268" s="90"/>
      <c r="G268" s="69"/>
      <c r="H268" s="372"/>
    </row>
    <row r="269" spans="1:8" ht="12.75" customHeight="1">
      <c r="A269" s="244"/>
      <c r="B269" s="256"/>
      <c r="C269" s="53"/>
      <c r="D269" s="327"/>
      <c r="E269" s="347"/>
      <c r="F269" s="72"/>
      <c r="G269" s="70"/>
      <c r="H269" s="375"/>
    </row>
    <row r="270" spans="1:8" ht="12.75" customHeight="1">
      <c r="A270" s="243"/>
      <c r="B270" s="255"/>
      <c r="C270" s="55"/>
      <c r="D270" s="326"/>
      <c r="E270" s="346"/>
      <c r="F270" s="90"/>
      <c r="G270" s="69"/>
      <c r="H270" s="278"/>
    </row>
    <row r="271" spans="1:8" ht="12.75" customHeight="1">
      <c r="A271" s="244"/>
      <c r="B271" s="256"/>
      <c r="C271" s="54"/>
      <c r="D271" s="327"/>
      <c r="E271" s="83"/>
      <c r="F271" s="91"/>
      <c r="G271" s="70"/>
      <c r="H271" s="375"/>
    </row>
    <row r="272" spans="1:8" ht="12.75" customHeight="1">
      <c r="A272" s="243"/>
      <c r="B272" s="255"/>
      <c r="C272" s="55"/>
      <c r="D272" s="326"/>
      <c r="E272" s="82"/>
      <c r="F272" s="90"/>
      <c r="G272" s="69"/>
      <c r="H272" s="278"/>
    </row>
    <row r="273" spans="1:8" ht="12.75" customHeight="1">
      <c r="A273" s="244"/>
      <c r="B273" s="256"/>
      <c r="C273" s="54"/>
      <c r="D273" s="327"/>
      <c r="E273" s="83"/>
      <c r="F273" s="91"/>
      <c r="G273" s="70"/>
      <c r="H273" s="279"/>
    </row>
    <row r="274" spans="1:8" ht="12.75" customHeight="1">
      <c r="A274" s="243"/>
      <c r="B274" s="255"/>
      <c r="C274" s="55"/>
      <c r="D274" s="326"/>
      <c r="E274" s="346"/>
      <c r="F274" s="90"/>
      <c r="G274" s="69"/>
      <c r="H274" s="278"/>
    </row>
    <row r="275" spans="1:8" ht="12.75" customHeight="1">
      <c r="A275" s="244"/>
      <c r="B275" s="256"/>
      <c r="C275" s="54"/>
      <c r="D275" s="327"/>
      <c r="E275" s="83"/>
      <c r="F275" s="91"/>
      <c r="G275" s="70"/>
      <c r="H275" s="279"/>
    </row>
    <row r="276" spans="1:8" ht="12.75" customHeight="1">
      <c r="A276" s="243"/>
      <c r="B276" s="255"/>
      <c r="C276" s="55"/>
      <c r="D276" s="326"/>
      <c r="E276" s="346"/>
      <c r="F276" s="90"/>
      <c r="G276" s="69"/>
      <c r="H276" s="278"/>
    </row>
    <row r="277" spans="1:8" ht="12.75" customHeight="1">
      <c r="A277" s="244"/>
      <c r="B277" s="256"/>
      <c r="C277" s="53"/>
      <c r="D277" s="327"/>
      <c r="E277" s="347"/>
      <c r="F277" s="91"/>
      <c r="G277" s="70"/>
      <c r="H277" s="279"/>
    </row>
    <row r="278" spans="1:8" ht="12.75" customHeight="1">
      <c r="A278" s="243"/>
      <c r="B278" s="260"/>
      <c r="C278" s="52"/>
      <c r="D278" s="326"/>
      <c r="E278" s="346"/>
      <c r="F278" s="71"/>
      <c r="G278" s="69"/>
      <c r="H278" s="278"/>
    </row>
    <row r="279" spans="1:8" ht="12.75" customHeight="1">
      <c r="A279" s="244"/>
      <c r="B279" s="292"/>
      <c r="C279" s="54"/>
      <c r="D279" s="327"/>
      <c r="E279" s="347"/>
      <c r="F279" s="72"/>
      <c r="G279" s="70"/>
      <c r="H279" s="279"/>
    </row>
    <row r="280" spans="1:8" ht="12.75" customHeight="1">
      <c r="A280" s="247"/>
      <c r="B280" s="261"/>
      <c r="C280" s="55"/>
      <c r="D280" s="333"/>
      <c r="E280" s="350"/>
      <c r="F280" s="73"/>
      <c r="G280" s="73"/>
      <c r="H280" s="278"/>
    </row>
    <row r="281" spans="1:8" ht="12.75" customHeight="1">
      <c r="A281" s="240"/>
      <c r="B281" s="40" t="s">
        <v>165</v>
      </c>
      <c r="C281" s="53"/>
      <c r="D281" s="334"/>
      <c r="E281" s="351"/>
      <c r="F281" s="94"/>
      <c r="G281" s="102"/>
      <c r="H281" s="281"/>
    </row>
    <row r="282" spans="1:8" ht="12.75" customHeight="1">
      <c r="A282" s="243"/>
      <c r="B282" s="255"/>
      <c r="C282" s="55"/>
      <c r="D282" s="326"/>
      <c r="E282" s="346"/>
      <c r="F282" s="90"/>
      <c r="G282" s="69"/>
      <c r="H282" s="278"/>
    </row>
    <row r="283" spans="1:8" ht="12.75" customHeight="1">
      <c r="A283" s="245" t="s">
        <v>2554</v>
      </c>
      <c r="B283" s="256" t="s">
        <v>83</v>
      </c>
      <c r="C283" s="54"/>
      <c r="D283" s="327"/>
      <c r="E283" s="83"/>
      <c r="F283" s="91"/>
      <c r="G283" s="70"/>
      <c r="H283" s="375"/>
    </row>
    <row r="284" spans="1:8" ht="12.75" customHeight="1">
      <c r="A284" s="243"/>
      <c r="B284" s="258"/>
      <c r="C284" s="52"/>
      <c r="D284" s="326"/>
      <c r="E284" s="346"/>
      <c r="F284" s="90"/>
      <c r="G284" s="69"/>
      <c r="H284" s="372"/>
    </row>
    <row r="285" spans="1:8" ht="12.75" customHeight="1">
      <c r="A285" s="244"/>
      <c r="B285" s="256"/>
      <c r="C285" s="53"/>
      <c r="D285" s="327"/>
      <c r="E285" s="347"/>
      <c r="F285" s="72"/>
      <c r="G285" s="70"/>
      <c r="H285" s="375"/>
    </row>
    <row r="286" spans="1:8" ht="12.75" customHeight="1">
      <c r="A286" s="247"/>
      <c r="B286" s="260"/>
      <c r="C286" s="55"/>
      <c r="D286" s="333"/>
      <c r="E286" s="350"/>
      <c r="F286" s="73"/>
      <c r="G286" s="69"/>
      <c r="H286" s="278"/>
    </row>
    <row r="287" spans="1:8" ht="12.75" customHeight="1">
      <c r="A287" s="240" t="s">
        <v>46</v>
      </c>
      <c r="B287" s="292" t="s">
        <v>2814</v>
      </c>
      <c r="C287" s="53" t="s">
        <v>2488</v>
      </c>
      <c r="D287" s="327">
        <v>9.1999999999999993</v>
      </c>
      <c r="E287" s="83" t="s">
        <v>161</v>
      </c>
      <c r="F287" s="94"/>
      <c r="G287" s="70"/>
      <c r="H287" s="281"/>
    </row>
    <row r="288" spans="1:8" ht="12.75" customHeight="1">
      <c r="A288" s="243"/>
      <c r="B288" s="255"/>
      <c r="C288" s="55" t="s">
        <v>3601</v>
      </c>
      <c r="D288" s="326"/>
      <c r="E288" s="346"/>
      <c r="F288" s="90"/>
      <c r="G288" s="69"/>
      <c r="H288" s="278"/>
    </row>
    <row r="289" spans="1:8" ht="12.75" customHeight="1">
      <c r="A289" s="244"/>
      <c r="B289" s="256" t="s">
        <v>2809</v>
      </c>
      <c r="C289" s="54" t="s">
        <v>465</v>
      </c>
      <c r="D289" s="327">
        <v>12.2</v>
      </c>
      <c r="E289" s="83" t="s">
        <v>161</v>
      </c>
      <c r="F289" s="91"/>
      <c r="G289" s="70"/>
      <c r="H289" s="279"/>
    </row>
    <row r="290" spans="1:8" ht="12.75" customHeight="1">
      <c r="A290" s="243"/>
      <c r="B290" s="255"/>
      <c r="C290" s="55"/>
      <c r="D290" s="326"/>
      <c r="E290" s="346"/>
      <c r="F290" s="90"/>
      <c r="G290" s="69"/>
      <c r="H290" s="278"/>
    </row>
    <row r="291" spans="1:8" ht="12.75" customHeight="1">
      <c r="A291" s="244"/>
      <c r="B291" s="256"/>
      <c r="C291" s="53"/>
      <c r="D291" s="327"/>
      <c r="E291" s="347"/>
      <c r="F291" s="91"/>
      <c r="G291" s="70"/>
      <c r="H291" s="279"/>
    </row>
    <row r="292" spans="1:8" ht="12.75" customHeight="1">
      <c r="A292" s="243"/>
      <c r="B292" s="253"/>
      <c r="C292" s="264"/>
      <c r="D292" s="330"/>
      <c r="E292" s="80"/>
      <c r="F292" s="69"/>
      <c r="G292" s="69"/>
      <c r="H292" s="275"/>
    </row>
    <row r="293" spans="1:8" ht="12.75" customHeight="1">
      <c r="A293" s="242"/>
      <c r="B293" s="256"/>
      <c r="C293" s="54"/>
      <c r="D293" s="327"/>
      <c r="E293" s="83"/>
      <c r="F293" s="70"/>
      <c r="G293" s="70"/>
      <c r="H293" s="277"/>
    </row>
    <row r="294" spans="1:8" ht="12.75" customHeight="1">
      <c r="A294" s="243"/>
      <c r="B294" s="255"/>
      <c r="C294" s="55"/>
      <c r="D294" s="326"/>
      <c r="E294" s="346"/>
      <c r="F294" s="90"/>
      <c r="G294" s="69"/>
      <c r="H294" s="278"/>
    </row>
    <row r="295" spans="1:8" ht="12.75" customHeight="1">
      <c r="A295" s="244"/>
      <c r="B295" s="256"/>
      <c r="C295" s="54"/>
      <c r="D295" s="327"/>
      <c r="E295" s="347"/>
      <c r="F295" s="91"/>
      <c r="G295" s="70"/>
      <c r="H295" s="279"/>
    </row>
    <row r="296" spans="1:8" ht="12.75" customHeight="1">
      <c r="A296" s="282"/>
      <c r="B296" s="255"/>
      <c r="C296" s="55"/>
      <c r="D296" s="326"/>
      <c r="E296" s="82"/>
      <c r="F296" s="90"/>
      <c r="G296" s="73"/>
      <c r="H296" s="278"/>
    </row>
    <row r="297" spans="1:8" ht="12.75" customHeight="1">
      <c r="A297" s="245"/>
      <c r="B297" s="256"/>
      <c r="C297" s="54"/>
      <c r="D297" s="327"/>
      <c r="E297" s="83"/>
      <c r="F297" s="91"/>
      <c r="G297" s="101"/>
      <c r="H297" s="279"/>
    </row>
    <row r="298" spans="1:8" ht="12.75" customHeight="1">
      <c r="A298" s="243"/>
      <c r="B298" s="258"/>
      <c r="C298" s="52"/>
      <c r="D298" s="326"/>
      <c r="E298" s="346"/>
      <c r="F298" s="90"/>
      <c r="G298" s="69"/>
      <c r="H298" s="372"/>
    </row>
    <row r="299" spans="1:8" ht="12.75" customHeight="1">
      <c r="A299" s="244"/>
      <c r="B299" s="256"/>
      <c r="C299" s="53"/>
      <c r="D299" s="327"/>
      <c r="E299" s="347"/>
      <c r="F299" s="72"/>
      <c r="G299" s="70"/>
      <c r="H299" s="375"/>
    </row>
    <row r="300" spans="1:8" ht="12.75" customHeight="1">
      <c r="A300" s="243"/>
      <c r="B300" s="255"/>
      <c r="C300" s="55"/>
      <c r="D300" s="326"/>
      <c r="E300" s="346"/>
      <c r="F300" s="90"/>
      <c r="G300" s="69"/>
      <c r="H300" s="278"/>
    </row>
    <row r="301" spans="1:8" ht="12.75" customHeight="1">
      <c r="A301" s="244"/>
      <c r="B301" s="256"/>
      <c r="C301" s="54"/>
      <c r="D301" s="327"/>
      <c r="E301" s="83"/>
      <c r="F301" s="91"/>
      <c r="G301" s="70"/>
      <c r="H301" s="375"/>
    </row>
    <row r="302" spans="1:8" ht="12.75" customHeight="1">
      <c r="A302" s="243"/>
      <c r="B302" s="255"/>
      <c r="C302" s="55"/>
      <c r="D302" s="326"/>
      <c r="E302" s="346"/>
      <c r="F302" s="90"/>
      <c r="G302" s="69"/>
      <c r="H302" s="278"/>
    </row>
    <row r="303" spans="1:8" ht="12.75" customHeight="1">
      <c r="A303" s="244"/>
      <c r="B303" s="256"/>
      <c r="C303" s="54"/>
      <c r="D303" s="327"/>
      <c r="E303" s="83"/>
      <c r="F303" s="91"/>
      <c r="G303" s="70"/>
      <c r="H303" s="375"/>
    </row>
    <row r="304" spans="1:8" ht="12.75" customHeight="1">
      <c r="A304" s="243"/>
      <c r="B304" s="255"/>
      <c r="C304" s="52"/>
      <c r="D304" s="326"/>
      <c r="E304" s="346"/>
      <c r="F304" s="90"/>
      <c r="G304" s="69"/>
      <c r="H304" s="278"/>
    </row>
    <row r="305" spans="1:8" ht="12.75" customHeight="1">
      <c r="A305" s="244"/>
      <c r="B305" s="256"/>
      <c r="C305" s="54"/>
      <c r="D305" s="327"/>
      <c r="E305" s="83"/>
      <c r="F305" s="91"/>
      <c r="G305" s="70"/>
      <c r="H305" s="277"/>
    </row>
    <row r="306" spans="1:8" ht="12.75" customHeight="1">
      <c r="A306" s="243"/>
      <c r="B306" s="258"/>
      <c r="C306" s="52"/>
      <c r="D306" s="326"/>
      <c r="E306" s="346"/>
      <c r="F306" s="90"/>
      <c r="G306" s="69"/>
      <c r="H306" s="372"/>
    </row>
    <row r="307" spans="1:8" ht="12.75" customHeight="1">
      <c r="A307" s="244"/>
      <c r="B307" s="256"/>
      <c r="C307" s="53"/>
      <c r="D307" s="327"/>
      <c r="E307" s="83"/>
      <c r="F307" s="72"/>
      <c r="G307" s="70"/>
      <c r="H307" s="375"/>
    </row>
    <row r="308" spans="1:8" ht="12.75" customHeight="1">
      <c r="A308" s="243"/>
      <c r="B308" s="258"/>
      <c r="C308" s="52"/>
      <c r="D308" s="326"/>
      <c r="E308" s="346"/>
      <c r="F308" s="90"/>
      <c r="G308" s="69"/>
      <c r="H308" s="372"/>
    </row>
    <row r="309" spans="1:8" ht="12.75" customHeight="1">
      <c r="A309" s="244"/>
      <c r="B309" s="256"/>
      <c r="C309" s="53"/>
      <c r="D309" s="327"/>
      <c r="E309" s="347"/>
      <c r="F309" s="72"/>
      <c r="G309" s="70"/>
      <c r="H309" s="375"/>
    </row>
    <row r="310" spans="1:8" ht="12.75" customHeight="1">
      <c r="A310" s="243"/>
      <c r="B310" s="255"/>
      <c r="C310" s="55"/>
      <c r="D310" s="326"/>
      <c r="E310" s="346"/>
      <c r="F310" s="90"/>
      <c r="G310" s="69"/>
      <c r="H310" s="278"/>
    </row>
    <row r="311" spans="1:8" ht="12.75" customHeight="1">
      <c r="A311" s="244"/>
      <c r="B311" s="256"/>
      <c r="C311" s="54"/>
      <c r="D311" s="327"/>
      <c r="E311" s="83"/>
      <c r="F311" s="91"/>
      <c r="G311" s="70"/>
      <c r="H311" s="375"/>
    </row>
    <row r="312" spans="1:8" ht="12.75" customHeight="1">
      <c r="A312" s="243"/>
      <c r="B312" s="255"/>
      <c r="C312" s="55"/>
      <c r="D312" s="326"/>
      <c r="E312" s="82"/>
      <c r="F312" s="90"/>
      <c r="G312" s="69"/>
      <c r="H312" s="278"/>
    </row>
    <row r="313" spans="1:8" ht="12.75" customHeight="1">
      <c r="A313" s="244"/>
      <c r="B313" s="256"/>
      <c r="C313" s="54"/>
      <c r="D313" s="327"/>
      <c r="E313" s="83"/>
      <c r="F313" s="91"/>
      <c r="G313" s="70"/>
      <c r="H313" s="279"/>
    </row>
    <row r="314" spans="1:8" ht="12.75" customHeight="1">
      <c r="A314" s="243"/>
      <c r="B314" s="255"/>
      <c r="C314" s="55"/>
      <c r="D314" s="326"/>
      <c r="E314" s="346"/>
      <c r="F314" s="90"/>
      <c r="G314" s="69"/>
      <c r="H314" s="278"/>
    </row>
    <row r="315" spans="1:8" ht="12.75" customHeight="1">
      <c r="A315" s="244"/>
      <c r="B315" s="256"/>
      <c r="C315" s="54"/>
      <c r="D315" s="327"/>
      <c r="E315" s="83"/>
      <c r="F315" s="91"/>
      <c r="G315" s="70"/>
      <c r="H315" s="279"/>
    </row>
    <row r="316" spans="1:8" ht="12.75" customHeight="1">
      <c r="A316" s="243"/>
      <c r="B316" s="255"/>
      <c r="C316" s="55"/>
      <c r="D316" s="326"/>
      <c r="E316" s="346"/>
      <c r="F316" s="90"/>
      <c r="G316" s="69"/>
      <c r="H316" s="278"/>
    </row>
    <row r="317" spans="1:8" ht="12.75" customHeight="1">
      <c r="A317" s="244"/>
      <c r="B317" s="256"/>
      <c r="C317" s="53"/>
      <c r="D317" s="327"/>
      <c r="E317" s="347"/>
      <c r="F317" s="91"/>
      <c r="G317" s="70"/>
      <c r="H317" s="279"/>
    </row>
    <row r="318" spans="1:8" ht="12.75" customHeight="1">
      <c r="A318" s="243"/>
      <c r="B318" s="260"/>
      <c r="C318" s="52"/>
      <c r="D318" s="326"/>
      <c r="E318" s="346"/>
      <c r="F318" s="71"/>
      <c r="G318" s="69"/>
      <c r="H318" s="278"/>
    </row>
    <row r="319" spans="1:8" ht="12.75" customHeight="1">
      <c r="A319" s="244"/>
      <c r="B319" s="292"/>
      <c r="C319" s="54"/>
      <c r="D319" s="327"/>
      <c r="E319" s="347"/>
      <c r="F319" s="72"/>
      <c r="G319" s="70"/>
      <c r="H319" s="279"/>
    </row>
    <row r="320" spans="1:8" ht="12.75" customHeight="1">
      <c r="A320" s="247"/>
      <c r="B320" s="261"/>
      <c r="C320" s="55"/>
      <c r="D320" s="333"/>
      <c r="E320" s="350"/>
      <c r="F320" s="73"/>
      <c r="G320" s="73"/>
      <c r="H320" s="278"/>
    </row>
    <row r="321" spans="1:8" ht="12.75" customHeight="1">
      <c r="A321" s="240"/>
      <c r="B321" s="40" t="s">
        <v>165</v>
      </c>
      <c r="C321" s="53"/>
      <c r="D321" s="334"/>
      <c r="E321" s="351"/>
      <c r="F321" s="94"/>
      <c r="G321" s="102"/>
      <c r="H321" s="281"/>
    </row>
    <row r="322" spans="1:8" ht="12.75" customHeight="1">
      <c r="A322" s="243"/>
      <c r="B322" s="255"/>
      <c r="C322" s="55"/>
      <c r="D322" s="326"/>
      <c r="E322" s="346"/>
      <c r="F322" s="90"/>
      <c r="G322" s="69"/>
      <c r="H322" s="278"/>
    </row>
    <row r="323" spans="1:8" ht="12.75" customHeight="1">
      <c r="A323" s="245" t="s">
        <v>54</v>
      </c>
      <c r="B323" s="256" t="s">
        <v>41</v>
      </c>
      <c r="C323" s="54"/>
      <c r="D323" s="327"/>
      <c r="E323" s="83"/>
      <c r="F323" s="91"/>
      <c r="G323" s="70"/>
      <c r="H323" s="375"/>
    </row>
    <row r="324" spans="1:8" ht="12.75" customHeight="1">
      <c r="A324" s="384"/>
      <c r="B324" s="249"/>
      <c r="C324" s="249"/>
      <c r="D324" s="330"/>
      <c r="E324" s="80"/>
      <c r="F324" s="69"/>
      <c r="G324" s="69"/>
      <c r="H324" s="275"/>
    </row>
    <row r="325" spans="1:8" ht="12.75" customHeight="1">
      <c r="A325" s="385" t="s">
        <v>46</v>
      </c>
      <c r="B325" s="49"/>
      <c r="C325" s="311"/>
      <c r="D325" s="331"/>
      <c r="E325" s="81"/>
      <c r="F325" s="70"/>
      <c r="G325" s="70"/>
      <c r="H325" s="374"/>
    </row>
    <row r="326" spans="1:8" ht="12.75" customHeight="1">
      <c r="A326" s="243"/>
      <c r="B326" s="255" t="s">
        <v>2808</v>
      </c>
      <c r="C326" s="52"/>
      <c r="D326" s="326"/>
      <c r="E326" s="346"/>
      <c r="F326" s="90"/>
      <c r="G326" s="69"/>
      <c r="H326" s="278"/>
    </row>
    <row r="327" spans="1:8" ht="12.75" customHeight="1">
      <c r="A327" s="244"/>
      <c r="B327" s="256" t="s">
        <v>2715</v>
      </c>
      <c r="C327" s="54" t="s">
        <v>2585</v>
      </c>
      <c r="D327" s="327">
        <v>14.8</v>
      </c>
      <c r="E327" s="83" t="s">
        <v>161</v>
      </c>
      <c r="F327" s="91"/>
      <c r="G327" s="70"/>
      <c r="H327" s="277"/>
    </row>
    <row r="328" spans="1:8" ht="12.75" customHeight="1">
      <c r="A328" s="243"/>
      <c r="B328" s="258" t="s">
        <v>2523</v>
      </c>
      <c r="C328" s="52"/>
      <c r="D328" s="326"/>
      <c r="E328" s="346"/>
      <c r="F328" s="90"/>
      <c r="G328" s="69"/>
      <c r="H328" s="372"/>
    </row>
    <row r="329" spans="1:8" ht="12.75" customHeight="1">
      <c r="A329" s="244"/>
      <c r="B329" s="256" t="s">
        <v>2715</v>
      </c>
      <c r="C329" s="53" t="s">
        <v>2829</v>
      </c>
      <c r="D329" s="327">
        <v>12.2</v>
      </c>
      <c r="E329" s="83" t="s">
        <v>161</v>
      </c>
      <c r="F329" s="72"/>
      <c r="G329" s="70"/>
      <c r="H329" s="375"/>
    </row>
    <row r="330" spans="1:8" ht="12.75" customHeight="1">
      <c r="A330" s="384"/>
      <c r="B330" s="249" t="s">
        <v>2827</v>
      </c>
      <c r="C330" s="249"/>
      <c r="D330" s="330"/>
      <c r="E330" s="80"/>
      <c r="F330" s="69"/>
      <c r="G330" s="69"/>
      <c r="H330" s="275"/>
    </row>
    <row r="331" spans="1:8" ht="12.75" customHeight="1">
      <c r="A331" s="385" t="s">
        <v>46</v>
      </c>
      <c r="B331" s="49" t="s">
        <v>2715</v>
      </c>
      <c r="C331" s="311" t="s">
        <v>2348</v>
      </c>
      <c r="D331" s="331">
        <v>19.3</v>
      </c>
      <c r="E331" s="81" t="s">
        <v>117</v>
      </c>
      <c r="F331" s="70"/>
      <c r="G331" s="70"/>
      <c r="H331" s="374"/>
    </row>
    <row r="332" spans="1:8" ht="12.75" customHeight="1">
      <c r="A332" s="243"/>
      <c r="B332" s="253"/>
      <c r="C332" s="264"/>
      <c r="D332" s="330"/>
      <c r="E332" s="80"/>
      <c r="F332" s="69"/>
      <c r="G332" s="69"/>
      <c r="H332" s="275"/>
    </row>
    <row r="333" spans="1:8" ht="12.75" customHeight="1">
      <c r="A333" s="242"/>
      <c r="B333" s="256"/>
      <c r="C333" s="54"/>
      <c r="D333" s="327"/>
      <c r="E333" s="83"/>
      <c r="F333" s="70"/>
      <c r="G333" s="70"/>
      <c r="H333" s="277"/>
    </row>
    <row r="334" spans="1:8" ht="12.75" customHeight="1">
      <c r="A334" s="243"/>
      <c r="B334" s="255"/>
      <c r="C334" s="55"/>
      <c r="D334" s="326"/>
      <c r="E334" s="346"/>
      <c r="F334" s="90"/>
      <c r="G334" s="69"/>
      <c r="H334" s="278"/>
    </row>
    <row r="335" spans="1:8" ht="12.75" customHeight="1">
      <c r="A335" s="244"/>
      <c r="B335" s="256"/>
      <c r="C335" s="54"/>
      <c r="D335" s="327"/>
      <c r="E335" s="347"/>
      <c r="F335" s="91"/>
      <c r="G335" s="70"/>
      <c r="H335" s="279"/>
    </row>
    <row r="336" spans="1:8" ht="12.75" customHeight="1">
      <c r="A336" s="282"/>
      <c r="B336" s="255"/>
      <c r="C336" s="55"/>
      <c r="D336" s="326"/>
      <c r="E336" s="82"/>
      <c r="F336" s="90"/>
      <c r="G336" s="73"/>
      <c r="H336" s="278"/>
    </row>
    <row r="337" spans="1:8" ht="12.75" customHeight="1">
      <c r="A337" s="245"/>
      <c r="B337" s="256"/>
      <c r="C337" s="54"/>
      <c r="D337" s="327"/>
      <c r="E337" s="83"/>
      <c r="F337" s="91"/>
      <c r="G337" s="101"/>
      <c r="H337" s="279"/>
    </row>
    <row r="338" spans="1:8" ht="12.75" customHeight="1">
      <c r="A338" s="243"/>
      <c r="B338" s="258"/>
      <c r="C338" s="52"/>
      <c r="D338" s="326"/>
      <c r="E338" s="346"/>
      <c r="F338" s="90"/>
      <c r="G338" s="69"/>
      <c r="H338" s="372"/>
    </row>
    <row r="339" spans="1:8" ht="12.75" customHeight="1">
      <c r="A339" s="244"/>
      <c r="B339" s="256"/>
      <c r="C339" s="53"/>
      <c r="D339" s="327"/>
      <c r="E339" s="347"/>
      <c r="F339" s="72"/>
      <c r="G339" s="70"/>
      <c r="H339" s="375"/>
    </row>
    <row r="340" spans="1:8" ht="12.75" customHeight="1">
      <c r="A340" s="243"/>
      <c r="B340" s="255"/>
      <c r="C340" s="55"/>
      <c r="D340" s="326"/>
      <c r="E340" s="346"/>
      <c r="F340" s="90"/>
      <c r="G340" s="69"/>
      <c r="H340" s="278"/>
    </row>
    <row r="341" spans="1:8" ht="12.75" customHeight="1">
      <c r="A341" s="244"/>
      <c r="B341" s="256"/>
      <c r="C341" s="54"/>
      <c r="D341" s="327"/>
      <c r="E341" s="83"/>
      <c r="F341" s="91"/>
      <c r="G341" s="70"/>
      <c r="H341" s="375"/>
    </row>
    <row r="342" spans="1:8" ht="12.75" customHeight="1">
      <c r="A342" s="243"/>
      <c r="B342" s="255"/>
      <c r="C342" s="52"/>
      <c r="D342" s="326"/>
      <c r="E342" s="346"/>
      <c r="F342" s="90"/>
      <c r="G342" s="69"/>
      <c r="H342" s="278"/>
    </row>
    <row r="343" spans="1:8" ht="12.75" customHeight="1">
      <c r="A343" s="244"/>
      <c r="B343" s="256"/>
      <c r="C343" s="54"/>
      <c r="D343" s="327"/>
      <c r="E343" s="83"/>
      <c r="F343" s="91"/>
      <c r="G343" s="70"/>
      <c r="H343" s="277"/>
    </row>
    <row r="344" spans="1:8" ht="12.75" customHeight="1">
      <c r="A344" s="243"/>
      <c r="B344" s="258"/>
      <c r="C344" s="52"/>
      <c r="D344" s="326"/>
      <c r="E344" s="346"/>
      <c r="F344" s="90"/>
      <c r="G344" s="69"/>
      <c r="H344" s="372"/>
    </row>
    <row r="345" spans="1:8" ht="12.75" customHeight="1">
      <c r="A345" s="244"/>
      <c r="B345" s="256"/>
      <c r="C345" s="53"/>
      <c r="D345" s="327"/>
      <c r="E345" s="83"/>
      <c r="F345" s="72"/>
      <c r="G345" s="70"/>
      <c r="H345" s="375"/>
    </row>
    <row r="346" spans="1:8" ht="12.75" customHeight="1">
      <c r="A346" s="243"/>
      <c r="B346" s="258"/>
      <c r="C346" s="52"/>
      <c r="D346" s="326"/>
      <c r="E346" s="346"/>
      <c r="F346" s="90"/>
      <c r="G346" s="69"/>
      <c r="H346" s="372"/>
    </row>
    <row r="347" spans="1:8" ht="12.75" customHeight="1">
      <c r="A347" s="244"/>
      <c r="B347" s="256"/>
      <c r="C347" s="53"/>
      <c r="D347" s="327"/>
      <c r="E347" s="347"/>
      <c r="F347" s="72"/>
      <c r="G347" s="70"/>
      <c r="H347" s="375"/>
    </row>
    <row r="348" spans="1:8" ht="12.75" customHeight="1">
      <c r="A348" s="243"/>
      <c r="B348" s="255"/>
      <c r="C348" s="55"/>
      <c r="D348" s="326"/>
      <c r="E348" s="346"/>
      <c r="F348" s="90"/>
      <c r="G348" s="69"/>
      <c r="H348" s="278"/>
    </row>
    <row r="349" spans="1:8" ht="12.75" customHeight="1">
      <c r="A349" s="244"/>
      <c r="B349" s="256"/>
      <c r="C349" s="54"/>
      <c r="D349" s="327"/>
      <c r="E349" s="83"/>
      <c r="F349" s="91"/>
      <c r="G349" s="70"/>
      <c r="H349" s="375"/>
    </row>
    <row r="350" spans="1:8" ht="12.75" customHeight="1">
      <c r="A350" s="243"/>
      <c r="B350" s="255"/>
      <c r="C350" s="55"/>
      <c r="D350" s="326"/>
      <c r="E350" s="82"/>
      <c r="F350" s="90"/>
      <c r="G350" s="69"/>
      <c r="H350" s="278"/>
    </row>
    <row r="351" spans="1:8" ht="12.75" customHeight="1">
      <c r="A351" s="244"/>
      <c r="B351" s="256"/>
      <c r="C351" s="54"/>
      <c r="D351" s="327"/>
      <c r="E351" s="83"/>
      <c r="F351" s="91"/>
      <c r="G351" s="70"/>
      <c r="H351" s="279"/>
    </row>
    <row r="352" spans="1:8" ht="12.75" customHeight="1">
      <c r="A352" s="243"/>
      <c r="B352" s="255"/>
      <c r="C352" s="55"/>
      <c r="D352" s="326"/>
      <c r="E352" s="346"/>
      <c r="F352" s="90"/>
      <c r="G352" s="69"/>
      <c r="H352" s="278"/>
    </row>
    <row r="353" spans="1:8" ht="12.75" customHeight="1">
      <c r="A353" s="244"/>
      <c r="B353" s="256"/>
      <c r="C353" s="54"/>
      <c r="D353" s="327"/>
      <c r="E353" s="83"/>
      <c r="F353" s="91"/>
      <c r="G353" s="70"/>
      <c r="H353" s="279"/>
    </row>
    <row r="354" spans="1:8" ht="12.75" customHeight="1">
      <c r="A354" s="243"/>
      <c r="B354" s="255"/>
      <c r="C354" s="55"/>
      <c r="D354" s="326"/>
      <c r="E354" s="346"/>
      <c r="F354" s="90"/>
      <c r="G354" s="69"/>
      <c r="H354" s="278"/>
    </row>
    <row r="355" spans="1:8" ht="12.75" customHeight="1">
      <c r="A355" s="244"/>
      <c r="B355" s="256"/>
      <c r="C355" s="54"/>
      <c r="D355" s="327"/>
      <c r="E355" s="83"/>
      <c r="F355" s="91"/>
      <c r="G355" s="70"/>
      <c r="H355" s="279"/>
    </row>
    <row r="356" spans="1:8" ht="12.75" customHeight="1">
      <c r="A356" s="243"/>
      <c r="B356" s="255"/>
      <c r="C356" s="55"/>
      <c r="D356" s="326"/>
      <c r="E356" s="346"/>
      <c r="F356" s="90"/>
      <c r="G356" s="69"/>
      <c r="H356" s="278"/>
    </row>
    <row r="357" spans="1:8" ht="12.75" customHeight="1">
      <c r="A357" s="244"/>
      <c r="B357" s="256"/>
      <c r="C357" s="53"/>
      <c r="D357" s="327"/>
      <c r="E357" s="347"/>
      <c r="F357" s="91"/>
      <c r="G357" s="70"/>
      <c r="H357" s="279"/>
    </row>
    <row r="358" spans="1:8" ht="12.75" customHeight="1">
      <c r="A358" s="243"/>
      <c r="B358" s="260"/>
      <c r="C358" s="52"/>
      <c r="D358" s="326"/>
      <c r="E358" s="346"/>
      <c r="F358" s="71"/>
      <c r="G358" s="69"/>
      <c r="H358" s="278"/>
    </row>
    <row r="359" spans="1:8" ht="12.75" customHeight="1">
      <c r="A359" s="244"/>
      <c r="B359" s="292"/>
      <c r="C359" s="54"/>
      <c r="D359" s="327"/>
      <c r="E359" s="347"/>
      <c r="F359" s="72"/>
      <c r="G359" s="70"/>
      <c r="H359" s="279"/>
    </row>
    <row r="360" spans="1:8" ht="12.75" customHeight="1">
      <c r="A360" s="247"/>
      <c r="B360" s="261"/>
      <c r="C360" s="55"/>
      <c r="D360" s="333"/>
      <c r="E360" s="350"/>
      <c r="F360" s="73"/>
      <c r="G360" s="73"/>
      <c r="H360" s="278"/>
    </row>
    <row r="361" spans="1:8" ht="12.75" customHeight="1">
      <c r="A361" s="240"/>
      <c r="B361" s="40" t="s">
        <v>165</v>
      </c>
      <c r="C361" s="53"/>
      <c r="D361" s="334"/>
      <c r="E361" s="351"/>
      <c r="F361" s="94"/>
      <c r="G361" s="102"/>
      <c r="H361" s="281"/>
    </row>
    <row r="362" spans="1:8" ht="12.75" customHeight="1">
      <c r="A362" s="243"/>
      <c r="B362" s="255"/>
      <c r="C362" s="55"/>
      <c r="D362" s="326"/>
      <c r="E362" s="346"/>
      <c r="F362" s="90"/>
      <c r="G362" s="69"/>
      <c r="H362" s="278"/>
    </row>
    <row r="363" spans="1:8" ht="12.75" customHeight="1">
      <c r="A363" s="245" t="s">
        <v>422</v>
      </c>
      <c r="B363" s="256" t="s">
        <v>84</v>
      </c>
      <c r="C363" s="54"/>
      <c r="D363" s="327"/>
      <c r="E363" s="83"/>
      <c r="F363" s="91"/>
      <c r="G363" s="70"/>
      <c r="H363" s="375"/>
    </row>
    <row r="364" spans="1:8" ht="12.75" customHeight="1">
      <c r="A364" s="384"/>
      <c r="B364" s="260"/>
      <c r="C364" s="249"/>
      <c r="D364" s="330"/>
      <c r="E364" s="80"/>
      <c r="F364" s="69"/>
      <c r="G364" s="69"/>
      <c r="H364" s="275"/>
    </row>
    <row r="365" spans="1:8" ht="12.75" customHeight="1">
      <c r="A365" s="385" t="s">
        <v>46</v>
      </c>
      <c r="B365" s="292"/>
      <c r="C365" s="311"/>
      <c r="D365" s="331"/>
      <c r="E365" s="81"/>
      <c r="F365" s="70"/>
      <c r="G365" s="70"/>
      <c r="H365" s="374"/>
    </row>
    <row r="366" spans="1:8" ht="12.75" customHeight="1">
      <c r="A366" s="243"/>
      <c r="B366" s="255" t="s">
        <v>736</v>
      </c>
      <c r="C366" s="55" t="s">
        <v>4523</v>
      </c>
      <c r="D366" s="326"/>
      <c r="E366" s="346"/>
      <c r="F366" s="90"/>
      <c r="G366" s="69"/>
      <c r="H366" s="278"/>
    </row>
    <row r="367" spans="1:8" ht="12.75" customHeight="1">
      <c r="A367" s="244"/>
      <c r="B367" s="256" t="s">
        <v>857</v>
      </c>
      <c r="C367" s="54" t="s">
        <v>4192</v>
      </c>
      <c r="D367" s="327">
        <v>40.1</v>
      </c>
      <c r="E367" s="83" t="s">
        <v>117</v>
      </c>
      <c r="F367" s="91"/>
      <c r="G367" s="70"/>
      <c r="H367" s="375"/>
    </row>
    <row r="368" spans="1:8" ht="12.75" customHeight="1">
      <c r="A368" s="243"/>
      <c r="B368" s="253"/>
      <c r="C368" s="264"/>
      <c r="D368" s="330"/>
      <c r="E368" s="80"/>
      <c r="F368" s="69"/>
      <c r="G368" s="69"/>
      <c r="H368" s="275"/>
    </row>
    <row r="369" spans="1:8" ht="12.75" customHeight="1">
      <c r="A369" s="242"/>
      <c r="B369" s="256"/>
      <c r="C369" s="54"/>
      <c r="D369" s="327"/>
      <c r="E369" s="83"/>
      <c r="F369" s="70"/>
      <c r="G369" s="70"/>
      <c r="H369" s="277"/>
    </row>
    <row r="370" spans="1:8" ht="12.75" customHeight="1">
      <c r="A370" s="243"/>
      <c r="B370" s="255"/>
      <c r="C370" s="55"/>
      <c r="D370" s="326"/>
      <c r="E370" s="346"/>
      <c r="F370" s="90"/>
      <c r="G370" s="69"/>
      <c r="H370" s="278"/>
    </row>
    <row r="371" spans="1:8" ht="12.75" customHeight="1">
      <c r="A371" s="244"/>
      <c r="B371" s="256"/>
      <c r="C371" s="54"/>
      <c r="D371" s="327"/>
      <c r="E371" s="347"/>
      <c r="F371" s="91"/>
      <c r="G371" s="70"/>
      <c r="H371" s="279"/>
    </row>
    <row r="372" spans="1:8" ht="12.75" customHeight="1">
      <c r="A372" s="282"/>
      <c r="B372" s="255"/>
      <c r="C372" s="55"/>
      <c r="D372" s="326"/>
      <c r="E372" s="82"/>
      <c r="F372" s="90"/>
      <c r="G372" s="73"/>
      <c r="H372" s="278"/>
    </row>
    <row r="373" spans="1:8" ht="12.75" customHeight="1">
      <c r="A373" s="245"/>
      <c r="B373" s="256"/>
      <c r="C373" s="54"/>
      <c r="D373" s="327"/>
      <c r="E373" s="83"/>
      <c r="F373" s="91"/>
      <c r="G373" s="101"/>
      <c r="H373" s="279"/>
    </row>
    <row r="374" spans="1:8" ht="12.75" customHeight="1">
      <c r="A374" s="243"/>
      <c r="B374" s="258"/>
      <c r="C374" s="52"/>
      <c r="D374" s="326"/>
      <c r="E374" s="346"/>
      <c r="F374" s="90"/>
      <c r="G374" s="69"/>
      <c r="H374" s="372"/>
    </row>
    <row r="375" spans="1:8" ht="12.75" customHeight="1">
      <c r="A375" s="244"/>
      <c r="B375" s="256"/>
      <c r="C375" s="53"/>
      <c r="D375" s="327"/>
      <c r="E375" s="347"/>
      <c r="F375" s="72"/>
      <c r="G375" s="70"/>
      <c r="H375" s="375"/>
    </row>
    <row r="376" spans="1:8" ht="12.75" customHeight="1">
      <c r="A376" s="243"/>
      <c r="B376" s="255"/>
      <c r="C376" s="55"/>
      <c r="D376" s="326"/>
      <c r="E376" s="346"/>
      <c r="F376" s="90"/>
      <c r="G376" s="69"/>
      <c r="H376" s="278"/>
    </row>
    <row r="377" spans="1:8" ht="12.75" customHeight="1">
      <c r="A377" s="244"/>
      <c r="B377" s="256"/>
      <c r="C377" s="54"/>
      <c r="D377" s="327"/>
      <c r="E377" s="83"/>
      <c r="F377" s="91"/>
      <c r="G377" s="70"/>
      <c r="H377" s="375"/>
    </row>
    <row r="378" spans="1:8" ht="12.75" customHeight="1">
      <c r="A378" s="243"/>
      <c r="B378" s="255"/>
      <c r="C378" s="52"/>
      <c r="D378" s="326"/>
      <c r="E378" s="346"/>
      <c r="F378" s="90"/>
      <c r="G378" s="69"/>
      <c r="H378" s="278"/>
    </row>
    <row r="379" spans="1:8" ht="12.75" customHeight="1">
      <c r="A379" s="244"/>
      <c r="B379" s="256"/>
      <c r="C379" s="54"/>
      <c r="D379" s="327"/>
      <c r="E379" s="83"/>
      <c r="F379" s="91"/>
      <c r="G379" s="70"/>
      <c r="H379" s="277"/>
    </row>
    <row r="380" spans="1:8" ht="12.75" customHeight="1">
      <c r="A380" s="243"/>
      <c r="B380" s="258"/>
      <c r="C380" s="52"/>
      <c r="D380" s="326"/>
      <c r="E380" s="346"/>
      <c r="F380" s="90"/>
      <c r="G380" s="69"/>
      <c r="H380" s="372"/>
    </row>
    <row r="381" spans="1:8" ht="12.75" customHeight="1">
      <c r="A381" s="244"/>
      <c r="B381" s="256"/>
      <c r="C381" s="53"/>
      <c r="D381" s="327"/>
      <c r="E381" s="83"/>
      <c r="F381" s="72"/>
      <c r="G381" s="70"/>
      <c r="H381" s="375"/>
    </row>
    <row r="382" spans="1:8" ht="12.75" customHeight="1">
      <c r="A382" s="243"/>
      <c r="B382" s="258"/>
      <c r="C382" s="52"/>
      <c r="D382" s="326"/>
      <c r="E382" s="346"/>
      <c r="F382" s="90"/>
      <c r="G382" s="69"/>
      <c r="H382" s="372"/>
    </row>
    <row r="383" spans="1:8" ht="12.75" customHeight="1">
      <c r="A383" s="244"/>
      <c r="B383" s="256"/>
      <c r="C383" s="53"/>
      <c r="D383" s="327"/>
      <c r="E383" s="347"/>
      <c r="F383" s="72"/>
      <c r="G383" s="70"/>
      <c r="H383" s="375"/>
    </row>
    <row r="384" spans="1:8" ht="12.75" customHeight="1">
      <c r="A384" s="243"/>
      <c r="B384" s="255"/>
      <c r="C384" s="55"/>
      <c r="D384" s="326"/>
      <c r="E384" s="346"/>
      <c r="F384" s="90"/>
      <c r="G384" s="69"/>
      <c r="H384" s="278"/>
    </row>
    <row r="385" spans="1:8" ht="12.75" customHeight="1">
      <c r="A385" s="244"/>
      <c r="B385" s="256"/>
      <c r="C385" s="54"/>
      <c r="D385" s="327"/>
      <c r="E385" s="83"/>
      <c r="F385" s="91"/>
      <c r="G385" s="70"/>
      <c r="H385" s="375"/>
    </row>
    <row r="386" spans="1:8" ht="12.75" customHeight="1">
      <c r="A386" s="243"/>
      <c r="B386" s="255"/>
      <c r="C386" s="55"/>
      <c r="D386" s="326"/>
      <c r="E386" s="82"/>
      <c r="F386" s="90"/>
      <c r="G386" s="69"/>
      <c r="H386" s="278"/>
    </row>
    <row r="387" spans="1:8" ht="12.75" customHeight="1">
      <c r="A387" s="244"/>
      <c r="B387" s="256"/>
      <c r="C387" s="54"/>
      <c r="D387" s="327"/>
      <c r="E387" s="83"/>
      <c r="F387" s="91"/>
      <c r="G387" s="70"/>
      <c r="H387" s="279"/>
    </row>
    <row r="388" spans="1:8" ht="12.75" customHeight="1">
      <c r="A388" s="243"/>
      <c r="B388" s="255"/>
      <c r="C388" s="55"/>
      <c r="D388" s="326"/>
      <c r="E388" s="346"/>
      <c r="F388" s="90"/>
      <c r="G388" s="69"/>
      <c r="H388" s="278"/>
    </row>
    <row r="389" spans="1:8" ht="12.75" customHeight="1">
      <c r="A389" s="244"/>
      <c r="B389" s="256"/>
      <c r="C389" s="54"/>
      <c r="D389" s="327"/>
      <c r="E389" s="83"/>
      <c r="F389" s="91"/>
      <c r="G389" s="70"/>
      <c r="H389" s="279"/>
    </row>
    <row r="390" spans="1:8" ht="12.75" customHeight="1">
      <c r="A390" s="243"/>
      <c r="B390" s="255"/>
      <c r="C390" s="55"/>
      <c r="D390" s="326"/>
      <c r="E390" s="346"/>
      <c r="F390" s="90"/>
      <c r="G390" s="69"/>
      <c r="H390" s="278"/>
    </row>
    <row r="391" spans="1:8" ht="12.75" customHeight="1">
      <c r="A391" s="244"/>
      <c r="B391" s="256"/>
      <c r="C391" s="53"/>
      <c r="D391" s="327"/>
      <c r="E391" s="347"/>
      <c r="F391" s="91"/>
      <c r="G391" s="70"/>
      <c r="H391" s="279"/>
    </row>
    <row r="392" spans="1:8" ht="12.75" customHeight="1">
      <c r="A392" s="243"/>
      <c r="B392" s="260"/>
      <c r="C392" s="52"/>
      <c r="D392" s="326"/>
      <c r="E392" s="346"/>
      <c r="F392" s="71"/>
      <c r="G392" s="69"/>
      <c r="H392" s="278"/>
    </row>
    <row r="393" spans="1:8" ht="12.75" customHeight="1">
      <c r="A393" s="244"/>
      <c r="B393" s="292"/>
      <c r="C393" s="54"/>
      <c r="D393" s="327"/>
      <c r="E393" s="347"/>
      <c r="F393" s="72"/>
      <c r="G393" s="70"/>
      <c r="H393" s="279"/>
    </row>
    <row r="394" spans="1:8" ht="12.75" customHeight="1">
      <c r="A394" s="243"/>
      <c r="B394" s="255"/>
      <c r="C394" s="55"/>
      <c r="D394" s="326"/>
      <c r="E394" s="346"/>
      <c r="F394" s="90"/>
      <c r="G394" s="69"/>
      <c r="H394" s="278"/>
    </row>
    <row r="395" spans="1:8" ht="12.75" customHeight="1">
      <c r="A395" s="244"/>
      <c r="B395" s="256"/>
      <c r="C395" s="54"/>
      <c r="D395" s="327"/>
      <c r="E395" s="83"/>
      <c r="F395" s="91"/>
      <c r="G395" s="70"/>
      <c r="H395" s="279"/>
    </row>
    <row r="396" spans="1:8" ht="12.75" customHeight="1">
      <c r="A396" s="243"/>
      <c r="B396" s="255"/>
      <c r="C396" s="55"/>
      <c r="D396" s="326"/>
      <c r="E396" s="346"/>
      <c r="F396" s="90"/>
      <c r="G396" s="69"/>
      <c r="H396" s="278"/>
    </row>
    <row r="397" spans="1:8" ht="12.75" customHeight="1">
      <c r="A397" s="244"/>
      <c r="B397" s="256"/>
      <c r="C397" s="53"/>
      <c r="D397" s="327"/>
      <c r="E397" s="347"/>
      <c r="F397" s="91"/>
      <c r="G397" s="70"/>
      <c r="H397" s="279"/>
    </row>
    <row r="398" spans="1:8" ht="12.75" customHeight="1">
      <c r="A398" s="243"/>
      <c r="B398" s="260"/>
      <c r="C398" s="52"/>
      <c r="D398" s="326"/>
      <c r="E398" s="346"/>
      <c r="F398" s="71"/>
      <c r="G398" s="69"/>
      <c r="H398" s="278"/>
    </row>
    <row r="399" spans="1:8" ht="12.75" customHeight="1">
      <c r="A399" s="244"/>
      <c r="B399" s="292"/>
      <c r="C399" s="54"/>
      <c r="D399" s="327"/>
      <c r="E399" s="347"/>
      <c r="F399" s="72"/>
      <c r="G399" s="70"/>
      <c r="H399" s="279"/>
    </row>
    <row r="400" spans="1:8" ht="12.75" customHeight="1">
      <c r="A400" s="247"/>
      <c r="B400" s="261"/>
      <c r="C400" s="55"/>
      <c r="D400" s="333"/>
      <c r="E400" s="350"/>
      <c r="F400" s="73"/>
      <c r="G400" s="73"/>
      <c r="H400" s="278"/>
    </row>
    <row r="401" spans="1:8" ht="12.75" customHeight="1">
      <c r="A401" s="240"/>
      <c r="B401" s="40" t="s">
        <v>165</v>
      </c>
      <c r="C401" s="53"/>
      <c r="D401" s="334"/>
      <c r="E401" s="351"/>
      <c r="F401" s="94"/>
      <c r="G401" s="102"/>
      <c r="H401" s="281"/>
    </row>
    <row r="402" spans="1:8" ht="12.75" customHeight="1">
      <c r="A402" s="243"/>
      <c r="B402" s="255"/>
      <c r="C402" s="55"/>
      <c r="D402" s="326"/>
      <c r="E402" s="346"/>
      <c r="F402" s="90"/>
      <c r="G402" s="69"/>
      <c r="H402" s="278"/>
    </row>
    <row r="403" spans="1:8" ht="12.75" customHeight="1">
      <c r="A403" s="245" t="s">
        <v>2675</v>
      </c>
      <c r="B403" s="256" t="s">
        <v>314</v>
      </c>
      <c r="C403" s="54"/>
      <c r="D403" s="327"/>
      <c r="E403" s="83"/>
      <c r="F403" s="91"/>
      <c r="G403" s="70"/>
      <c r="H403" s="375"/>
    </row>
    <row r="404" spans="1:8" ht="12.75" customHeight="1">
      <c r="A404" s="243"/>
      <c r="B404" s="255"/>
      <c r="C404" s="55"/>
      <c r="D404" s="326"/>
      <c r="E404" s="82"/>
      <c r="F404" s="90"/>
      <c r="G404" s="69"/>
      <c r="H404" s="278"/>
    </row>
    <row r="405" spans="1:8" ht="12.75" customHeight="1">
      <c r="A405" s="244"/>
      <c r="B405" s="256"/>
      <c r="C405" s="54"/>
      <c r="D405" s="327"/>
      <c r="E405" s="83"/>
      <c r="F405" s="91"/>
      <c r="G405" s="70"/>
      <c r="H405" s="279"/>
    </row>
    <row r="406" spans="1:8" ht="12.75" customHeight="1">
      <c r="A406" s="241"/>
      <c r="B406" s="293"/>
      <c r="C406" s="52" t="s">
        <v>2812</v>
      </c>
      <c r="D406" s="328"/>
      <c r="E406" s="348"/>
      <c r="F406" s="90"/>
      <c r="G406" s="69"/>
      <c r="H406" s="278"/>
    </row>
    <row r="407" spans="1:8" ht="12.75" customHeight="1">
      <c r="A407" s="244"/>
      <c r="B407" s="294" t="s">
        <v>1849</v>
      </c>
      <c r="C407" s="53" t="s">
        <v>1639</v>
      </c>
      <c r="D407" s="329">
        <v>1</v>
      </c>
      <c r="E407" s="349" t="s">
        <v>2108</v>
      </c>
      <c r="F407" s="369"/>
      <c r="G407" s="70"/>
      <c r="H407" s="279"/>
    </row>
    <row r="408" spans="1:8" ht="12.75" customHeight="1">
      <c r="A408" s="239"/>
      <c r="B408" s="255"/>
      <c r="C408" s="52"/>
      <c r="D408" s="326"/>
      <c r="E408" s="346"/>
      <c r="F408" s="355"/>
      <c r="G408" s="69"/>
      <c r="H408" s="372"/>
    </row>
    <row r="409" spans="1:8" ht="12.75" customHeight="1">
      <c r="A409" s="386" t="s">
        <v>46</v>
      </c>
      <c r="B409" s="294"/>
      <c r="C409" s="266"/>
      <c r="D409" s="326"/>
      <c r="E409" s="346"/>
      <c r="F409" s="356"/>
      <c r="G409" s="70"/>
      <c r="H409" s="373"/>
    </row>
    <row r="410" spans="1:8" ht="12.75" customHeight="1">
      <c r="A410" s="241"/>
      <c r="B410" s="260"/>
      <c r="C410" s="264"/>
      <c r="D410" s="330"/>
      <c r="E410" s="80"/>
      <c r="F410" s="69"/>
      <c r="G410" s="69"/>
      <c r="H410" s="275"/>
    </row>
    <row r="411" spans="1:8" ht="12.75" customHeight="1">
      <c r="A411" s="242" t="s">
        <v>46</v>
      </c>
      <c r="B411" s="292"/>
      <c r="C411" s="265"/>
      <c r="D411" s="331"/>
      <c r="E411" s="81"/>
      <c r="F411" s="70"/>
      <c r="G411" s="70"/>
      <c r="H411" s="277"/>
    </row>
    <row r="412" spans="1:8" ht="12.75" customHeight="1">
      <c r="A412" s="239"/>
      <c r="B412" s="255"/>
      <c r="C412" s="52"/>
      <c r="D412" s="326"/>
      <c r="E412" s="346"/>
      <c r="F412" s="355"/>
      <c r="G412" s="69"/>
      <c r="H412" s="372"/>
    </row>
    <row r="413" spans="1:8" ht="12.75" customHeight="1">
      <c r="A413" s="386" t="s">
        <v>46</v>
      </c>
      <c r="B413" s="294"/>
      <c r="C413" s="266"/>
      <c r="D413" s="326"/>
      <c r="E413" s="346"/>
      <c r="F413" s="356"/>
      <c r="G413" s="70"/>
      <c r="H413" s="373"/>
    </row>
    <row r="414" spans="1:8" ht="12.75" customHeight="1">
      <c r="A414" s="241"/>
      <c r="B414" s="260"/>
      <c r="C414" s="264"/>
      <c r="D414" s="330"/>
      <c r="E414" s="80"/>
      <c r="F414" s="69"/>
      <c r="G414" s="69"/>
      <c r="H414" s="275"/>
    </row>
    <row r="415" spans="1:8" ht="12.75" customHeight="1">
      <c r="A415" s="242" t="s">
        <v>46</v>
      </c>
      <c r="B415" s="292"/>
      <c r="C415" s="265"/>
      <c r="D415" s="331"/>
      <c r="E415" s="81"/>
      <c r="F415" s="70"/>
      <c r="G415" s="70"/>
      <c r="H415" s="277"/>
    </row>
    <row r="416" spans="1:8" ht="12.75" customHeight="1">
      <c r="A416" s="384"/>
      <c r="B416" s="260"/>
      <c r="C416" s="249"/>
      <c r="D416" s="330"/>
      <c r="E416" s="80"/>
      <c r="F416" s="69"/>
      <c r="G416" s="69"/>
      <c r="H416" s="275"/>
    </row>
    <row r="417" spans="1:8" ht="12.75" customHeight="1">
      <c r="A417" s="385" t="s">
        <v>46</v>
      </c>
      <c r="B417" s="292"/>
      <c r="C417" s="311"/>
      <c r="D417" s="331"/>
      <c r="E417" s="81"/>
      <c r="F417" s="70"/>
      <c r="G417" s="70"/>
      <c r="H417" s="374"/>
    </row>
    <row r="418" spans="1:8" ht="12.75" customHeight="1">
      <c r="A418" s="243"/>
      <c r="B418" s="255"/>
      <c r="C418" s="55"/>
      <c r="D418" s="326"/>
      <c r="E418" s="84"/>
      <c r="F418" s="90"/>
      <c r="G418" s="69"/>
      <c r="H418" s="278"/>
    </row>
    <row r="419" spans="1:8" ht="12.75" customHeight="1">
      <c r="A419" s="244"/>
      <c r="B419" s="256"/>
      <c r="C419" s="54"/>
      <c r="D419" s="327"/>
      <c r="E419" s="83"/>
      <c r="F419" s="92"/>
      <c r="G419" s="70"/>
      <c r="H419" s="279"/>
    </row>
    <row r="420" spans="1:8" ht="12.75" customHeight="1">
      <c r="A420" s="239"/>
      <c r="B420" s="255"/>
      <c r="C420" s="52"/>
      <c r="D420" s="326"/>
      <c r="E420" s="346"/>
      <c r="F420" s="355"/>
      <c r="G420" s="69"/>
      <c r="H420" s="372"/>
    </row>
    <row r="421" spans="1:8" ht="12.75" customHeight="1">
      <c r="A421" s="386" t="s">
        <v>46</v>
      </c>
      <c r="B421" s="294"/>
      <c r="C421" s="266"/>
      <c r="D421" s="326"/>
      <c r="E421" s="346"/>
      <c r="F421" s="356"/>
      <c r="G421" s="70"/>
      <c r="H421" s="373"/>
    </row>
    <row r="422" spans="1:8" ht="12.75" customHeight="1">
      <c r="A422" s="241"/>
      <c r="B422" s="260"/>
      <c r="C422" s="264"/>
      <c r="D422" s="330"/>
      <c r="E422" s="80"/>
      <c r="F422" s="69"/>
      <c r="G422" s="69"/>
      <c r="H422" s="275"/>
    </row>
    <row r="423" spans="1:8" ht="12.75" customHeight="1">
      <c r="A423" s="242" t="s">
        <v>46</v>
      </c>
      <c r="B423" s="292"/>
      <c r="C423" s="265"/>
      <c r="D423" s="331"/>
      <c r="E423" s="81"/>
      <c r="F423" s="70"/>
      <c r="G423" s="70"/>
      <c r="H423" s="277"/>
    </row>
    <row r="424" spans="1:8" ht="12.75" customHeight="1">
      <c r="A424" s="241"/>
      <c r="B424" s="260"/>
      <c r="C424" s="264"/>
      <c r="D424" s="330"/>
      <c r="E424" s="80"/>
      <c r="F424" s="69"/>
      <c r="G424" s="69"/>
      <c r="H424" s="275"/>
    </row>
    <row r="425" spans="1:8" ht="12.75" customHeight="1">
      <c r="A425" s="242" t="s">
        <v>46</v>
      </c>
      <c r="B425" s="292"/>
      <c r="C425" s="265"/>
      <c r="D425" s="331"/>
      <c r="E425" s="81"/>
      <c r="F425" s="70"/>
      <c r="G425" s="70"/>
      <c r="H425" s="277"/>
    </row>
    <row r="426" spans="1:8" ht="12.75" customHeight="1">
      <c r="A426" s="384"/>
      <c r="B426" s="260"/>
      <c r="C426" s="249"/>
      <c r="D426" s="330"/>
      <c r="E426" s="80"/>
      <c r="F426" s="69"/>
      <c r="G426" s="69"/>
      <c r="H426" s="275"/>
    </row>
    <row r="427" spans="1:8" ht="12.75" customHeight="1">
      <c r="A427" s="385" t="s">
        <v>46</v>
      </c>
      <c r="B427" s="292"/>
      <c r="C427" s="311"/>
      <c r="D427" s="331"/>
      <c r="E427" s="81"/>
      <c r="F427" s="70"/>
      <c r="G427" s="70"/>
      <c r="H427" s="374"/>
    </row>
    <row r="428" spans="1:8" ht="12.75" customHeight="1">
      <c r="A428" s="243"/>
      <c r="B428" s="255"/>
      <c r="C428" s="55"/>
      <c r="D428" s="326"/>
      <c r="E428" s="84"/>
      <c r="F428" s="90"/>
      <c r="G428" s="69"/>
      <c r="H428" s="278"/>
    </row>
    <row r="429" spans="1:8" ht="12.75" customHeight="1">
      <c r="A429" s="244"/>
      <c r="B429" s="256"/>
      <c r="C429" s="54"/>
      <c r="D429" s="327"/>
      <c r="E429" s="83"/>
      <c r="F429" s="92"/>
      <c r="G429" s="70"/>
      <c r="H429" s="279"/>
    </row>
    <row r="430" spans="1:8" ht="12.75" customHeight="1">
      <c r="A430" s="239"/>
      <c r="B430" s="255"/>
      <c r="C430" s="52"/>
      <c r="D430" s="326"/>
      <c r="E430" s="346"/>
      <c r="F430" s="355"/>
      <c r="G430" s="69"/>
      <c r="H430" s="372"/>
    </row>
    <row r="431" spans="1:8" ht="12.75" customHeight="1">
      <c r="A431" s="386" t="s">
        <v>46</v>
      </c>
      <c r="B431" s="294"/>
      <c r="C431" s="266"/>
      <c r="D431" s="326"/>
      <c r="E431" s="346"/>
      <c r="F431" s="356"/>
      <c r="G431" s="70"/>
      <c r="H431" s="373"/>
    </row>
    <row r="432" spans="1:8" ht="12.75" customHeight="1">
      <c r="A432" s="241"/>
      <c r="B432" s="260"/>
      <c r="C432" s="264"/>
      <c r="D432" s="330"/>
      <c r="E432" s="80"/>
      <c r="F432" s="69"/>
      <c r="G432" s="69"/>
      <c r="H432" s="275"/>
    </row>
    <row r="433" spans="1:8" ht="12.75" customHeight="1">
      <c r="A433" s="242" t="s">
        <v>46</v>
      </c>
      <c r="B433" s="292"/>
      <c r="C433" s="265"/>
      <c r="D433" s="331"/>
      <c r="E433" s="81"/>
      <c r="F433" s="70"/>
      <c r="G433" s="70"/>
      <c r="H433" s="277"/>
    </row>
    <row r="434" spans="1:8" ht="12.75" customHeight="1">
      <c r="A434" s="384"/>
      <c r="B434" s="260"/>
      <c r="C434" s="249"/>
      <c r="D434" s="330"/>
      <c r="E434" s="80"/>
      <c r="F434" s="69"/>
      <c r="G434" s="69"/>
      <c r="H434" s="275"/>
    </row>
    <row r="435" spans="1:8" ht="12.75" customHeight="1">
      <c r="A435" s="385" t="s">
        <v>46</v>
      </c>
      <c r="B435" s="292"/>
      <c r="C435" s="311"/>
      <c r="D435" s="331"/>
      <c r="E435" s="81"/>
      <c r="F435" s="70"/>
      <c r="G435" s="70"/>
      <c r="H435" s="374"/>
    </row>
    <row r="436" spans="1:8" ht="12.75" customHeight="1">
      <c r="A436" s="243"/>
      <c r="B436" s="255"/>
      <c r="C436" s="55"/>
      <c r="D436" s="326"/>
      <c r="E436" s="84"/>
      <c r="F436" s="90"/>
      <c r="G436" s="69"/>
      <c r="H436" s="278"/>
    </row>
    <row r="437" spans="1:8" ht="12.75" customHeight="1">
      <c r="A437" s="244"/>
      <c r="B437" s="256"/>
      <c r="C437" s="54"/>
      <c r="D437" s="327"/>
      <c r="E437" s="83"/>
      <c r="F437" s="92"/>
      <c r="G437" s="70"/>
      <c r="H437" s="279"/>
    </row>
    <row r="438" spans="1:8" ht="12.75" customHeight="1">
      <c r="A438" s="239"/>
      <c r="B438" s="255"/>
      <c r="C438" s="52"/>
      <c r="D438" s="326"/>
      <c r="E438" s="346"/>
      <c r="F438" s="355"/>
      <c r="G438" s="69"/>
      <c r="H438" s="372"/>
    </row>
    <row r="439" spans="1:8" ht="12.75" customHeight="1">
      <c r="A439" s="386" t="s">
        <v>46</v>
      </c>
      <c r="B439" s="294"/>
      <c r="C439" s="266"/>
      <c r="D439" s="326"/>
      <c r="E439" s="346"/>
      <c r="F439" s="356"/>
      <c r="G439" s="70"/>
      <c r="H439" s="373"/>
    </row>
    <row r="440" spans="1:8" ht="12.75" customHeight="1">
      <c r="A440" s="247"/>
      <c r="B440" s="261"/>
      <c r="C440" s="55"/>
      <c r="D440" s="414"/>
      <c r="E440" s="397"/>
      <c r="F440" s="73"/>
      <c r="G440" s="73"/>
      <c r="H440" s="278"/>
    </row>
    <row r="441" spans="1:8" ht="12.75" customHeight="1">
      <c r="A441" s="240"/>
      <c r="B441" s="40" t="s">
        <v>165</v>
      </c>
      <c r="C441" s="53"/>
      <c r="D441" s="334"/>
      <c r="E441" s="349"/>
      <c r="F441" s="94"/>
      <c r="G441" s="102"/>
      <c r="H44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Ｐゴシック,標準"&amp;9校舎等：⑥駐輪場：P-&amp;P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8">
    <tabColor rgb="FF00B050"/>
  </sheetPr>
  <dimension ref="A1:H321"/>
  <sheetViews>
    <sheetView showZeros="0" view="pageBreakPreview" topLeftCell="A307" zoomScale="90" zoomScaleSheetLayoutView="90" workbookViewId="0">
      <selection activeCell="C37" sqref="C37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386" t="s">
        <v>28</v>
      </c>
      <c r="B3" s="252" t="s">
        <v>819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 t="s">
        <v>46</v>
      </c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56" t="s">
        <v>1536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353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2108</v>
      </c>
      <c r="F11" s="72"/>
      <c r="G11" s="72"/>
      <c r="H11" s="279"/>
    </row>
    <row r="12" spans="1:8" ht="12.75" customHeight="1">
      <c r="A12" s="282"/>
      <c r="B12" s="255" t="s">
        <v>46</v>
      </c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223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 t="s">
        <v>46</v>
      </c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2587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 t="s">
        <v>46</v>
      </c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2404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 t="s">
        <v>46</v>
      </c>
      <c r="D18" s="326"/>
      <c r="E18" s="82"/>
      <c r="F18" s="353"/>
      <c r="G18" s="353"/>
      <c r="H18" s="278"/>
    </row>
    <row r="19" spans="1:8" ht="12.75" customHeight="1">
      <c r="A19" s="245" t="s">
        <v>2554</v>
      </c>
      <c r="B19" s="256" t="s">
        <v>314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/>
      <c r="C20" s="55"/>
      <c r="D20" s="326"/>
      <c r="E20" s="82"/>
      <c r="F20" s="353"/>
      <c r="G20" s="353"/>
      <c r="H20" s="278"/>
    </row>
    <row r="21" spans="1:8" ht="12.75" customHeight="1">
      <c r="A21" s="245"/>
      <c r="B21" s="256"/>
      <c r="C21" s="54"/>
      <c r="D21" s="327"/>
      <c r="E21" s="83"/>
      <c r="F21" s="72"/>
      <c r="G21" s="72"/>
      <c r="H21" s="279"/>
    </row>
    <row r="22" spans="1:8" ht="12.75" customHeight="1">
      <c r="A22" s="282"/>
      <c r="B22" s="255"/>
      <c r="C22" s="55"/>
      <c r="D22" s="326"/>
      <c r="E22" s="82"/>
      <c r="F22" s="353"/>
      <c r="G22" s="353"/>
      <c r="H22" s="278"/>
    </row>
    <row r="23" spans="1:8" ht="12.75" customHeight="1">
      <c r="A23" s="245"/>
      <c r="B23" s="256"/>
      <c r="C23" s="54"/>
      <c r="D23" s="327"/>
      <c r="E23" s="83"/>
      <c r="F23" s="72"/>
      <c r="G23" s="72"/>
      <c r="H23" s="279"/>
    </row>
    <row r="24" spans="1:8" ht="12.75" customHeight="1">
      <c r="A24" s="282"/>
      <c r="B24" s="255"/>
      <c r="C24" s="55"/>
      <c r="D24" s="326"/>
      <c r="E24" s="82"/>
      <c r="F24" s="353"/>
      <c r="G24" s="353"/>
      <c r="H24" s="278"/>
    </row>
    <row r="25" spans="1:8" ht="12.75" customHeight="1">
      <c r="A25" s="245"/>
      <c r="B25" s="256"/>
      <c r="C25" s="54"/>
      <c r="D25" s="327"/>
      <c r="E25" s="83"/>
      <c r="F25" s="72"/>
      <c r="G25" s="72"/>
      <c r="H25" s="279"/>
    </row>
    <row r="26" spans="1:8" ht="12.75" customHeight="1">
      <c r="A26" s="282"/>
      <c r="B26" s="255"/>
      <c r="C26" s="55"/>
      <c r="D26" s="326"/>
      <c r="E26" s="82"/>
      <c r="F26" s="353"/>
      <c r="G26" s="353"/>
      <c r="H26" s="278"/>
    </row>
    <row r="27" spans="1:8" ht="12.75" customHeight="1">
      <c r="A27" s="245"/>
      <c r="B27" s="256"/>
      <c r="C27" s="54"/>
      <c r="D27" s="327"/>
      <c r="E27" s="83"/>
      <c r="F27" s="72"/>
      <c r="G27" s="72"/>
      <c r="H27" s="279"/>
    </row>
    <row r="28" spans="1:8" ht="12.75" customHeight="1">
      <c r="A28" s="282"/>
      <c r="B28" s="255"/>
      <c r="C28" s="55"/>
      <c r="D28" s="326"/>
      <c r="E28" s="82"/>
      <c r="F28" s="353"/>
      <c r="G28" s="353"/>
      <c r="H28" s="278"/>
    </row>
    <row r="29" spans="1:8" ht="12.75" customHeight="1">
      <c r="A29" s="245"/>
      <c r="B29" s="256"/>
      <c r="C29" s="54"/>
      <c r="D29" s="327"/>
      <c r="E29" s="83"/>
      <c r="F29" s="72"/>
      <c r="G29" s="72"/>
      <c r="H29" s="279"/>
    </row>
    <row r="30" spans="1:8" ht="12.75" customHeight="1">
      <c r="A30" s="282"/>
      <c r="B30" s="255"/>
      <c r="C30" s="55"/>
      <c r="D30" s="326"/>
      <c r="E30" s="82"/>
      <c r="F30" s="353"/>
      <c r="G30" s="353"/>
      <c r="H30" s="278"/>
    </row>
    <row r="31" spans="1:8" ht="12.75" customHeight="1">
      <c r="A31" s="245"/>
      <c r="B31" s="256"/>
      <c r="C31" s="54"/>
      <c r="D31" s="327"/>
      <c r="E31" s="83"/>
      <c r="F31" s="72"/>
      <c r="G31" s="72"/>
      <c r="H31" s="279"/>
    </row>
    <row r="32" spans="1:8" ht="12.75" customHeight="1">
      <c r="A32" s="282"/>
      <c r="B32" s="255"/>
      <c r="C32" s="55"/>
      <c r="D32" s="326"/>
      <c r="E32" s="82"/>
      <c r="F32" s="90"/>
      <c r="G32" s="73"/>
      <c r="H32" s="278"/>
    </row>
    <row r="33" spans="1:8" ht="12.75" customHeight="1">
      <c r="A33" s="245"/>
      <c r="B33" s="256"/>
      <c r="C33" s="54"/>
      <c r="D33" s="327"/>
      <c r="E33" s="83"/>
      <c r="F33" s="93"/>
      <c r="G33" s="101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/>
      <c r="B35" s="256"/>
      <c r="C35" s="54"/>
      <c r="D35" s="327"/>
      <c r="E35" s="83"/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/>
      <c r="B37" s="256"/>
      <c r="C37" s="54"/>
      <c r="D37" s="327"/>
      <c r="E37" s="83"/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353"/>
      <c r="G38" s="353"/>
      <c r="H38" s="278"/>
    </row>
    <row r="39" spans="1:8" ht="12.75" customHeight="1">
      <c r="A39" s="245" t="s">
        <v>46</v>
      </c>
      <c r="B39" s="256"/>
      <c r="C39" s="54"/>
      <c r="D39" s="327"/>
      <c r="E39" s="83"/>
      <c r="F39" s="72"/>
      <c r="G39" s="72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43"/>
      <c r="B42" s="255"/>
      <c r="C42" s="55"/>
      <c r="D42" s="326"/>
      <c r="E42" s="346"/>
      <c r="F42" s="90"/>
      <c r="G42" s="73"/>
      <c r="H42" s="278"/>
    </row>
    <row r="43" spans="1:8" ht="12.75" customHeight="1">
      <c r="A43" s="245" t="s">
        <v>1562</v>
      </c>
      <c r="B43" s="256" t="s">
        <v>12</v>
      </c>
      <c r="C43" s="54"/>
      <c r="D43" s="327"/>
      <c r="E43" s="347"/>
      <c r="F43" s="91"/>
      <c r="G43" s="101"/>
      <c r="H43" s="279"/>
    </row>
    <row r="44" spans="1:8" ht="12.75" customHeight="1">
      <c r="A44" s="243"/>
      <c r="B44" s="255"/>
      <c r="C44" s="55"/>
      <c r="D44" s="326"/>
      <c r="E44" s="346"/>
      <c r="F44" s="90"/>
      <c r="G44" s="69"/>
      <c r="H44" s="278"/>
    </row>
    <row r="45" spans="1:8" ht="12.75" customHeight="1">
      <c r="A45" s="244" t="s">
        <v>46</v>
      </c>
      <c r="B45" s="256"/>
      <c r="C45" s="53"/>
      <c r="D45" s="327"/>
      <c r="E45" s="347"/>
      <c r="F45" s="91"/>
      <c r="G45" s="70"/>
      <c r="H45" s="279"/>
    </row>
    <row r="46" spans="1:8" ht="12.75" customHeight="1">
      <c r="A46" s="243"/>
      <c r="B46" s="260"/>
      <c r="C46" s="52"/>
      <c r="D46" s="326"/>
      <c r="E46" s="346"/>
      <c r="F46" s="71"/>
      <c r="G46" s="69"/>
      <c r="H46" s="278"/>
    </row>
    <row r="47" spans="1:8" ht="12.75" customHeight="1">
      <c r="A47" s="244" t="s">
        <v>46</v>
      </c>
      <c r="B47" s="292" t="s">
        <v>2689</v>
      </c>
      <c r="C47" s="54" t="s">
        <v>2640</v>
      </c>
      <c r="D47" s="327">
        <v>4</v>
      </c>
      <c r="E47" s="347" t="s">
        <v>220</v>
      </c>
      <c r="F47" s="72"/>
      <c r="G47" s="70"/>
      <c r="H47" s="279"/>
    </row>
    <row r="48" spans="1:8" ht="12.75" customHeight="1">
      <c r="A48" s="247"/>
      <c r="B48" s="261"/>
      <c r="C48" s="55"/>
      <c r="D48" s="333"/>
      <c r="E48" s="350"/>
      <c r="F48" s="73"/>
      <c r="G48" s="69"/>
      <c r="H48" s="278"/>
    </row>
    <row r="49" spans="1:8" ht="12.75" customHeight="1">
      <c r="A49" s="240" t="s">
        <v>46</v>
      </c>
      <c r="B49" s="298" t="s">
        <v>1809</v>
      </c>
      <c r="C49" s="53" t="s">
        <v>2691</v>
      </c>
      <c r="D49" s="334">
        <v>44.3</v>
      </c>
      <c r="E49" s="351" t="s">
        <v>117</v>
      </c>
      <c r="F49" s="94"/>
      <c r="G49" s="70"/>
      <c r="H49" s="281"/>
    </row>
    <row r="50" spans="1:8" ht="12.75" customHeight="1">
      <c r="A50" s="384"/>
      <c r="B50" s="249"/>
      <c r="C50" s="249"/>
      <c r="D50" s="330"/>
      <c r="E50" s="80"/>
      <c r="F50" s="69"/>
      <c r="G50" s="69"/>
      <c r="H50" s="275"/>
    </row>
    <row r="51" spans="1:8" ht="12.75" customHeight="1">
      <c r="A51" s="385" t="s">
        <v>46</v>
      </c>
      <c r="B51" s="49" t="s">
        <v>2125</v>
      </c>
      <c r="C51" s="311" t="s">
        <v>2691</v>
      </c>
      <c r="D51" s="331">
        <v>44.3</v>
      </c>
      <c r="E51" s="81" t="s">
        <v>117</v>
      </c>
      <c r="F51" s="70"/>
      <c r="G51" s="70"/>
      <c r="H51" s="374"/>
    </row>
    <row r="52" spans="1:8" ht="12.75" customHeight="1">
      <c r="A52" s="243"/>
      <c r="B52" s="253"/>
      <c r="C52" s="264"/>
      <c r="D52" s="330"/>
      <c r="E52" s="80"/>
      <c r="F52" s="69"/>
      <c r="G52" s="69"/>
      <c r="H52" s="275"/>
    </row>
    <row r="53" spans="1:8" ht="12.75" customHeight="1">
      <c r="A53" s="242" t="s">
        <v>46</v>
      </c>
      <c r="B53" s="254" t="s">
        <v>1432</v>
      </c>
      <c r="C53" s="265" t="s">
        <v>793</v>
      </c>
      <c r="D53" s="331">
        <v>44.3</v>
      </c>
      <c r="E53" s="81" t="s">
        <v>117</v>
      </c>
      <c r="F53" s="70"/>
      <c r="G53" s="70"/>
      <c r="H53" s="277"/>
    </row>
    <row r="54" spans="1:8" ht="12.75" customHeight="1">
      <c r="A54" s="243"/>
      <c r="B54" s="253"/>
      <c r="C54" s="264"/>
      <c r="D54" s="330"/>
      <c r="E54" s="80"/>
      <c r="F54" s="69"/>
      <c r="G54" s="69"/>
      <c r="H54" s="275"/>
    </row>
    <row r="55" spans="1:8" ht="12.75" customHeight="1">
      <c r="A55" s="242"/>
      <c r="B55" s="256"/>
      <c r="C55" s="54"/>
      <c r="D55" s="327"/>
      <c r="E55" s="83"/>
      <c r="F55" s="70"/>
      <c r="G55" s="70"/>
      <c r="H55" s="277"/>
    </row>
    <row r="56" spans="1:8" ht="12.75" customHeight="1">
      <c r="A56" s="243"/>
      <c r="B56" s="255"/>
      <c r="C56" s="55"/>
      <c r="D56" s="326"/>
      <c r="E56" s="346"/>
      <c r="F56" s="90"/>
      <c r="G56" s="69"/>
      <c r="H56" s="278"/>
    </row>
    <row r="57" spans="1:8" ht="12.75" customHeight="1">
      <c r="A57" s="244"/>
      <c r="B57" s="256"/>
      <c r="C57" s="54"/>
      <c r="D57" s="327"/>
      <c r="E57" s="347"/>
      <c r="F57" s="91"/>
      <c r="G57" s="70"/>
      <c r="H57" s="279"/>
    </row>
    <row r="58" spans="1:8" ht="12.75" customHeight="1">
      <c r="A58" s="282"/>
      <c r="B58" s="255"/>
      <c r="C58" s="55"/>
      <c r="D58" s="326"/>
      <c r="E58" s="82"/>
      <c r="F58" s="90"/>
      <c r="G58" s="73"/>
      <c r="H58" s="278"/>
    </row>
    <row r="59" spans="1:8" ht="12.75" customHeight="1">
      <c r="A59" s="245"/>
      <c r="B59" s="256"/>
      <c r="C59" s="54"/>
      <c r="D59" s="327"/>
      <c r="E59" s="83"/>
      <c r="F59" s="91"/>
      <c r="G59" s="101"/>
      <c r="H59" s="279"/>
    </row>
    <row r="60" spans="1:8" ht="12.75" customHeight="1">
      <c r="A60" s="243"/>
      <c r="B60" s="258"/>
      <c r="C60" s="52"/>
      <c r="D60" s="326"/>
      <c r="E60" s="346"/>
      <c r="F60" s="90"/>
      <c r="G60" s="69"/>
      <c r="H60" s="372"/>
    </row>
    <row r="61" spans="1:8" ht="12.75" customHeight="1">
      <c r="A61" s="244"/>
      <c r="B61" s="256"/>
      <c r="C61" s="53"/>
      <c r="D61" s="327"/>
      <c r="E61" s="347"/>
      <c r="F61" s="72"/>
      <c r="G61" s="70"/>
      <c r="H61" s="375"/>
    </row>
    <row r="62" spans="1:8" ht="12.75" customHeight="1">
      <c r="A62" s="243"/>
      <c r="B62" s="255"/>
      <c r="C62" s="55"/>
      <c r="D62" s="326"/>
      <c r="E62" s="346"/>
      <c r="F62" s="90"/>
      <c r="G62" s="69"/>
      <c r="H62" s="278"/>
    </row>
    <row r="63" spans="1:8" ht="12.75" customHeight="1">
      <c r="A63" s="244"/>
      <c r="B63" s="256"/>
      <c r="C63" s="54"/>
      <c r="D63" s="327"/>
      <c r="E63" s="83"/>
      <c r="F63" s="91"/>
      <c r="G63" s="70"/>
      <c r="H63" s="375"/>
    </row>
    <row r="64" spans="1:8" ht="12.75" customHeight="1">
      <c r="A64" s="243"/>
      <c r="B64" s="255"/>
      <c r="C64" s="52"/>
      <c r="D64" s="326"/>
      <c r="E64" s="346"/>
      <c r="F64" s="90"/>
      <c r="G64" s="69"/>
      <c r="H64" s="278"/>
    </row>
    <row r="65" spans="1:8" ht="12.75" customHeight="1">
      <c r="A65" s="244"/>
      <c r="B65" s="256"/>
      <c r="C65" s="54"/>
      <c r="D65" s="327"/>
      <c r="E65" s="83"/>
      <c r="F65" s="91"/>
      <c r="G65" s="70"/>
      <c r="H65" s="277"/>
    </row>
    <row r="66" spans="1:8" ht="12.75" customHeight="1">
      <c r="A66" s="243"/>
      <c r="B66" s="258"/>
      <c r="C66" s="52"/>
      <c r="D66" s="326"/>
      <c r="E66" s="346"/>
      <c r="F66" s="90"/>
      <c r="G66" s="69"/>
      <c r="H66" s="372"/>
    </row>
    <row r="67" spans="1:8" ht="12.75" customHeight="1">
      <c r="A67" s="244"/>
      <c r="B67" s="256"/>
      <c r="C67" s="53"/>
      <c r="D67" s="327"/>
      <c r="E67" s="83"/>
      <c r="F67" s="72"/>
      <c r="G67" s="70"/>
      <c r="H67" s="375"/>
    </row>
    <row r="68" spans="1:8" ht="12.75" customHeight="1">
      <c r="A68" s="243"/>
      <c r="B68" s="258"/>
      <c r="C68" s="52"/>
      <c r="D68" s="326"/>
      <c r="E68" s="346"/>
      <c r="F68" s="90"/>
      <c r="G68" s="69"/>
      <c r="H68" s="372"/>
    </row>
    <row r="69" spans="1:8" ht="12.75" customHeight="1">
      <c r="A69" s="244"/>
      <c r="B69" s="256"/>
      <c r="C69" s="53"/>
      <c r="D69" s="327"/>
      <c r="E69" s="347"/>
      <c r="F69" s="72"/>
      <c r="G69" s="70"/>
      <c r="H69" s="375"/>
    </row>
    <row r="70" spans="1:8" ht="12.75" customHeight="1">
      <c r="A70" s="243"/>
      <c r="B70" s="255"/>
      <c r="C70" s="55"/>
      <c r="D70" s="326"/>
      <c r="E70" s="346"/>
      <c r="F70" s="90"/>
      <c r="G70" s="69"/>
      <c r="H70" s="278"/>
    </row>
    <row r="71" spans="1:8" ht="12.75" customHeight="1">
      <c r="A71" s="244"/>
      <c r="B71" s="256"/>
      <c r="C71" s="54"/>
      <c r="D71" s="327"/>
      <c r="E71" s="83"/>
      <c r="F71" s="91"/>
      <c r="G71" s="70"/>
      <c r="H71" s="375"/>
    </row>
    <row r="72" spans="1:8" ht="12.75" customHeight="1">
      <c r="A72" s="243"/>
      <c r="B72" s="255"/>
      <c r="C72" s="55"/>
      <c r="D72" s="326"/>
      <c r="E72" s="82"/>
      <c r="F72" s="90"/>
      <c r="G72" s="69"/>
      <c r="H72" s="278"/>
    </row>
    <row r="73" spans="1:8" ht="12.75" customHeight="1">
      <c r="A73" s="244"/>
      <c r="B73" s="256"/>
      <c r="C73" s="54"/>
      <c r="D73" s="327"/>
      <c r="E73" s="83"/>
      <c r="F73" s="91"/>
      <c r="G73" s="70"/>
      <c r="H73" s="279"/>
    </row>
    <row r="74" spans="1:8" ht="12.75" customHeight="1">
      <c r="A74" s="243"/>
      <c r="B74" s="255"/>
      <c r="C74" s="55"/>
      <c r="D74" s="326"/>
      <c r="E74" s="346"/>
      <c r="F74" s="90"/>
      <c r="G74" s="69"/>
      <c r="H74" s="278"/>
    </row>
    <row r="75" spans="1:8" ht="12.75" customHeight="1">
      <c r="A75" s="244"/>
      <c r="B75" s="256"/>
      <c r="C75" s="54"/>
      <c r="D75" s="327"/>
      <c r="E75" s="83"/>
      <c r="F75" s="91"/>
      <c r="G75" s="70"/>
      <c r="H75" s="279"/>
    </row>
    <row r="76" spans="1:8" ht="12.75" customHeight="1">
      <c r="A76" s="243"/>
      <c r="B76" s="255"/>
      <c r="C76" s="55"/>
      <c r="D76" s="326"/>
      <c r="E76" s="346"/>
      <c r="F76" s="90"/>
      <c r="G76" s="69"/>
      <c r="H76" s="278"/>
    </row>
    <row r="77" spans="1:8" ht="12.75" customHeight="1">
      <c r="A77" s="244"/>
      <c r="B77" s="256"/>
      <c r="C77" s="53"/>
      <c r="D77" s="327"/>
      <c r="E77" s="347"/>
      <c r="F77" s="91"/>
      <c r="G77" s="70"/>
      <c r="H77" s="279"/>
    </row>
    <row r="78" spans="1:8" ht="12.75" customHeight="1">
      <c r="A78" s="243"/>
      <c r="B78" s="260"/>
      <c r="C78" s="52"/>
      <c r="D78" s="326"/>
      <c r="E78" s="346"/>
      <c r="F78" s="71"/>
      <c r="G78" s="69"/>
      <c r="H78" s="278"/>
    </row>
    <row r="79" spans="1:8" ht="12.75" customHeight="1">
      <c r="A79" s="244"/>
      <c r="B79" s="292"/>
      <c r="C79" s="54"/>
      <c r="D79" s="327"/>
      <c r="E79" s="347"/>
      <c r="F79" s="72"/>
      <c r="G79" s="70"/>
      <c r="H79" s="279"/>
    </row>
    <row r="80" spans="1:8" ht="12.75" customHeight="1">
      <c r="A80" s="247"/>
      <c r="B80" s="261"/>
      <c r="C80" s="55"/>
      <c r="D80" s="333"/>
      <c r="E80" s="350"/>
      <c r="F80" s="73"/>
      <c r="G80" s="73"/>
      <c r="H80" s="278"/>
    </row>
    <row r="81" spans="1:8" ht="12.75" customHeight="1">
      <c r="A81" s="240"/>
      <c r="B81" s="40" t="s">
        <v>165</v>
      </c>
      <c r="C81" s="53"/>
      <c r="D81" s="334"/>
      <c r="E81" s="351"/>
      <c r="F81" s="94"/>
      <c r="G81" s="102"/>
      <c r="H81" s="281"/>
    </row>
    <row r="82" spans="1:8" ht="12.75" customHeight="1">
      <c r="A82" s="241"/>
      <c r="B82" s="293"/>
      <c r="C82" s="52"/>
      <c r="D82" s="328"/>
      <c r="E82" s="348"/>
      <c r="F82" s="90"/>
      <c r="G82" s="69"/>
      <c r="H82" s="278"/>
    </row>
    <row r="83" spans="1:8" ht="12.75" customHeight="1">
      <c r="A83" s="245" t="s">
        <v>2407</v>
      </c>
      <c r="B83" s="294" t="s">
        <v>1536</v>
      </c>
      <c r="C83" s="53"/>
      <c r="D83" s="329"/>
      <c r="E83" s="349"/>
      <c r="F83" s="91"/>
      <c r="G83" s="70"/>
      <c r="H83" s="279"/>
    </row>
    <row r="84" spans="1:8" ht="12.75" customHeight="1">
      <c r="A84" s="243"/>
      <c r="B84" s="255"/>
      <c r="C84" s="52"/>
      <c r="D84" s="326"/>
      <c r="E84" s="346"/>
      <c r="F84" s="90"/>
      <c r="G84" s="69"/>
      <c r="H84" s="278"/>
    </row>
    <row r="85" spans="1:8" ht="12.75" customHeight="1">
      <c r="A85" s="244"/>
      <c r="B85" s="256"/>
      <c r="C85" s="54"/>
      <c r="D85" s="327"/>
      <c r="E85" s="347"/>
      <c r="F85" s="91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2402</v>
      </c>
      <c r="D87" s="327">
        <v>10.1</v>
      </c>
      <c r="E87" s="83" t="s">
        <v>877</v>
      </c>
      <c r="F87" s="91"/>
      <c r="G87" s="70"/>
      <c r="H87" s="277"/>
    </row>
    <row r="88" spans="1:8" ht="12.75" customHeight="1">
      <c r="A88" s="243"/>
      <c r="B88" s="253"/>
      <c r="C88" s="264"/>
      <c r="D88" s="330"/>
      <c r="E88" s="80"/>
      <c r="F88" s="69"/>
      <c r="G88" s="69"/>
      <c r="H88" s="275"/>
    </row>
    <row r="89" spans="1:8" ht="12.75" customHeight="1">
      <c r="A89" s="242"/>
      <c r="B89" s="256" t="s">
        <v>2692</v>
      </c>
      <c r="C89" s="54" t="s">
        <v>2402</v>
      </c>
      <c r="D89" s="327">
        <v>3.2</v>
      </c>
      <c r="E89" s="83" t="s">
        <v>117</v>
      </c>
      <c r="F89" s="70"/>
      <c r="G89" s="70"/>
      <c r="H89" s="277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8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 t="s">
        <v>1026</v>
      </c>
      <c r="D92" s="326"/>
      <c r="E92" s="82"/>
      <c r="F92" s="90"/>
      <c r="G92" s="73"/>
      <c r="H92" s="278"/>
    </row>
    <row r="93" spans="1:8" ht="12.75" customHeight="1">
      <c r="A93" s="245"/>
      <c r="B93" s="256" t="s">
        <v>2415</v>
      </c>
      <c r="C93" s="54" t="s">
        <v>1862</v>
      </c>
      <c r="D93" s="327">
        <v>2.1</v>
      </c>
      <c r="E93" s="83" t="s">
        <v>877</v>
      </c>
      <c r="F93" s="91"/>
      <c r="G93" s="101"/>
      <c r="H93" s="279"/>
    </row>
    <row r="94" spans="1:8" ht="12.75" customHeight="1">
      <c r="A94" s="282"/>
      <c r="B94" s="255"/>
      <c r="C94" s="55"/>
      <c r="D94" s="326"/>
      <c r="E94" s="84"/>
      <c r="F94" s="90"/>
      <c r="G94" s="73"/>
      <c r="H94" s="278"/>
    </row>
    <row r="95" spans="1:8" ht="12.75" customHeight="1">
      <c r="A95" s="245"/>
      <c r="B95" s="256" t="s">
        <v>2419</v>
      </c>
      <c r="C95" s="54" t="s">
        <v>238</v>
      </c>
      <c r="D95" s="327"/>
      <c r="E95" s="83"/>
      <c r="F95" s="92"/>
      <c r="G95" s="101"/>
      <c r="H95" s="279"/>
    </row>
    <row r="96" spans="1:8" ht="12.75" customHeight="1">
      <c r="A96" s="243"/>
      <c r="B96" s="255"/>
      <c r="C96" s="55"/>
      <c r="D96" s="326"/>
      <c r="E96" s="346"/>
      <c r="F96" s="90"/>
      <c r="G96" s="69"/>
      <c r="H96" s="278"/>
    </row>
    <row r="97" spans="1:8" ht="12.75" customHeight="1">
      <c r="A97" s="244"/>
      <c r="B97" s="256"/>
      <c r="C97" s="54"/>
      <c r="D97" s="327"/>
      <c r="E97" s="347"/>
      <c r="F97" s="91"/>
      <c r="G97" s="70"/>
      <c r="H97" s="279"/>
    </row>
    <row r="98" spans="1:8" ht="12.75" customHeight="1">
      <c r="A98" s="282"/>
      <c r="B98" s="255"/>
      <c r="C98" s="55"/>
      <c r="D98" s="326"/>
      <c r="E98" s="82"/>
      <c r="F98" s="90"/>
      <c r="G98" s="73"/>
      <c r="H98" s="278"/>
    </row>
    <row r="99" spans="1:8" ht="12.75" customHeight="1">
      <c r="A99" s="245"/>
      <c r="B99" s="256"/>
      <c r="C99" s="54"/>
      <c r="D99" s="327"/>
      <c r="E99" s="83"/>
      <c r="F99" s="91"/>
      <c r="G99" s="101"/>
      <c r="H99" s="279"/>
    </row>
    <row r="100" spans="1:8" ht="12.75" customHeight="1">
      <c r="A100" s="243"/>
      <c r="B100" s="258"/>
      <c r="C100" s="52"/>
      <c r="D100" s="326"/>
      <c r="E100" s="346"/>
      <c r="F100" s="90"/>
      <c r="G100" s="69"/>
      <c r="H100" s="372"/>
    </row>
    <row r="101" spans="1:8" ht="12.75" customHeight="1">
      <c r="A101" s="244"/>
      <c r="B101" s="256"/>
      <c r="C101" s="53"/>
      <c r="D101" s="327"/>
      <c r="E101" s="347"/>
      <c r="F101" s="72"/>
      <c r="G101" s="70"/>
      <c r="H101" s="375"/>
    </row>
    <row r="102" spans="1:8" ht="12.75" customHeight="1">
      <c r="A102" s="243"/>
      <c r="B102" s="255"/>
      <c r="C102" s="55"/>
      <c r="D102" s="326"/>
      <c r="E102" s="346"/>
      <c r="F102" s="90"/>
      <c r="G102" s="69"/>
      <c r="H102" s="278"/>
    </row>
    <row r="103" spans="1:8" ht="12.75" customHeight="1">
      <c r="A103" s="244"/>
      <c r="B103" s="256"/>
      <c r="C103" s="54"/>
      <c r="D103" s="327"/>
      <c r="E103" s="83"/>
      <c r="F103" s="91"/>
      <c r="G103" s="70"/>
      <c r="H103" s="375"/>
    </row>
    <row r="104" spans="1:8" ht="12.75" customHeight="1">
      <c r="A104" s="243"/>
      <c r="B104" s="255"/>
      <c r="C104" s="52"/>
      <c r="D104" s="326"/>
      <c r="E104" s="346"/>
      <c r="F104" s="90"/>
      <c r="G104" s="69"/>
      <c r="H104" s="278"/>
    </row>
    <row r="105" spans="1:8" ht="12.75" customHeight="1">
      <c r="A105" s="244"/>
      <c r="B105" s="256"/>
      <c r="C105" s="54"/>
      <c r="D105" s="327"/>
      <c r="E105" s="83"/>
      <c r="F105" s="91"/>
      <c r="G105" s="70"/>
      <c r="H105" s="277"/>
    </row>
    <row r="106" spans="1:8" ht="12.75" customHeight="1">
      <c r="A106" s="243"/>
      <c r="B106" s="258"/>
      <c r="C106" s="52"/>
      <c r="D106" s="326"/>
      <c r="E106" s="346"/>
      <c r="F106" s="90"/>
      <c r="G106" s="69"/>
      <c r="H106" s="372"/>
    </row>
    <row r="107" spans="1:8" ht="12.75" customHeight="1">
      <c r="A107" s="244"/>
      <c r="B107" s="256"/>
      <c r="C107" s="53"/>
      <c r="D107" s="327"/>
      <c r="E107" s="83"/>
      <c r="F107" s="72"/>
      <c r="G107" s="70"/>
      <c r="H107" s="375"/>
    </row>
    <row r="108" spans="1:8" ht="12.75" customHeight="1">
      <c r="A108" s="243"/>
      <c r="B108" s="258"/>
      <c r="C108" s="52"/>
      <c r="D108" s="326"/>
      <c r="E108" s="346"/>
      <c r="F108" s="90"/>
      <c r="G108" s="69"/>
      <c r="H108" s="372"/>
    </row>
    <row r="109" spans="1:8" ht="12.75" customHeight="1">
      <c r="A109" s="244"/>
      <c r="B109" s="256"/>
      <c r="C109" s="53"/>
      <c r="D109" s="327"/>
      <c r="E109" s="347"/>
      <c r="F109" s="72"/>
      <c r="G109" s="70"/>
      <c r="H109" s="375"/>
    </row>
    <row r="110" spans="1:8" ht="12.75" customHeight="1">
      <c r="A110" s="243"/>
      <c r="B110" s="255"/>
      <c r="C110" s="55"/>
      <c r="D110" s="326"/>
      <c r="E110" s="346"/>
      <c r="F110" s="90"/>
      <c r="G110" s="69"/>
      <c r="H110" s="278"/>
    </row>
    <row r="111" spans="1:8" ht="12.75" customHeight="1">
      <c r="A111" s="244"/>
      <c r="B111" s="256"/>
      <c r="C111" s="54"/>
      <c r="D111" s="327"/>
      <c r="E111" s="83"/>
      <c r="F111" s="91"/>
      <c r="G111" s="70"/>
      <c r="H111" s="375"/>
    </row>
    <row r="112" spans="1:8" ht="12.75" customHeight="1">
      <c r="A112" s="243"/>
      <c r="B112" s="255"/>
      <c r="C112" s="55"/>
      <c r="D112" s="326"/>
      <c r="E112" s="82"/>
      <c r="F112" s="90"/>
      <c r="G112" s="69"/>
      <c r="H112" s="278"/>
    </row>
    <row r="113" spans="1:8" ht="12.75" customHeight="1">
      <c r="A113" s="244"/>
      <c r="B113" s="256"/>
      <c r="C113" s="54"/>
      <c r="D113" s="327"/>
      <c r="E113" s="83"/>
      <c r="F113" s="91"/>
      <c r="G113" s="70"/>
      <c r="H113" s="279"/>
    </row>
    <row r="114" spans="1:8" ht="12.75" customHeight="1">
      <c r="A114" s="243"/>
      <c r="B114" s="255"/>
      <c r="C114" s="55"/>
      <c r="D114" s="326"/>
      <c r="E114" s="346"/>
      <c r="F114" s="90"/>
      <c r="G114" s="69"/>
      <c r="H114" s="278"/>
    </row>
    <row r="115" spans="1:8" ht="12.75" customHeight="1">
      <c r="A115" s="244"/>
      <c r="B115" s="256"/>
      <c r="C115" s="54"/>
      <c r="D115" s="327"/>
      <c r="E115" s="83"/>
      <c r="F115" s="91"/>
      <c r="G115" s="70"/>
      <c r="H115" s="279"/>
    </row>
    <row r="116" spans="1:8" ht="12.75" customHeight="1">
      <c r="A116" s="243"/>
      <c r="B116" s="255"/>
      <c r="C116" s="55"/>
      <c r="D116" s="326"/>
      <c r="E116" s="346"/>
      <c r="F116" s="90"/>
      <c r="G116" s="69"/>
      <c r="H116" s="278"/>
    </row>
    <row r="117" spans="1:8" ht="12.75" customHeight="1">
      <c r="A117" s="244"/>
      <c r="B117" s="256"/>
      <c r="C117" s="53"/>
      <c r="D117" s="327"/>
      <c r="E117" s="347"/>
      <c r="F117" s="91"/>
      <c r="G117" s="70"/>
      <c r="H117" s="279"/>
    </row>
    <row r="118" spans="1:8" ht="12.75" customHeight="1">
      <c r="A118" s="243"/>
      <c r="B118" s="260"/>
      <c r="C118" s="52"/>
      <c r="D118" s="326"/>
      <c r="E118" s="346"/>
      <c r="F118" s="71"/>
      <c r="G118" s="69"/>
      <c r="H118" s="278"/>
    </row>
    <row r="119" spans="1:8" ht="12.75" customHeight="1">
      <c r="A119" s="244"/>
      <c r="B119" s="292"/>
      <c r="C119" s="54"/>
      <c r="D119" s="327"/>
      <c r="E119" s="347"/>
      <c r="F119" s="72"/>
      <c r="G119" s="70"/>
      <c r="H119" s="279"/>
    </row>
    <row r="120" spans="1:8" ht="12.75" customHeight="1">
      <c r="A120" s="247"/>
      <c r="B120" s="261"/>
      <c r="C120" s="55"/>
      <c r="D120" s="333"/>
      <c r="E120" s="350"/>
      <c r="F120" s="73"/>
      <c r="G120" s="73"/>
      <c r="H120" s="278"/>
    </row>
    <row r="121" spans="1:8" ht="12.75" customHeight="1">
      <c r="A121" s="240"/>
      <c r="B121" s="40" t="s">
        <v>165</v>
      </c>
      <c r="C121" s="53"/>
      <c r="D121" s="334"/>
      <c r="E121" s="351"/>
      <c r="F121" s="94"/>
      <c r="G121" s="102"/>
      <c r="H121" s="281"/>
    </row>
    <row r="122" spans="1:8" ht="12.75" customHeight="1">
      <c r="A122" s="241"/>
      <c r="B122" s="293"/>
      <c r="C122" s="52"/>
      <c r="D122" s="328"/>
      <c r="E122" s="348"/>
      <c r="F122" s="90"/>
      <c r="G122" s="69"/>
      <c r="H122" s="278"/>
    </row>
    <row r="123" spans="1:8" ht="12.75" customHeight="1">
      <c r="A123" s="245" t="s">
        <v>2420</v>
      </c>
      <c r="B123" s="294" t="s">
        <v>2421</v>
      </c>
      <c r="C123" s="53"/>
      <c r="D123" s="329"/>
      <c r="E123" s="349"/>
      <c r="F123" s="91"/>
      <c r="G123" s="70"/>
      <c r="H123" s="279"/>
    </row>
    <row r="124" spans="1:8" ht="12.75" customHeight="1">
      <c r="A124" s="243"/>
      <c r="B124" s="258"/>
      <c r="C124" s="52"/>
      <c r="D124" s="326"/>
      <c r="E124" s="346"/>
      <c r="F124" s="90"/>
      <c r="G124" s="69"/>
      <c r="H124" s="372"/>
    </row>
    <row r="125" spans="1:8" ht="12.75" customHeight="1">
      <c r="A125" s="244"/>
      <c r="B125" s="256"/>
      <c r="C125" s="53"/>
      <c r="D125" s="327"/>
      <c r="E125" s="347"/>
      <c r="F125" s="72"/>
      <c r="G125" s="70"/>
      <c r="H125" s="375"/>
    </row>
    <row r="126" spans="1:8" ht="12.75" customHeight="1">
      <c r="A126" s="243"/>
      <c r="B126" s="255"/>
      <c r="C126" s="52"/>
      <c r="D126" s="326"/>
      <c r="E126" s="82"/>
      <c r="F126" s="90"/>
      <c r="G126" s="69"/>
      <c r="H126" s="372"/>
    </row>
    <row r="127" spans="1:8" ht="12.75" customHeight="1">
      <c r="A127" s="244"/>
      <c r="B127" s="256" t="s">
        <v>905</v>
      </c>
      <c r="C127" s="54" t="s">
        <v>2425</v>
      </c>
      <c r="D127" s="327">
        <v>0.3</v>
      </c>
      <c r="E127" s="83" t="s">
        <v>877</v>
      </c>
      <c r="F127" s="72"/>
      <c r="G127" s="70"/>
      <c r="H127" s="375"/>
    </row>
    <row r="128" spans="1:8" ht="12.75" customHeight="1">
      <c r="A128" s="243"/>
      <c r="B128" s="253"/>
      <c r="C128" s="264"/>
      <c r="D128" s="330"/>
      <c r="E128" s="80"/>
      <c r="F128" s="69"/>
      <c r="G128" s="69"/>
      <c r="H128" s="275"/>
    </row>
    <row r="129" spans="1:8" ht="12.75" customHeight="1">
      <c r="A129" s="242"/>
      <c r="B129" s="256"/>
      <c r="C129" s="54"/>
      <c r="D129" s="327"/>
      <c r="E129" s="83"/>
      <c r="F129" s="70"/>
      <c r="G129" s="70"/>
      <c r="H129" s="277"/>
    </row>
    <row r="130" spans="1:8" ht="12.75" customHeight="1">
      <c r="A130" s="243"/>
      <c r="B130" s="255"/>
      <c r="C130" s="55"/>
      <c r="D130" s="326"/>
      <c r="E130" s="346"/>
      <c r="F130" s="90"/>
      <c r="G130" s="69"/>
      <c r="H130" s="278"/>
    </row>
    <row r="131" spans="1:8" ht="12.75" customHeight="1">
      <c r="A131" s="244"/>
      <c r="B131" s="256"/>
      <c r="C131" s="54"/>
      <c r="D131" s="327"/>
      <c r="E131" s="347"/>
      <c r="F131" s="91"/>
      <c r="G131" s="70"/>
      <c r="H131" s="279"/>
    </row>
    <row r="132" spans="1:8" ht="12.75" customHeight="1">
      <c r="A132" s="282"/>
      <c r="B132" s="255"/>
      <c r="C132" s="55"/>
      <c r="D132" s="326"/>
      <c r="E132" s="82"/>
      <c r="F132" s="90"/>
      <c r="G132" s="73"/>
      <c r="H132" s="278"/>
    </row>
    <row r="133" spans="1:8" ht="12.75" customHeight="1">
      <c r="A133" s="245"/>
      <c r="B133" s="256"/>
      <c r="C133" s="54"/>
      <c r="D133" s="327"/>
      <c r="E133" s="83"/>
      <c r="F133" s="91"/>
      <c r="G133" s="101"/>
      <c r="H133" s="279"/>
    </row>
    <row r="134" spans="1:8" ht="12.75" customHeight="1">
      <c r="A134" s="243"/>
      <c r="B134" s="258"/>
      <c r="C134" s="52"/>
      <c r="D134" s="326"/>
      <c r="E134" s="346"/>
      <c r="F134" s="90"/>
      <c r="G134" s="69"/>
      <c r="H134" s="372"/>
    </row>
    <row r="135" spans="1:8" ht="12.75" customHeight="1">
      <c r="A135" s="244"/>
      <c r="B135" s="256"/>
      <c r="C135" s="53"/>
      <c r="D135" s="327"/>
      <c r="E135" s="347"/>
      <c r="F135" s="72"/>
      <c r="G135" s="70"/>
      <c r="H135" s="375"/>
    </row>
    <row r="136" spans="1:8" ht="12.75" customHeight="1">
      <c r="A136" s="243"/>
      <c r="B136" s="255"/>
      <c r="C136" s="55"/>
      <c r="D136" s="326"/>
      <c r="E136" s="346"/>
      <c r="F136" s="90"/>
      <c r="G136" s="69"/>
      <c r="H136" s="278"/>
    </row>
    <row r="137" spans="1:8" ht="12.75" customHeight="1">
      <c r="A137" s="244"/>
      <c r="B137" s="256"/>
      <c r="C137" s="54"/>
      <c r="D137" s="327"/>
      <c r="E137" s="83"/>
      <c r="F137" s="91"/>
      <c r="G137" s="70"/>
      <c r="H137" s="375"/>
    </row>
    <row r="138" spans="1:8" ht="12.75" customHeight="1">
      <c r="A138" s="243"/>
      <c r="B138" s="255"/>
      <c r="C138" s="52"/>
      <c r="D138" s="326"/>
      <c r="E138" s="346"/>
      <c r="F138" s="90"/>
      <c r="G138" s="69"/>
      <c r="H138" s="278"/>
    </row>
    <row r="139" spans="1:8" ht="12.75" customHeight="1">
      <c r="A139" s="244"/>
      <c r="B139" s="256"/>
      <c r="C139" s="54"/>
      <c r="D139" s="327"/>
      <c r="E139" s="83"/>
      <c r="F139" s="91"/>
      <c r="G139" s="70"/>
      <c r="H139" s="277"/>
    </row>
    <row r="140" spans="1:8" ht="12.75" customHeight="1">
      <c r="A140" s="243"/>
      <c r="B140" s="258"/>
      <c r="C140" s="52"/>
      <c r="D140" s="326"/>
      <c r="E140" s="346"/>
      <c r="F140" s="90"/>
      <c r="G140" s="69"/>
      <c r="H140" s="372"/>
    </row>
    <row r="141" spans="1:8" ht="12.75" customHeight="1">
      <c r="A141" s="244"/>
      <c r="B141" s="256"/>
      <c r="C141" s="53"/>
      <c r="D141" s="327"/>
      <c r="E141" s="83"/>
      <c r="F141" s="72"/>
      <c r="G141" s="70"/>
      <c r="H141" s="375"/>
    </row>
    <row r="142" spans="1:8" ht="12.75" customHeight="1">
      <c r="A142" s="243"/>
      <c r="B142" s="258"/>
      <c r="C142" s="52"/>
      <c r="D142" s="326"/>
      <c r="E142" s="346"/>
      <c r="F142" s="90"/>
      <c r="G142" s="69"/>
      <c r="H142" s="372"/>
    </row>
    <row r="143" spans="1:8" ht="12.75" customHeight="1">
      <c r="A143" s="244"/>
      <c r="B143" s="256"/>
      <c r="C143" s="53"/>
      <c r="D143" s="327"/>
      <c r="E143" s="347"/>
      <c r="F143" s="72"/>
      <c r="G143" s="70"/>
      <c r="H143" s="375"/>
    </row>
    <row r="144" spans="1:8" ht="12.75" customHeight="1">
      <c r="A144" s="243"/>
      <c r="B144" s="255"/>
      <c r="C144" s="55"/>
      <c r="D144" s="326"/>
      <c r="E144" s="346"/>
      <c r="F144" s="90"/>
      <c r="G144" s="69"/>
      <c r="H144" s="278"/>
    </row>
    <row r="145" spans="1:8" ht="12.75" customHeight="1">
      <c r="A145" s="244"/>
      <c r="B145" s="256"/>
      <c r="C145" s="54"/>
      <c r="D145" s="327"/>
      <c r="E145" s="83"/>
      <c r="F145" s="91"/>
      <c r="G145" s="70"/>
      <c r="H145" s="375"/>
    </row>
    <row r="146" spans="1:8" ht="12.75" customHeight="1">
      <c r="A146" s="243"/>
      <c r="B146" s="258"/>
      <c r="C146" s="52"/>
      <c r="D146" s="326"/>
      <c r="E146" s="346"/>
      <c r="F146" s="90"/>
      <c r="G146" s="69"/>
      <c r="H146" s="372"/>
    </row>
    <row r="147" spans="1:8" ht="12.75" customHeight="1">
      <c r="A147" s="244"/>
      <c r="B147" s="256"/>
      <c r="C147" s="53"/>
      <c r="D147" s="327"/>
      <c r="E147" s="83"/>
      <c r="F147" s="72"/>
      <c r="G147" s="70"/>
      <c r="H147" s="375"/>
    </row>
    <row r="148" spans="1:8" ht="12.75" customHeight="1">
      <c r="A148" s="243"/>
      <c r="B148" s="258"/>
      <c r="C148" s="52"/>
      <c r="D148" s="326"/>
      <c r="E148" s="346"/>
      <c r="F148" s="90"/>
      <c r="G148" s="69"/>
      <c r="H148" s="372"/>
    </row>
    <row r="149" spans="1:8" ht="12.75" customHeight="1">
      <c r="A149" s="244"/>
      <c r="B149" s="256"/>
      <c r="C149" s="53"/>
      <c r="D149" s="327"/>
      <c r="E149" s="347"/>
      <c r="F149" s="72"/>
      <c r="G149" s="70"/>
      <c r="H149" s="375"/>
    </row>
    <row r="150" spans="1:8" ht="12.75" customHeight="1">
      <c r="A150" s="243"/>
      <c r="B150" s="255"/>
      <c r="C150" s="55"/>
      <c r="D150" s="326"/>
      <c r="E150" s="346"/>
      <c r="F150" s="90"/>
      <c r="G150" s="69"/>
      <c r="H150" s="278"/>
    </row>
    <row r="151" spans="1:8" ht="12.75" customHeight="1">
      <c r="A151" s="244"/>
      <c r="B151" s="256"/>
      <c r="C151" s="54"/>
      <c r="D151" s="327"/>
      <c r="E151" s="83"/>
      <c r="F151" s="91"/>
      <c r="G151" s="70"/>
      <c r="H151" s="375"/>
    </row>
    <row r="152" spans="1:8" ht="12.75" customHeight="1">
      <c r="A152" s="243"/>
      <c r="B152" s="255"/>
      <c r="C152" s="55"/>
      <c r="D152" s="326"/>
      <c r="E152" s="82"/>
      <c r="F152" s="90"/>
      <c r="G152" s="69"/>
      <c r="H152" s="278"/>
    </row>
    <row r="153" spans="1:8" ht="12.75" customHeight="1">
      <c r="A153" s="244"/>
      <c r="B153" s="256"/>
      <c r="C153" s="54"/>
      <c r="D153" s="327"/>
      <c r="E153" s="83"/>
      <c r="F153" s="91"/>
      <c r="G153" s="70"/>
      <c r="H153" s="279"/>
    </row>
    <row r="154" spans="1:8" ht="12.75" customHeight="1">
      <c r="A154" s="243"/>
      <c r="B154" s="255"/>
      <c r="C154" s="55"/>
      <c r="D154" s="326"/>
      <c r="E154" s="346"/>
      <c r="F154" s="90"/>
      <c r="G154" s="69"/>
      <c r="H154" s="278"/>
    </row>
    <row r="155" spans="1:8" ht="12.75" customHeight="1">
      <c r="A155" s="244"/>
      <c r="B155" s="256"/>
      <c r="C155" s="54"/>
      <c r="D155" s="327"/>
      <c r="E155" s="83"/>
      <c r="F155" s="91"/>
      <c r="G155" s="70"/>
      <c r="H155" s="279"/>
    </row>
    <row r="156" spans="1:8" ht="12.75" customHeight="1">
      <c r="A156" s="243"/>
      <c r="B156" s="255"/>
      <c r="C156" s="55"/>
      <c r="D156" s="326"/>
      <c r="E156" s="346"/>
      <c r="F156" s="90"/>
      <c r="G156" s="69"/>
      <c r="H156" s="278"/>
    </row>
    <row r="157" spans="1:8" ht="12.75" customHeight="1">
      <c r="A157" s="244"/>
      <c r="B157" s="256"/>
      <c r="C157" s="53"/>
      <c r="D157" s="327"/>
      <c r="E157" s="347"/>
      <c r="F157" s="91"/>
      <c r="G157" s="70"/>
      <c r="H157" s="279"/>
    </row>
    <row r="158" spans="1:8" ht="12.75" customHeight="1">
      <c r="A158" s="243"/>
      <c r="B158" s="260"/>
      <c r="C158" s="52"/>
      <c r="D158" s="326"/>
      <c r="E158" s="346"/>
      <c r="F158" s="71"/>
      <c r="G158" s="69"/>
      <c r="H158" s="278"/>
    </row>
    <row r="159" spans="1:8" ht="12.75" customHeight="1">
      <c r="A159" s="244"/>
      <c r="B159" s="292"/>
      <c r="C159" s="54"/>
      <c r="D159" s="327"/>
      <c r="E159" s="347"/>
      <c r="F159" s="72"/>
      <c r="G159" s="70"/>
      <c r="H159" s="279"/>
    </row>
    <row r="160" spans="1:8" ht="12.75" customHeight="1">
      <c r="A160" s="247"/>
      <c r="B160" s="261"/>
      <c r="C160" s="55"/>
      <c r="D160" s="333"/>
      <c r="E160" s="350"/>
      <c r="F160" s="73"/>
      <c r="G160" s="73"/>
      <c r="H160" s="278"/>
    </row>
    <row r="161" spans="1:8" ht="12.75" customHeight="1">
      <c r="A161" s="240"/>
      <c r="B161" s="40" t="s">
        <v>165</v>
      </c>
      <c r="C161" s="53"/>
      <c r="D161" s="334"/>
      <c r="E161" s="351"/>
      <c r="F161" s="94"/>
      <c r="G161" s="102"/>
      <c r="H161" s="281"/>
    </row>
    <row r="162" spans="1:8" ht="12.75" customHeight="1">
      <c r="A162" s="241"/>
      <c r="B162" s="293"/>
      <c r="C162" s="52"/>
      <c r="D162" s="328"/>
      <c r="E162" s="348"/>
      <c r="F162" s="90"/>
      <c r="G162" s="69"/>
      <c r="H162" s="278"/>
    </row>
    <row r="163" spans="1:8" ht="12.75" customHeight="1">
      <c r="A163" s="245" t="s">
        <v>2456</v>
      </c>
      <c r="B163" s="294" t="s">
        <v>223</v>
      </c>
      <c r="C163" s="53"/>
      <c r="D163" s="329"/>
      <c r="E163" s="349"/>
      <c r="F163" s="91"/>
      <c r="G163" s="70"/>
      <c r="H163" s="279"/>
    </row>
    <row r="164" spans="1:8" ht="12.75" customHeight="1">
      <c r="A164" s="243"/>
      <c r="B164" s="255"/>
      <c r="C164" s="55"/>
      <c r="D164" s="326"/>
      <c r="E164" s="346"/>
      <c r="F164" s="90"/>
      <c r="G164" s="69"/>
      <c r="H164" s="278"/>
    </row>
    <row r="165" spans="1:8" ht="12.75" customHeight="1">
      <c r="A165" s="244"/>
      <c r="B165" s="256"/>
      <c r="C165" s="54"/>
      <c r="D165" s="327"/>
      <c r="E165" s="347"/>
      <c r="F165" s="91"/>
      <c r="G165" s="70"/>
      <c r="H165" s="375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372"/>
    </row>
    <row r="167" spans="1:8" ht="12.75" customHeight="1">
      <c r="A167" s="245"/>
      <c r="B167" s="256" t="s">
        <v>2710</v>
      </c>
      <c r="C167" s="54" t="s">
        <v>2459</v>
      </c>
      <c r="D167" s="411">
        <v>0.2</v>
      </c>
      <c r="E167" s="83" t="s">
        <v>1022</v>
      </c>
      <c r="F167" s="72"/>
      <c r="G167" s="70"/>
      <c r="H167" s="375"/>
    </row>
    <row r="168" spans="1:8" ht="12.75" customHeight="1">
      <c r="A168" s="282"/>
      <c r="B168" s="255"/>
      <c r="C168" s="52"/>
      <c r="D168" s="326"/>
      <c r="E168" s="82"/>
      <c r="F168" s="90"/>
      <c r="G168" s="73"/>
      <c r="H168" s="278"/>
    </row>
    <row r="169" spans="1:8" ht="12.75" customHeight="1">
      <c r="A169" s="245"/>
      <c r="B169" s="256" t="s">
        <v>2469</v>
      </c>
      <c r="C169" s="54" t="s">
        <v>2569</v>
      </c>
      <c r="D169" s="411">
        <v>0.2</v>
      </c>
      <c r="E169" s="83" t="s">
        <v>1022</v>
      </c>
      <c r="F169" s="91"/>
      <c r="G169" s="101"/>
      <c r="H169" s="279"/>
    </row>
    <row r="170" spans="1:8" ht="12.75" customHeight="1">
      <c r="A170" s="243"/>
      <c r="B170" s="253"/>
      <c r="C170" s="264"/>
      <c r="D170" s="330"/>
      <c r="E170" s="80"/>
      <c r="F170" s="69"/>
      <c r="G170" s="69"/>
      <c r="H170" s="275"/>
    </row>
    <row r="171" spans="1:8" ht="12.75" customHeight="1">
      <c r="A171" s="242"/>
      <c r="B171" s="256"/>
      <c r="C171" s="54"/>
      <c r="D171" s="327"/>
      <c r="E171" s="83"/>
      <c r="F171" s="70"/>
      <c r="G171" s="70"/>
      <c r="H171" s="277"/>
    </row>
    <row r="172" spans="1:8" ht="12.75" customHeight="1">
      <c r="A172" s="243"/>
      <c r="B172" s="255"/>
      <c r="C172" s="55"/>
      <c r="D172" s="326"/>
      <c r="E172" s="346"/>
      <c r="F172" s="90"/>
      <c r="G172" s="69"/>
      <c r="H172" s="278"/>
    </row>
    <row r="173" spans="1:8" ht="12.75" customHeight="1">
      <c r="A173" s="244"/>
      <c r="B173" s="256"/>
      <c r="C173" s="54"/>
      <c r="D173" s="327"/>
      <c r="E173" s="347"/>
      <c r="F173" s="91"/>
      <c r="G173" s="70"/>
      <c r="H173" s="279"/>
    </row>
    <row r="174" spans="1:8" ht="12.75" customHeight="1">
      <c r="A174" s="282"/>
      <c r="B174" s="255"/>
      <c r="C174" s="55"/>
      <c r="D174" s="326"/>
      <c r="E174" s="82"/>
      <c r="F174" s="90"/>
      <c r="G174" s="73"/>
      <c r="H174" s="278"/>
    </row>
    <row r="175" spans="1:8" ht="12.75" customHeight="1">
      <c r="A175" s="245"/>
      <c r="B175" s="256"/>
      <c r="C175" s="54"/>
      <c r="D175" s="327"/>
      <c r="E175" s="83"/>
      <c r="F175" s="91"/>
      <c r="G175" s="101"/>
      <c r="H175" s="279"/>
    </row>
    <row r="176" spans="1:8" ht="12.75" customHeight="1">
      <c r="A176" s="243"/>
      <c r="B176" s="258"/>
      <c r="C176" s="52"/>
      <c r="D176" s="326"/>
      <c r="E176" s="346"/>
      <c r="F176" s="90"/>
      <c r="G176" s="69"/>
      <c r="H176" s="372"/>
    </row>
    <row r="177" spans="1:8" ht="12.75" customHeight="1">
      <c r="A177" s="244"/>
      <c r="B177" s="256"/>
      <c r="C177" s="53"/>
      <c r="D177" s="327"/>
      <c r="E177" s="347"/>
      <c r="F177" s="72"/>
      <c r="G177" s="70"/>
      <c r="H177" s="375"/>
    </row>
    <row r="178" spans="1:8" ht="12.75" customHeight="1">
      <c r="A178" s="243"/>
      <c r="B178" s="255"/>
      <c r="C178" s="55"/>
      <c r="D178" s="326"/>
      <c r="E178" s="346"/>
      <c r="F178" s="90"/>
      <c r="G178" s="69"/>
      <c r="H178" s="278"/>
    </row>
    <row r="179" spans="1:8" ht="12.75" customHeight="1">
      <c r="A179" s="244"/>
      <c r="B179" s="256"/>
      <c r="C179" s="54"/>
      <c r="D179" s="327"/>
      <c r="E179" s="83"/>
      <c r="F179" s="91"/>
      <c r="G179" s="70"/>
      <c r="H179" s="375"/>
    </row>
    <row r="180" spans="1:8" ht="12.75" customHeight="1">
      <c r="A180" s="243"/>
      <c r="B180" s="255"/>
      <c r="C180" s="52"/>
      <c r="D180" s="326"/>
      <c r="E180" s="346"/>
      <c r="F180" s="90"/>
      <c r="G180" s="69"/>
      <c r="H180" s="278"/>
    </row>
    <row r="181" spans="1:8" ht="12.75" customHeight="1">
      <c r="A181" s="244"/>
      <c r="B181" s="256"/>
      <c r="C181" s="54"/>
      <c r="D181" s="327"/>
      <c r="E181" s="83"/>
      <c r="F181" s="91"/>
      <c r="G181" s="70"/>
      <c r="H181" s="277"/>
    </row>
    <row r="182" spans="1:8" ht="12.75" customHeight="1">
      <c r="A182" s="243"/>
      <c r="B182" s="255"/>
      <c r="C182" s="55"/>
      <c r="D182" s="326"/>
      <c r="E182" s="346"/>
      <c r="F182" s="90"/>
      <c r="G182" s="69"/>
      <c r="H182" s="278"/>
    </row>
    <row r="183" spans="1:8" ht="12.75" customHeight="1">
      <c r="A183" s="244"/>
      <c r="B183" s="256"/>
      <c r="C183" s="54"/>
      <c r="D183" s="327"/>
      <c r="E183" s="83"/>
      <c r="F183" s="91"/>
      <c r="G183" s="70"/>
      <c r="H183" s="375"/>
    </row>
    <row r="184" spans="1:8" ht="12.75" customHeight="1">
      <c r="A184" s="243"/>
      <c r="B184" s="255"/>
      <c r="C184" s="52"/>
      <c r="D184" s="326"/>
      <c r="E184" s="346"/>
      <c r="F184" s="90"/>
      <c r="G184" s="69"/>
      <c r="H184" s="278"/>
    </row>
    <row r="185" spans="1:8" ht="12.75" customHeight="1">
      <c r="A185" s="244"/>
      <c r="B185" s="256"/>
      <c r="C185" s="54"/>
      <c r="D185" s="327"/>
      <c r="E185" s="83"/>
      <c r="F185" s="91"/>
      <c r="G185" s="70"/>
      <c r="H185" s="277"/>
    </row>
    <row r="186" spans="1:8" ht="12.75" customHeight="1">
      <c r="A186" s="243"/>
      <c r="B186" s="258"/>
      <c r="C186" s="52"/>
      <c r="D186" s="326"/>
      <c r="E186" s="346"/>
      <c r="F186" s="90"/>
      <c r="G186" s="69"/>
      <c r="H186" s="372"/>
    </row>
    <row r="187" spans="1:8" ht="12.75" customHeight="1">
      <c r="A187" s="244"/>
      <c r="B187" s="256"/>
      <c r="C187" s="53"/>
      <c r="D187" s="327"/>
      <c r="E187" s="83"/>
      <c r="F187" s="72"/>
      <c r="G187" s="70"/>
      <c r="H187" s="375"/>
    </row>
    <row r="188" spans="1:8" ht="12.75" customHeight="1">
      <c r="A188" s="243"/>
      <c r="B188" s="258"/>
      <c r="C188" s="52"/>
      <c r="D188" s="326"/>
      <c r="E188" s="346"/>
      <c r="F188" s="90"/>
      <c r="G188" s="69"/>
      <c r="H188" s="372"/>
    </row>
    <row r="189" spans="1:8" ht="12.75" customHeight="1">
      <c r="A189" s="244"/>
      <c r="B189" s="256"/>
      <c r="C189" s="53"/>
      <c r="D189" s="327"/>
      <c r="E189" s="347"/>
      <c r="F189" s="72"/>
      <c r="G189" s="70"/>
      <c r="H189" s="375"/>
    </row>
    <row r="190" spans="1:8" ht="12.75" customHeight="1">
      <c r="A190" s="243"/>
      <c r="B190" s="255"/>
      <c r="C190" s="55"/>
      <c r="D190" s="326"/>
      <c r="E190" s="346"/>
      <c r="F190" s="90"/>
      <c r="G190" s="69"/>
      <c r="H190" s="278"/>
    </row>
    <row r="191" spans="1:8" ht="12.75" customHeight="1">
      <c r="A191" s="244"/>
      <c r="B191" s="256"/>
      <c r="C191" s="54"/>
      <c r="D191" s="327"/>
      <c r="E191" s="83"/>
      <c r="F191" s="91"/>
      <c r="G191" s="70"/>
      <c r="H191" s="375"/>
    </row>
    <row r="192" spans="1:8" ht="12.75" customHeight="1">
      <c r="A192" s="243"/>
      <c r="B192" s="255"/>
      <c r="C192" s="55"/>
      <c r="D192" s="326"/>
      <c r="E192" s="82"/>
      <c r="F192" s="90"/>
      <c r="G192" s="69"/>
      <c r="H192" s="278"/>
    </row>
    <row r="193" spans="1:8" ht="12.75" customHeight="1">
      <c r="A193" s="244"/>
      <c r="B193" s="256"/>
      <c r="C193" s="54"/>
      <c r="D193" s="327"/>
      <c r="E193" s="83"/>
      <c r="F193" s="91"/>
      <c r="G193" s="70"/>
      <c r="H193" s="279"/>
    </row>
    <row r="194" spans="1:8" ht="12.75" customHeight="1">
      <c r="A194" s="243"/>
      <c r="B194" s="255"/>
      <c r="C194" s="55"/>
      <c r="D194" s="326"/>
      <c r="E194" s="346"/>
      <c r="F194" s="90"/>
      <c r="G194" s="69"/>
      <c r="H194" s="278"/>
    </row>
    <row r="195" spans="1:8" ht="12.75" customHeight="1">
      <c r="A195" s="244"/>
      <c r="B195" s="256"/>
      <c r="C195" s="54"/>
      <c r="D195" s="327"/>
      <c r="E195" s="83"/>
      <c r="F195" s="91"/>
      <c r="G195" s="70"/>
      <c r="H195" s="279"/>
    </row>
    <row r="196" spans="1:8" ht="12.75" customHeight="1">
      <c r="A196" s="243"/>
      <c r="B196" s="255"/>
      <c r="C196" s="55"/>
      <c r="D196" s="326"/>
      <c r="E196" s="346"/>
      <c r="F196" s="90"/>
      <c r="G196" s="69"/>
      <c r="H196" s="278"/>
    </row>
    <row r="197" spans="1:8" ht="12.75" customHeight="1">
      <c r="A197" s="244"/>
      <c r="B197" s="256"/>
      <c r="C197" s="53"/>
      <c r="D197" s="327"/>
      <c r="E197" s="347"/>
      <c r="F197" s="91"/>
      <c r="G197" s="70"/>
      <c r="H197" s="279"/>
    </row>
    <row r="198" spans="1:8" ht="12.75" customHeight="1">
      <c r="A198" s="243"/>
      <c r="B198" s="260"/>
      <c r="C198" s="52"/>
      <c r="D198" s="326"/>
      <c r="E198" s="346"/>
      <c r="F198" s="71"/>
      <c r="G198" s="69"/>
      <c r="H198" s="278"/>
    </row>
    <row r="199" spans="1:8" ht="12.75" customHeight="1">
      <c r="A199" s="244"/>
      <c r="B199" s="292"/>
      <c r="C199" s="54"/>
      <c r="D199" s="327"/>
      <c r="E199" s="347"/>
      <c r="F199" s="72"/>
      <c r="G199" s="70"/>
      <c r="H199" s="279"/>
    </row>
    <row r="200" spans="1:8" ht="12.75" customHeight="1">
      <c r="A200" s="247"/>
      <c r="B200" s="261"/>
      <c r="C200" s="55"/>
      <c r="D200" s="333"/>
      <c r="E200" s="350"/>
      <c r="F200" s="73"/>
      <c r="G200" s="73"/>
      <c r="H200" s="278"/>
    </row>
    <row r="201" spans="1:8" ht="12.75" customHeight="1">
      <c r="A201" s="240"/>
      <c r="B201" s="40" t="s">
        <v>165</v>
      </c>
      <c r="C201" s="53"/>
      <c r="D201" s="334"/>
      <c r="E201" s="351"/>
      <c r="F201" s="94"/>
      <c r="G201" s="102"/>
      <c r="H201" s="281"/>
    </row>
    <row r="202" spans="1:8" ht="12.75" customHeight="1">
      <c r="A202" s="241"/>
      <c r="B202" s="293"/>
      <c r="C202" s="52"/>
      <c r="D202" s="328"/>
      <c r="E202" s="348"/>
      <c r="F202" s="90"/>
      <c r="G202" s="69"/>
      <c r="H202" s="278"/>
    </row>
    <row r="203" spans="1:8" ht="12.75" customHeight="1">
      <c r="A203" s="245" t="s">
        <v>2477</v>
      </c>
      <c r="B203" s="294" t="s">
        <v>2587</v>
      </c>
      <c r="C203" s="53"/>
      <c r="D203" s="329"/>
      <c r="E203" s="349"/>
      <c r="F203" s="91"/>
      <c r="G203" s="70"/>
      <c r="H203" s="279"/>
    </row>
    <row r="204" spans="1:8" ht="12.75" customHeight="1">
      <c r="A204" s="282"/>
      <c r="B204" s="255"/>
      <c r="C204" s="55"/>
      <c r="D204" s="326"/>
      <c r="E204" s="84"/>
      <c r="F204" s="90"/>
      <c r="G204" s="73"/>
      <c r="H204" s="278"/>
    </row>
    <row r="205" spans="1:8" ht="12.75" customHeight="1">
      <c r="A205" s="245"/>
      <c r="B205" s="256"/>
      <c r="C205" s="54"/>
      <c r="D205" s="327"/>
      <c r="E205" s="83"/>
      <c r="F205" s="92"/>
      <c r="G205" s="101"/>
      <c r="H205" s="279"/>
    </row>
    <row r="206" spans="1:8" ht="12.75" customHeight="1">
      <c r="A206" s="243"/>
      <c r="B206" s="258"/>
      <c r="C206" s="52"/>
      <c r="D206" s="326"/>
      <c r="E206" s="82"/>
      <c r="F206" s="90"/>
      <c r="G206" s="69"/>
      <c r="H206" s="278"/>
    </row>
    <row r="207" spans="1:8" ht="12.75" customHeight="1">
      <c r="A207" s="244"/>
      <c r="B207" s="256" t="s">
        <v>248</v>
      </c>
      <c r="C207" s="54" t="s">
        <v>2818</v>
      </c>
      <c r="D207" s="327">
        <v>1.8</v>
      </c>
      <c r="E207" s="83" t="s">
        <v>877</v>
      </c>
      <c r="F207" s="91"/>
      <c r="G207" s="70"/>
      <c r="H207" s="279"/>
    </row>
    <row r="208" spans="1:8" ht="12.75" customHeight="1">
      <c r="A208" s="243"/>
      <c r="B208" s="255"/>
      <c r="C208" s="55" t="s">
        <v>2744</v>
      </c>
      <c r="D208" s="326"/>
      <c r="E208" s="82"/>
      <c r="F208" s="90"/>
      <c r="G208" s="69"/>
      <c r="H208" s="278"/>
    </row>
    <row r="209" spans="1:8" ht="12.75" customHeight="1">
      <c r="A209" s="244"/>
      <c r="B209" s="256" t="s">
        <v>1843</v>
      </c>
      <c r="C209" s="54" t="s">
        <v>1234</v>
      </c>
      <c r="D209" s="327">
        <v>1.8</v>
      </c>
      <c r="E209" s="83" t="s">
        <v>877</v>
      </c>
      <c r="F209" s="91"/>
      <c r="G209" s="70"/>
      <c r="H209" s="279"/>
    </row>
    <row r="210" spans="1:8" ht="12.75" customHeight="1">
      <c r="A210" s="243"/>
      <c r="B210" s="253"/>
      <c r="C210" s="264"/>
      <c r="D210" s="330"/>
      <c r="E210" s="80"/>
      <c r="F210" s="69"/>
      <c r="G210" s="69"/>
      <c r="H210" s="275"/>
    </row>
    <row r="211" spans="1:8" ht="12.75" customHeight="1">
      <c r="A211" s="242"/>
      <c r="B211" s="256"/>
      <c r="C211" s="54"/>
      <c r="D211" s="327"/>
      <c r="E211" s="83"/>
      <c r="F211" s="70"/>
      <c r="G211" s="70"/>
      <c r="H211" s="277"/>
    </row>
    <row r="212" spans="1:8" ht="12.75" customHeight="1">
      <c r="A212" s="243"/>
      <c r="B212" s="255"/>
      <c r="C212" s="55"/>
      <c r="D212" s="326"/>
      <c r="E212" s="346"/>
      <c r="F212" s="90"/>
      <c r="G212" s="69"/>
      <c r="H212" s="278"/>
    </row>
    <row r="213" spans="1:8" ht="12.75" customHeight="1">
      <c r="A213" s="244"/>
      <c r="B213" s="256"/>
      <c r="C213" s="54"/>
      <c r="D213" s="327"/>
      <c r="E213" s="347"/>
      <c r="F213" s="91"/>
      <c r="G213" s="70"/>
      <c r="H213" s="279"/>
    </row>
    <row r="214" spans="1:8" ht="12.75" customHeight="1">
      <c r="A214" s="282"/>
      <c r="B214" s="255"/>
      <c r="C214" s="55"/>
      <c r="D214" s="326"/>
      <c r="E214" s="82"/>
      <c r="F214" s="90"/>
      <c r="G214" s="73"/>
      <c r="H214" s="278"/>
    </row>
    <row r="215" spans="1:8" ht="12.75" customHeight="1">
      <c r="A215" s="245"/>
      <c r="B215" s="256"/>
      <c r="C215" s="54"/>
      <c r="D215" s="327"/>
      <c r="E215" s="83"/>
      <c r="F215" s="91"/>
      <c r="G215" s="101"/>
      <c r="H215" s="279"/>
    </row>
    <row r="216" spans="1:8" ht="12.75" customHeight="1">
      <c r="A216" s="243"/>
      <c r="B216" s="258"/>
      <c r="C216" s="52"/>
      <c r="D216" s="326"/>
      <c r="E216" s="346"/>
      <c r="F216" s="90"/>
      <c r="G216" s="69"/>
      <c r="H216" s="372"/>
    </row>
    <row r="217" spans="1:8" ht="12.75" customHeight="1">
      <c r="A217" s="244"/>
      <c r="B217" s="256"/>
      <c r="C217" s="53"/>
      <c r="D217" s="327"/>
      <c r="E217" s="347"/>
      <c r="F217" s="72"/>
      <c r="G217" s="70"/>
      <c r="H217" s="375"/>
    </row>
    <row r="218" spans="1:8" ht="12.75" customHeight="1">
      <c r="A218" s="243"/>
      <c r="B218" s="255"/>
      <c r="C218" s="55"/>
      <c r="D218" s="326"/>
      <c r="E218" s="346"/>
      <c r="F218" s="90"/>
      <c r="G218" s="69"/>
      <c r="H218" s="278"/>
    </row>
    <row r="219" spans="1:8" ht="12.75" customHeight="1">
      <c r="A219" s="244"/>
      <c r="B219" s="256"/>
      <c r="C219" s="54"/>
      <c r="D219" s="327"/>
      <c r="E219" s="83"/>
      <c r="F219" s="91"/>
      <c r="G219" s="70"/>
      <c r="H219" s="375"/>
    </row>
    <row r="220" spans="1:8" ht="12.75" customHeight="1">
      <c r="A220" s="243"/>
      <c r="B220" s="255"/>
      <c r="C220" s="52"/>
      <c r="D220" s="326"/>
      <c r="E220" s="346"/>
      <c r="F220" s="90"/>
      <c r="G220" s="69"/>
      <c r="H220" s="278"/>
    </row>
    <row r="221" spans="1:8" ht="12.75" customHeight="1">
      <c r="A221" s="244"/>
      <c r="B221" s="256"/>
      <c r="C221" s="54"/>
      <c r="D221" s="327"/>
      <c r="E221" s="83"/>
      <c r="F221" s="91"/>
      <c r="G221" s="70"/>
      <c r="H221" s="277"/>
    </row>
    <row r="222" spans="1:8" ht="12.75" customHeight="1">
      <c r="A222" s="243"/>
      <c r="B222" s="258"/>
      <c r="C222" s="52"/>
      <c r="D222" s="326"/>
      <c r="E222" s="346"/>
      <c r="F222" s="90"/>
      <c r="G222" s="69"/>
      <c r="H222" s="372"/>
    </row>
    <row r="223" spans="1:8" ht="12.75" customHeight="1">
      <c r="A223" s="244"/>
      <c r="B223" s="256"/>
      <c r="C223" s="53"/>
      <c r="D223" s="327"/>
      <c r="E223" s="83"/>
      <c r="F223" s="72"/>
      <c r="G223" s="70"/>
      <c r="H223" s="375"/>
    </row>
    <row r="224" spans="1:8" ht="12.75" customHeight="1">
      <c r="A224" s="243"/>
      <c r="B224" s="258"/>
      <c r="C224" s="52"/>
      <c r="D224" s="326"/>
      <c r="E224" s="346"/>
      <c r="F224" s="90"/>
      <c r="G224" s="69"/>
      <c r="H224" s="372"/>
    </row>
    <row r="225" spans="1:8" ht="12.75" customHeight="1">
      <c r="A225" s="244"/>
      <c r="B225" s="256"/>
      <c r="C225" s="53"/>
      <c r="D225" s="327"/>
      <c r="E225" s="347"/>
      <c r="F225" s="72"/>
      <c r="G225" s="70"/>
      <c r="H225" s="375"/>
    </row>
    <row r="226" spans="1:8" ht="12.75" customHeight="1">
      <c r="A226" s="243"/>
      <c r="B226" s="255"/>
      <c r="C226" s="55"/>
      <c r="D226" s="326"/>
      <c r="E226" s="346"/>
      <c r="F226" s="90"/>
      <c r="G226" s="69"/>
      <c r="H226" s="278"/>
    </row>
    <row r="227" spans="1:8" ht="12.75" customHeight="1">
      <c r="A227" s="244"/>
      <c r="B227" s="256"/>
      <c r="C227" s="54"/>
      <c r="D227" s="327"/>
      <c r="E227" s="83"/>
      <c r="F227" s="91"/>
      <c r="G227" s="70"/>
      <c r="H227" s="375"/>
    </row>
    <row r="228" spans="1:8" ht="12.75" customHeight="1">
      <c r="A228" s="243"/>
      <c r="B228" s="258"/>
      <c r="C228" s="52"/>
      <c r="D228" s="326"/>
      <c r="E228" s="346"/>
      <c r="F228" s="90"/>
      <c r="G228" s="69"/>
      <c r="H228" s="372"/>
    </row>
    <row r="229" spans="1:8" ht="12.75" customHeight="1">
      <c r="A229" s="244"/>
      <c r="B229" s="256"/>
      <c r="C229" s="53"/>
      <c r="D229" s="327"/>
      <c r="E229" s="347"/>
      <c r="F229" s="72"/>
      <c r="G229" s="70"/>
      <c r="H229" s="375"/>
    </row>
    <row r="230" spans="1:8" ht="12.75" customHeight="1">
      <c r="A230" s="243"/>
      <c r="B230" s="255"/>
      <c r="C230" s="55"/>
      <c r="D230" s="326"/>
      <c r="E230" s="346"/>
      <c r="F230" s="90"/>
      <c r="G230" s="69"/>
      <c r="H230" s="278"/>
    </row>
    <row r="231" spans="1:8" ht="12.75" customHeight="1">
      <c r="A231" s="244"/>
      <c r="B231" s="256"/>
      <c r="C231" s="54"/>
      <c r="D231" s="327"/>
      <c r="E231" s="83"/>
      <c r="F231" s="91"/>
      <c r="G231" s="70"/>
      <c r="H231" s="375"/>
    </row>
    <row r="232" spans="1:8" ht="12.75" customHeight="1">
      <c r="A232" s="243"/>
      <c r="B232" s="255"/>
      <c r="C232" s="55"/>
      <c r="D232" s="326"/>
      <c r="E232" s="82"/>
      <c r="F232" s="90"/>
      <c r="G232" s="69"/>
      <c r="H232" s="278"/>
    </row>
    <row r="233" spans="1:8" ht="12.75" customHeight="1">
      <c r="A233" s="244"/>
      <c r="B233" s="256"/>
      <c r="C233" s="54"/>
      <c r="D233" s="327"/>
      <c r="E233" s="83"/>
      <c r="F233" s="91"/>
      <c r="G233" s="70"/>
      <c r="H233" s="279"/>
    </row>
    <row r="234" spans="1:8" ht="12.75" customHeight="1">
      <c r="A234" s="243"/>
      <c r="B234" s="255"/>
      <c r="C234" s="55"/>
      <c r="D234" s="326"/>
      <c r="E234" s="346"/>
      <c r="F234" s="90"/>
      <c r="G234" s="69"/>
      <c r="H234" s="278"/>
    </row>
    <row r="235" spans="1:8" ht="12.75" customHeight="1">
      <c r="A235" s="244"/>
      <c r="B235" s="256"/>
      <c r="C235" s="54"/>
      <c r="D235" s="327"/>
      <c r="E235" s="83"/>
      <c r="F235" s="91"/>
      <c r="G235" s="70"/>
      <c r="H235" s="279"/>
    </row>
    <row r="236" spans="1:8" ht="12.75" customHeight="1">
      <c r="A236" s="243"/>
      <c r="B236" s="255"/>
      <c r="C236" s="55"/>
      <c r="D236" s="326"/>
      <c r="E236" s="346"/>
      <c r="F236" s="90"/>
      <c r="G236" s="69"/>
      <c r="H236" s="278"/>
    </row>
    <row r="237" spans="1:8" ht="12.75" customHeight="1">
      <c r="A237" s="244"/>
      <c r="B237" s="256"/>
      <c r="C237" s="53"/>
      <c r="D237" s="327"/>
      <c r="E237" s="347"/>
      <c r="F237" s="91"/>
      <c r="G237" s="70"/>
      <c r="H237" s="279"/>
    </row>
    <row r="238" spans="1:8" ht="12.75" customHeight="1">
      <c r="A238" s="243"/>
      <c r="B238" s="260"/>
      <c r="C238" s="52"/>
      <c r="D238" s="326"/>
      <c r="E238" s="346"/>
      <c r="F238" s="71"/>
      <c r="G238" s="69"/>
      <c r="H238" s="278"/>
    </row>
    <row r="239" spans="1:8" ht="12.75" customHeight="1">
      <c r="A239" s="244"/>
      <c r="B239" s="292"/>
      <c r="C239" s="54"/>
      <c r="D239" s="327"/>
      <c r="E239" s="347"/>
      <c r="F239" s="72"/>
      <c r="G239" s="70"/>
      <c r="H239" s="279"/>
    </row>
    <row r="240" spans="1:8" ht="12.75" customHeight="1">
      <c r="A240" s="247"/>
      <c r="B240" s="261"/>
      <c r="C240" s="55"/>
      <c r="D240" s="333"/>
      <c r="E240" s="350"/>
      <c r="F240" s="73"/>
      <c r="G240" s="73"/>
      <c r="H240" s="278"/>
    </row>
    <row r="241" spans="1:8" ht="12.75" customHeight="1">
      <c r="A241" s="240"/>
      <c r="B241" s="40" t="s">
        <v>165</v>
      </c>
      <c r="C241" s="53"/>
      <c r="D241" s="334"/>
      <c r="E241" s="351"/>
      <c r="F241" s="94"/>
      <c r="G241" s="102"/>
      <c r="H241" s="281"/>
    </row>
    <row r="242" spans="1:8" ht="12.75" customHeight="1">
      <c r="A242" s="241"/>
      <c r="B242" s="293"/>
      <c r="C242" s="52"/>
      <c r="D242" s="328"/>
      <c r="E242" s="348"/>
      <c r="F242" s="90"/>
      <c r="G242" s="69"/>
      <c r="H242" s="278"/>
    </row>
    <row r="243" spans="1:8" ht="12.75" customHeight="1">
      <c r="A243" s="245" t="s">
        <v>1964</v>
      </c>
      <c r="B243" s="294" t="s">
        <v>2404</v>
      </c>
      <c r="C243" s="53"/>
      <c r="D243" s="329"/>
      <c r="E243" s="349"/>
      <c r="F243" s="91"/>
      <c r="G243" s="70"/>
      <c r="H243" s="279"/>
    </row>
    <row r="244" spans="1:8" ht="12.75" customHeight="1">
      <c r="A244" s="239"/>
      <c r="B244" s="293"/>
      <c r="C244" s="52"/>
      <c r="D244" s="328"/>
      <c r="E244" s="345"/>
      <c r="F244" s="355"/>
      <c r="G244" s="69"/>
      <c r="H244" s="372"/>
    </row>
    <row r="245" spans="1:8" ht="12.75" customHeight="1">
      <c r="A245" s="386" t="s">
        <v>46</v>
      </c>
      <c r="B245" s="294"/>
      <c r="C245" s="53"/>
      <c r="D245" s="329"/>
      <c r="E245" s="86"/>
      <c r="F245" s="356"/>
      <c r="G245" s="70"/>
      <c r="H245" s="373"/>
    </row>
    <row r="246" spans="1:8" ht="12.75" customHeight="1">
      <c r="A246" s="241"/>
      <c r="B246" s="251"/>
      <c r="C246" s="264"/>
      <c r="D246" s="330"/>
      <c r="E246" s="80"/>
      <c r="F246" s="90"/>
      <c r="G246" s="69"/>
      <c r="H246" s="278"/>
    </row>
    <row r="247" spans="1:8" ht="12.75" customHeight="1">
      <c r="A247" s="244"/>
      <c r="B247" s="49" t="s">
        <v>2511</v>
      </c>
      <c r="C247" s="311" t="s">
        <v>1366</v>
      </c>
      <c r="D247" s="331">
        <v>7.9</v>
      </c>
      <c r="E247" s="81" t="s">
        <v>876</v>
      </c>
      <c r="F247" s="91"/>
      <c r="G247" s="70"/>
      <c r="H247" s="279"/>
    </row>
    <row r="248" spans="1:8" ht="12.75" customHeight="1">
      <c r="A248" s="247"/>
      <c r="B248" s="293"/>
      <c r="C248" s="52"/>
      <c r="D248" s="328"/>
      <c r="E248" s="345"/>
      <c r="F248" s="73"/>
      <c r="G248" s="69"/>
      <c r="H248" s="278"/>
    </row>
    <row r="249" spans="1:8" ht="12.75" customHeight="1">
      <c r="A249" s="240" t="s">
        <v>46</v>
      </c>
      <c r="B249" s="294" t="s">
        <v>2528</v>
      </c>
      <c r="C249" s="53" t="s">
        <v>2530</v>
      </c>
      <c r="D249" s="329">
        <v>7.9</v>
      </c>
      <c r="E249" s="86" t="s">
        <v>876</v>
      </c>
      <c r="F249" s="94"/>
      <c r="G249" s="70"/>
      <c r="H249" s="281"/>
    </row>
    <row r="250" spans="1:8" ht="12.75" customHeight="1">
      <c r="A250" s="243"/>
      <c r="B250" s="253"/>
      <c r="C250" s="264"/>
      <c r="D250" s="330"/>
      <c r="E250" s="80"/>
      <c r="F250" s="69"/>
      <c r="G250" s="69"/>
      <c r="H250" s="275"/>
    </row>
    <row r="251" spans="1:8" ht="12.75" customHeight="1">
      <c r="A251" s="242"/>
      <c r="B251" s="256"/>
      <c r="C251" s="54"/>
      <c r="D251" s="327"/>
      <c r="E251" s="83"/>
      <c r="F251" s="70"/>
      <c r="G251" s="70"/>
      <c r="H251" s="277"/>
    </row>
    <row r="252" spans="1:8" ht="12.75" customHeight="1">
      <c r="A252" s="243"/>
      <c r="B252" s="255"/>
      <c r="C252" s="55"/>
      <c r="D252" s="326"/>
      <c r="E252" s="346"/>
      <c r="F252" s="90"/>
      <c r="G252" s="69"/>
      <c r="H252" s="278"/>
    </row>
    <row r="253" spans="1:8" ht="12.75" customHeight="1">
      <c r="A253" s="244"/>
      <c r="B253" s="256"/>
      <c r="C253" s="54"/>
      <c r="D253" s="327"/>
      <c r="E253" s="347"/>
      <c r="F253" s="91"/>
      <c r="G253" s="70"/>
      <c r="H253" s="279"/>
    </row>
    <row r="254" spans="1:8" ht="12.75" customHeight="1">
      <c r="A254" s="282"/>
      <c r="B254" s="255"/>
      <c r="C254" s="55"/>
      <c r="D254" s="326"/>
      <c r="E254" s="82"/>
      <c r="F254" s="90"/>
      <c r="G254" s="73"/>
      <c r="H254" s="278"/>
    </row>
    <row r="255" spans="1:8" ht="12.75" customHeight="1">
      <c r="A255" s="245"/>
      <c r="B255" s="256"/>
      <c r="C255" s="54"/>
      <c r="D255" s="327"/>
      <c r="E255" s="83"/>
      <c r="F255" s="91"/>
      <c r="G255" s="101"/>
      <c r="H255" s="279"/>
    </row>
    <row r="256" spans="1:8" ht="12.75" customHeight="1">
      <c r="A256" s="243"/>
      <c r="B256" s="258"/>
      <c r="C256" s="52"/>
      <c r="D256" s="326"/>
      <c r="E256" s="346"/>
      <c r="F256" s="90"/>
      <c r="G256" s="69"/>
      <c r="H256" s="372"/>
    </row>
    <row r="257" spans="1:8" ht="12.75" customHeight="1">
      <c r="A257" s="244"/>
      <c r="B257" s="256"/>
      <c r="C257" s="53"/>
      <c r="D257" s="327"/>
      <c r="E257" s="347"/>
      <c r="F257" s="72"/>
      <c r="G257" s="70"/>
      <c r="H257" s="375"/>
    </row>
    <row r="258" spans="1:8" ht="12.75" customHeight="1">
      <c r="A258" s="243"/>
      <c r="B258" s="255"/>
      <c r="C258" s="55"/>
      <c r="D258" s="326"/>
      <c r="E258" s="346"/>
      <c r="F258" s="90"/>
      <c r="G258" s="69"/>
      <c r="H258" s="278"/>
    </row>
    <row r="259" spans="1:8" ht="12.75" customHeight="1">
      <c r="A259" s="244"/>
      <c r="B259" s="256"/>
      <c r="C259" s="54"/>
      <c r="D259" s="327"/>
      <c r="E259" s="83"/>
      <c r="F259" s="91"/>
      <c r="G259" s="70"/>
      <c r="H259" s="375"/>
    </row>
    <row r="260" spans="1:8" ht="12.75" customHeight="1">
      <c r="A260" s="243"/>
      <c r="B260" s="255"/>
      <c r="C260" s="52"/>
      <c r="D260" s="326"/>
      <c r="E260" s="346"/>
      <c r="F260" s="90"/>
      <c r="G260" s="69"/>
      <c r="H260" s="278"/>
    </row>
    <row r="261" spans="1:8" ht="12.75" customHeight="1">
      <c r="A261" s="244"/>
      <c r="B261" s="256"/>
      <c r="C261" s="54"/>
      <c r="D261" s="327"/>
      <c r="E261" s="83"/>
      <c r="F261" s="91"/>
      <c r="G261" s="70"/>
      <c r="H261" s="277"/>
    </row>
    <row r="262" spans="1:8" ht="12.75" customHeight="1">
      <c r="A262" s="243"/>
      <c r="B262" s="255"/>
      <c r="C262" s="55"/>
      <c r="D262" s="326"/>
      <c r="E262" s="346"/>
      <c r="F262" s="90"/>
      <c r="G262" s="69"/>
      <c r="H262" s="278"/>
    </row>
    <row r="263" spans="1:8" ht="12.75" customHeight="1">
      <c r="A263" s="244"/>
      <c r="B263" s="256"/>
      <c r="C263" s="54"/>
      <c r="D263" s="327"/>
      <c r="E263" s="83"/>
      <c r="F263" s="91"/>
      <c r="G263" s="70"/>
      <c r="H263" s="375"/>
    </row>
    <row r="264" spans="1:8" ht="12.75" customHeight="1">
      <c r="A264" s="243"/>
      <c r="B264" s="255"/>
      <c r="C264" s="52"/>
      <c r="D264" s="326"/>
      <c r="E264" s="346"/>
      <c r="F264" s="90"/>
      <c r="G264" s="69"/>
      <c r="H264" s="278"/>
    </row>
    <row r="265" spans="1:8" ht="12.75" customHeight="1">
      <c r="A265" s="244"/>
      <c r="B265" s="256"/>
      <c r="C265" s="54"/>
      <c r="D265" s="327"/>
      <c r="E265" s="83"/>
      <c r="F265" s="91"/>
      <c r="G265" s="70"/>
      <c r="H265" s="277"/>
    </row>
    <row r="266" spans="1:8" ht="12.75" customHeight="1">
      <c r="A266" s="243"/>
      <c r="B266" s="258"/>
      <c r="C266" s="52"/>
      <c r="D266" s="326"/>
      <c r="E266" s="346"/>
      <c r="F266" s="90"/>
      <c r="G266" s="69"/>
      <c r="H266" s="372"/>
    </row>
    <row r="267" spans="1:8" ht="12.75" customHeight="1">
      <c r="A267" s="244"/>
      <c r="B267" s="256"/>
      <c r="C267" s="53"/>
      <c r="D267" s="327"/>
      <c r="E267" s="83"/>
      <c r="F267" s="72"/>
      <c r="G267" s="70"/>
      <c r="H267" s="375"/>
    </row>
    <row r="268" spans="1:8" ht="12.75" customHeight="1">
      <c r="A268" s="243"/>
      <c r="B268" s="258"/>
      <c r="C268" s="52"/>
      <c r="D268" s="326"/>
      <c r="E268" s="346"/>
      <c r="F268" s="90"/>
      <c r="G268" s="69"/>
      <c r="H268" s="372"/>
    </row>
    <row r="269" spans="1:8" ht="12.75" customHeight="1">
      <c r="A269" s="244"/>
      <c r="B269" s="256"/>
      <c r="C269" s="53"/>
      <c r="D269" s="327"/>
      <c r="E269" s="347"/>
      <c r="F269" s="72"/>
      <c r="G269" s="70"/>
      <c r="H269" s="375"/>
    </row>
    <row r="270" spans="1:8" ht="12.75" customHeight="1">
      <c r="A270" s="243"/>
      <c r="B270" s="255"/>
      <c r="C270" s="55"/>
      <c r="D270" s="326"/>
      <c r="E270" s="346"/>
      <c r="F270" s="90"/>
      <c r="G270" s="69"/>
      <c r="H270" s="278"/>
    </row>
    <row r="271" spans="1:8" ht="12.75" customHeight="1">
      <c r="A271" s="244"/>
      <c r="B271" s="256"/>
      <c r="C271" s="54"/>
      <c r="D271" s="327"/>
      <c r="E271" s="83"/>
      <c r="F271" s="91"/>
      <c r="G271" s="70"/>
      <c r="H271" s="375"/>
    </row>
    <row r="272" spans="1:8" ht="12.75" customHeight="1">
      <c r="A272" s="243"/>
      <c r="B272" s="255"/>
      <c r="C272" s="55"/>
      <c r="D272" s="326"/>
      <c r="E272" s="82"/>
      <c r="F272" s="90"/>
      <c r="G272" s="69"/>
      <c r="H272" s="278"/>
    </row>
    <row r="273" spans="1:8" ht="12.75" customHeight="1">
      <c r="A273" s="244"/>
      <c r="B273" s="256"/>
      <c r="C273" s="54"/>
      <c r="D273" s="327"/>
      <c r="E273" s="83"/>
      <c r="F273" s="91"/>
      <c r="G273" s="70"/>
      <c r="H273" s="279"/>
    </row>
    <row r="274" spans="1:8" ht="12.75" customHeight="1">
      <c r="A274" s="243"/>
      <c r="B274" s="255"/>
      <c r="C274" s="55"/>
      <c r="D274" s="326"/>
      <c r="E274" s="346"/>
      <c r="F274" s="90"/>
      <c r="G274" s="69"/>
      <c r="H274" s="278"/>
    </row>
    <row r="275" spans="1:8" ht="12.75" customHeight="1">
      <c r="A275" s="244"/>
      <c r="B275" s="256"/>
      <c r="C275" s="54"/>
      <c r="D275" s="327"/>
      <c r="E275" s="83"/>
      <c r="F275" s="91"/>
      <c r="G275" s="70"/>
      <c r="H275" s="279"/>
    </row>
    <row r="276" spans="1:8" ht="12.75" customHeight="1">
      <c r="A276" s="243"/>
      <c r="B276" s="255"/>
      <c r="C276" s="55"/>
      <c r="D276" s="326"/>
      <c r="E276" s="346"/>
      <c r="F276" s="90"/>
      <c r="G276" s="69"/>
      <c r="H276" s="278"/>
    </row>
    <row r="277" spans="1:8" ht="12.75" customHeight="1">
      <c r="A277" s="244"/>
      <c r="B277" s="256"/>
      <c r="C277" s="53"/>
      <c r="D277" s="327"/>
      <c r="E277" s="347"/>
      <c r="F277" s="91"/>
      <c r="G277" s="70"/>
      <c r="H277" s="279"/>
    </row>
    <row r="278" spans="1:8" ht="12.75" customHeight="1">
      <c r="A278" s="243"/>
      <c r="B278" s="260"/>
      <c r="C278" s="52"/>
      <c r="D278" s="326"/>
      <c r="E278" s="346"/>
      <c r="F278" s="71"/>
      <c r="G278" s="69"/>
      <c r="H278" s="278"/>
    </row>
    <row r="279" spans="1:8" ht="12.75" customHeight="1">
      <c r="A279" s="244"/>
      <c r="B279" s="292"/>
      <c r="C279" s="54"/>
      <c r="D279" s="327"/>
      <c r="E279" s="347"/>
      <c r="F279" s="72"/>
      <c r="G279" s="70"/>
      <c r="H279" s="279"/>
    </row>
    <row r="280" spans="1:8" ht="12.75" customHeight="1">
      <c r="A280" s="247"/>
      <c r="B280" s="261"/>
      <c r="C280" s="55"/>
      <c r="D280" s="333"/>
      <c r="E280" s="350"/>
      <c r="F280" s="73"/>
      <c r="G280" s="73"/>
      <c r="H280" s="278"/>
    </row>
    <row r="281" spans="1:8" ht="12.75" customHeight="1">
      <c r="A281" s="240"/>
      <c r="B281" s="40" t="s">
        <v>165</v>
      </c>
      <c r="C281" s="53"/>
      <c r="D281" s="334"/>
      <c r="E281" s="351"/>
      <c r="F281" s="94"/>
      <c r="G281" s="102"/>
      <c r="H281" s="281"/>
    </row>
    <row r="282" spans="1:8" ht="12.75" customHeight="1">
      <c r="A282" s="241"/>
      <c r="B282" s="293"/>
      <c r="C282" s="52"/>
      <c r="D282" s="328"/>
      <c r="E282" s="348"/>
      <c r="F282" s="90"/>
      <c r="G282" s="69"/>
      <c r="H282" s="278"/>
    </row>
    <row r="283" spans="1:8" ht="12.75" customHeight="1">
      <c r="A283" s="245" t="s">
        <v>2554</v>
      </c>
      <c r="B283" s="294" t="s">
        <v>314</v>
      </c>
      <c r="C283" s="53"/>
      <c r="D283" s="329"/>
      <c r="E283" s="349"/>
      <c r="F283" s="91"/>
      <c r="G283" s="70"/>
      <c r="H283" s="279"/>
    </row>
    <row r="284" spans="1:8" ht="12.75" customHeight="1">
      <c r="A284" s="384"/>
      <c r="B284" s="249"/>
      <c r="C284" s="249"/>
      <c r="D284" s="330"/>
      <c r="E284" s="80"/>
      <c r="F284" s="69"/>
      <c r="G284" s="69"/>
      <c r="H284" s="275"/>
    </row>
    <row r="285" spans="1:8" ht="12.75" customHeight="1">
      <c r="A285" s="385" t="s">
        <v>46</v>
      </c>
      <c r="B285" s="49"/>
      <c r="C285" s="311"/>
      <c r="D285" s="331"/>
      <c r="E285" s="81"/>
      <c r="F285" s="70"/>
      <c r="G285" s="70"/>
      <c r="H285" s="374"/>
    </row>
    <row r="286" spans="1:8" ht="12.75" customHeight="1">
      <c r="A286" s="243"/>
      <c r="B286" s="255"/>
      <c r="C286" s="52" t="s">
        <v>2812</v>
      </c>
      <c r="D286" s="326"/>
      <c r="E286" s="346"/>
      <c r="F286" s="90"/>
      <c r="G286" s="69"/>
      <c r="H286" s="278"/>
    </row>
    <row r="287" spans="1:8" ht="12.75" customHeight="1">
      <c r="A287" s="244"/>
      <c r="B287" s="256" t="s">
        <v>2816</v>
      </c>
      <c r="C287" s="53" t="s">
        <v>1263</v>
      </c>
      <c r="D287" s="327">
        <v>1</v>
      </c>
      <c r="E287" s="83" t="s">
        <v>2108</v>
      </c>
      <c r="F287" s="369"/>
      <c r="G287" s="70"/>
      <c r="H287" s="277"/>
    </row>
    <row r="288" spans="1:8" ht="12.75" customHeight="1">
      <c r="A288" s="243"/>
      <c r="B288" s="253"/>
      <c r="C288" s="264"/>
      <c r="D288" s="330"/>
      <c r="E288" s="80"/>
      <c r="F288" s="69"/>
      <c r="G288" s="69"/>
      <c r="H288" s="275"/>
    </row>
    <row r="289" spans="1:8" ht="12.75" customHeight="1">
      <c r="A289" s="242"/>
      <c r="B289" s="256"/>
      <c r="C289" s="54"/>
      <c r="D289" s="327"/>
      <c r="E289" s="83"/>
      <c r="F289" s="70"/>
      <c r="G289" s="70"/>
      <c r="H289" s="277"/>
    </row>
    <row r="290" spans="1:8" ht="12.75" customHeight="1">
      <c r="A290" s="243"/>
      <c r="B290" s="258"/>
      <c r="C290" s="52"/>
      <c r="D290" s="326"/>
      <c r="E290" s="346"/>
      <c r="F290" s="90"/>
      <c r="G290" s="69"/>
      <c r="H290" s="372"/>
    </row>
    <row r="291" spans="1:8" ht="12.75" customHeight="1">
      <c r="A291" s="244"/>
      <c r="B291" s="256"/>
      <c r="C291" s="53"/>
      <c r="D291" s="327"/>
      <c r="E291" s="83"/>
      <c r="F291" s="72"/>
      <c r="G291" s="70"/>
      <c r="H291" s="375"/>
    </row>
    <row r="292" spans="1:8" ht="12.75" customHeight="1">
      <c r="A292" s="243"/>
      <c r="B292" s="253"/>
      <c r="C292" s="264"/>
      <c r="D292" s="330"/>
      <c r="E292" s="80"/>
      <c r="F292" s="69"/>
      <c r="G292" s="69"/>
      <c r="H292" s="275"/>
    </row>
    <row r="293" spans="1:8" ht="12.75" customHeight="1">
      <c r="A293" s="242"/>
      <c r="B293" s="256"/>
      <c r="C293" s="54"/>
      <c r="D293" s="327"/>
      <c r="E293" s="83"/>
      <c r="F293" s="70"/>
      <c r="G293" s="70"/>
      <c r="H293" s="277"/>
    </row>
    <row r="294" spans="1:8" ht="12.75" customHeight="1">
      <c r="A294" s="243"/>
      <c r="B294" s="255"/>
      <c r="C294" s="55"/>
      <c r="D294" s="326"/>
      <c r="E294" s="346"/>
      <c r="F294" s="90"/>
      <c r="G294" s="69"/>
      <c r="H294" s="278"/>
    </row>
    <row r="295" spans="1:8" ht="12.75" customHeight="1">
      <c r="A295" s="244"/>
      <c r="B295" s="256"/>
      <c r="C295" s="54"/>
      <c r="D295" s="327"/>
      <c r="E295" s="347"/>
      <c r="F295" s="91"/>
      <c r="G295" s="70"/>
      <c r="H295" s="279"/>
    </row>
    <row r="296" spans="1:8" ht="12.75" customHeight="1">
      <c r="A296" s="282"/>
      <c r="B296" s="255"/>
      <c r="C296" s="55"/>
      <c r="D296" s="326"/>
      <c r="E296" s="82"/>
      <c r="F296" s="90"/>
      <c r="G296" s="73"/>
      <c r="H296" s="278"/>
    </row>
    <row r="297" spans="1:8" ht="12.75" customHeight="1">
      <c r="A297" s="245"/>
      <c r="B297" s="256"/>
      <c r="C297" s="54"/>
      <c r="D297" s="327"/>
      <c r="E297" s="83"/>
      <c r="F297" s="91"/>
      <c r="G297" s="101"/>
      <c r="H297" s="279"/>
    </row>
    <row r="298" spans="1:8" ht="12.75" customHeight="1">
      <c r="A298" s="243"/>
      <c r="B298" s="258"/>
      <c r="C298" s="52"/>
      <c r="D298" s="326"/>
      <c r="E298" s="346"/>
      <c r="F298" s="90"/>
      <c r="G298" s="69"/>
      <c r="H298" s="372"/>
    </row>
    <row r="299" spans="1:8" ht="12.75" customHeight="1">
      <c r="A299" s="244"/>
      <c r="B299" s="256"/>
      <c r="C299" s="53"/>
      <c r="D299" s="327"/>
      <c r="E299" s="347"/>
      <c r="F299" s="72"/>
      <c r="G299" s="70"/>
      <c r="H299" s="375"/>
    </row>
    <row r="300" spans="1:8" ht="12.75" customHeight="1">
      <c r="A300" s="243"/>
      <c r="B300" s="255"/>
      <c r="C300" s="55"/>
      <c r="D300" s="326"/>
      <c r="E300" s="346"/>
      <c r="F300" s="90"/>
      <c r="G300" s="69"/>
      <c r="H300" s="278"/>
    </row>
    <row r="301" spans="1:8" ht="12.75" customHeight="1">
      <c r="A301" s="244"/>
      <c r="B301" s="256"/>
      <c r="C301" s="54"/>
      <c r="D301" s="327"/>
      <c r="E301" s="83"/>
      <c r="F301" s="91"/>
      <c r="G301" s="70"/>
      <c r="H301" s="375"/>
    </row>
    <row r="302" spans="1:8" ht="12.75" customHeight="1">
      <c r="A302" s="243"/>
      <c r="B302" s="255"/>
      <c r="C302" s="52"/>
      <c r="D302" s="326"/>
      <c r="E302" s="346"/>
      <c r="F302" s="90"/>
      <c r="G302" s="69"/>
      <c r="H302" s="278"/>
    </row>
    <row r="303" spans="1:8" ht="12.75" customHeight="1">
      <c r="A303" s="244"/>
      <c r="B303" s="256"/>
      <c r="C303" s="54"/>
      <c r="D303" s="327"/>
      <c r="E303" s="83"/>
      <c r="F303" s="91"/>
      <c r="G303" s="70"/>
      <c r="H303" s="277"/>
    </row>
    <row r="304" spans="1:8" ht="12.75" customHeight="1">
      <c r="A304" s="243"/>
      <c r="B304" s="258"/>
      <c r="C304" s="52"/>
      <c r="D304" s="326"/>
      <c r="E304" s="346"/>
      <c r="F304" s="90"/>
      <c r="G304" s="69"/>
      <c r="H304" s="372"/>
    </row>
    <row r="305" spans="1:8" ht="12.75" customHeight="1">
      <c r="A305" s="244"/>
      <c r="B305" s="256"/>
      <c r="C305" s="53"/>
      <c r="D305" s="327"/>
      <c r="E305" s="83"/>
      <c r="F305" s="72"/>
      <c r="G305" s="70"/>
      <c r="H305" s="375"/>
    </row>
    <row r="306" spans="1:8" ht="12.75" customHeight="1">
      <c r="A306" s="243"/>
      <c r="B306" s="258"/>
      <c r="C306" s="52"/>
      <c r="D306" s="326"/>
      <c r="E306" s="346"/>
      <c r="F306" s="90"/>
      <c r="G306" s="69"/>
      <c r="H306" s="372"/>
    </row>
    <row r="307" spans="1:8" ht="12.75" customHeight="1">
      <c r="A307" s="244"/>
      <c r="B307" s="256"/>
      <c r="C307" s="53"/>
      <c r="D307" s="327"/>
      <c r="E307" s="347"/>
      <c r="F307" s="72"/>
      <c r="G307" s="70"/>
      <c r="H307" s="375"/>
    </row>
    <row r="308" spans="1:8" ht="12.75" customHeight="1">
      <c r="A308" s="243"/>
      <c r="B308" s="255"/>
      <c r="C308" s="55"/>
      <c r="D308" s="326"/>
      <c r="E308" s="346"/>
      <c r="F308" s="90"/>
      <c r="G308" s="69"/>
      <c r="H308" s="278"/>
    </row>
    <row r="309" spans="1:8" ht="12.75" customHeight="1">
      <c r="A309" s="244"/>
      <c r="B309" s="256"/>
      <c r="C309" s="54"/>
      <c r="D309" s="327"/>
      <c r="E309" s="83"/>
      <c r="F309" s="91"/>
      <c r="G309" s="70"/>
      <c r="H309" s="375"/>
    </row>
    <row r="310" spans="1:8" ht="12.75" customHeight="1">
      <c r="A310" s="243"/>
      <c r="B310" s="255"/>
      <c r="C310" s="55"/>
      <c r="D310" s="326"/>
      <c r="E310" s="82"/>
      <c r="F310" s="90"/>
      <c r="G310" s="69"/>
      <c r="H310" s="278"/>
    </row>
    <row r="311" spans="1:8" ht="12.75" customHeight="1">
      <c r="A311" s="244"/>
      <c r="B311" s="256"/>
      <c r="C311" s="54"/>
      <c r="D311" s="327"/>
      <c r="E311" s="83"/>
      <c r="F311" s="91"/>
      <c r="G311" s="70"/>
      <c r="H311" s="279"/>
    </row>
    <row r="312" spans="1:8" ht="12.75" customHeight="1">
      <c r="A312" s="243"/>
      <c r="B312" s="255"/>
      <c r="C312" s="55"/>
      <c r="D312" s="326"/>
      <c r="E312" s="346"/>
      <c r="F312" s="90"/>
      <c r="G312" s="69"/>
      <c r="H312" s="278"/>
    </row>
    <row r="313" spans="1:8" ht="12.75" customHeight="1">
      <c r="A313" s="244"/>
      <c r="B313" s="256"/>
      <c r="C313" s="54"/>
      <c r="D313" s="327"/>
      <c r="E313" s="83"/>
      <c r="F313" s="91"/>
      <c r="G313" s="70"/>
      <c r="H313" s="279"/>
    </row>
    <row r="314" spans="1:8" ht="12.75" customHeight="1">
      <c r="A314" s="243"/>
      <c r="B314" s="255"/>
      <c r="C314" s="55"/>
      <c r="D314" s="326"/>
      <c r="E314" s="346"/>
      <c r="F314" s="90"/>
      <c r="G314" s="69"/>
      <c r="H314" s="278"/>
    </row>
    <row r="315" spans="1:8" ht="12.75" customHeight="1">
      <c r="A315" s="244"/>
      <c r="B315" s="256"/>
      <c r="C315" s="53"/>
      <c r="D315" s="327"/>
      <c r="E315" s="347"/>
      <c r="F315" s="91"/>
      <c r="G315" s="70"/>
      <c r="H315" s="279"/>
    </row>
    <row r="316" spans="1:8" ht="12.75" customHeight="1">
      <c r="A316" s="241"/>
      <c r="B316" s="293"/>
      <c r="C316" s="52"/>
      <c r="D316" s="328"/>
      <c r="E316" s="348"/>
      <c r="F316" s="90"/>
      <c r="G316" s="69"/>
      <c r="H316" s="278"/>
    </row>
    <row r="317" spans="1:8" ht="12.75" customHeight="1">
      <c r="A317" s="244"/>
      <c r="B317" s="294"/>
      <c r="C317" s="53"/>
      <c r="D317" s="329"/>
      <c r="E317" s="349"/>
      <c r="F317" s="91"/>
      <c r="G317" s="70"/>
      <c r="H317" s="279"/>
    </row>
    <row r="318" spans="1:8" ht="12.75" customHeight="1">
      <c r="A318" s="243"/>
      <c r="B318" s="260"/>
      <c r="C318" s="52"/>
      <c r="D318" s="326"/>
      <c r="E318" s="346"/>
      <c r="F318" s="71"/>
      <c r="G318" s="69"/>
      <c r="H318" s="278"/>
    </row>
    <row r="319" spans="1:8" ht="12.75" customHeight="1">
      <c r="A319" s="244"/>
      <c r="B319" s="292"/>
      <c r="C319" s="54"/>
      <c r="D319" s="327"/>
      <c r="E319" s="347"/>
      <c r="F319" s="72"/>
      <c r="G319" s="70"/>
      <c r="H319" s="279"/>
    </row>
    <row r="320" spans="1:8" ht="12.75" customHeight="1">
      <c r="A320" s="247"/>
      <c r="B320" s="261"/>
      <c r="C320" s="55"/>
      <c r="D320" s="333"/>
      <c r="E320" s="350"/>
      <c r="F320" s="73"/>
      <c r="G320" s="73"/>
      <c r="H320" s="278"/>
    </row>
    <row r="321" spans="1:8" ht="12.75" customHeight="1">
      <c r="A321" s="240"/>
      <c r="B321" s="40" t="s">
        <v>165</v>
      </c>
      <c r="C321" s="53"/>
      <c r="D321" s="334"/>
      <c r="E321" s="351"/>
      <c r="F321" s="94"/>
      <c r="G321" s="102"/>
      <c r="H32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Ｐゴシック,標準"&amp;9校舎等：⑦駐車場：P-&amp;P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9">
    <tabColor rgb="FF00B050"/>
  </sheetPr>
  <dimension ref="A1:H321"/>
  <sheetViews>
    <sheetView showZeros="0" view="pageBreakPreview" topLeftCell="A310" zoomScaleSheetLayoutView="100" workbookViewId="0">
      <selection activeCell="C95" sqref="C95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278"/>
    </row>
    <row r="3" spans="1:8" ht="12.75" customHeight="1">
      <c r="A3" s="283" t="s">
        <v>802</v>
      </c>
      <c r="B3" s="252" t="s">
        <v>2877</v>
      </c>
      <c r="C3" s="54" t="s">
        <v>46</v>
      </c>
      <c r="D3" s="327"/>
      <c r="E3" s="83" t="s">
        <v>46</v>
      </c>
      <c r="F3" s="72"/>
      <c r="G3" s="72"/>
      <c r="H3" s="279"/>
    </row>
    <row r="4" spans="1:8" ht="12.75" customHeight="1">
      <c r="A4" s="282"/>
      <c r="B4" s="255"/>
      <c r="C4" s="55"/>
      <c r="D4" s="326"/>
      <c r="E4" s="82"/>
      <c r="F4" s="353"/>
      <c r="G4" s="71"/>
      <c r="H4" s="278"/>
    </row>
    <row r="5" spans="1:8" ht="12.75" customHeight="1">
      <c r="A5" s="245"/>
      <c r="B5" s="256"/>
      <c r="C5" s="54"/>
      <c r="D5" s="327"/>
      <c r="E5" s="83"/>
      <c r="F5" s="72"/>
      <c r="G5" s="72"/>
      <c r="H5" s="279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278"/>
    </row>
    <row r="7" spans="1:8" ht="12.75" customHeight="1">
      <c r="A7" s="245" t="s">
        <v>1562</v>
      </c>
      <c r="B7" s="256" t="s">
        <v>12</v>
      </c>
      <c r="C7" s="54" t="s">
        <v>46</v>
      </c>
      <c r="D7" s="327">
        <v>1</v>
      </c>
      <c r="E7" s="83" t="s">
        <v>60</v>
      </c>
      <c r="F7" s="72"/>
      <c r="G7" s="72"/>
      <c r="H7" s="279"/>
    </row>
    <row r="8" spans="1:8" ht="12.75" customHeight="1">
      <c r="A8" s="282"/>
      <c r="B8" s="255" t="s">
        <v>46</v>
      </c>
      <c r="C8" s="55"/>
      <c r="D8" s="326"/>
      <c r="E8" s="82"/>
      <c r="F8" s="353"/>
      <c r="G8" s="71"/>
      <c r="H8" s="278"/>
    </row>
    <row r="9" spans="1:8" ht="12.75" customHeight="1">
      <c r="A9" s="284" t="s">
        <v>2407</v>
      </c>
      <c r="B9" s="256" t="s">
        <v>1536</v>
      </c>
      <c r="C9" s="54"/>
      <c r="D9" s="327">
        <v>1</v>
      </c>
      <c r="E9" s="83" t="s">
        <v>60</v>
      </c>
      <c r="F9" s="72"/>
      <c r="G9" s="72"/>
      <c r="H9" s="279"/>
    </row>
    <row r="10" spans="1:8" ht="12.75" customHeight="1">
      <c r="A10" s="282"/>
      <c r="B10" s="255"/>
      <c r="C10" s="55"/>
      <c r="D10" s="326"/>
      <c r="E10" s="82"/>
      <c r="F10" s="353"/>
      <c r="G10" s="353"/>
      <c r="H10" s="278"/>
    </row>
    <row r="11" spans="1:8" ht="12.75" customHeight="1">
      <c r="A11" s="245" t="s">
        <v>2420</v>
      </c>
      <c r="B11" s="256" t="s">
        <v>2421</v>
      </c>
      <c r="C11" s="54"/>
      <c r="D11" s="327">
        <v>1</v>
      </c>
      <c r="E11" s="83" t="s">
        <v>2108</v>
      </c>
      <c r="F11" s="72"/>
      <c r="G11" s="72"/>
      <c r="H11" s="279"/>
    </row>
    <row r="12" spans="1:8" ht="12.75" customHeight="1">
      <c r="A12" s="282"/>
      <c r="B12" s="255" t="s">
        <v>46</v>
      </c>
      <c r="C12" s="55"/>
      <c r="D12" s="326"/>
      <c r="E12" s="82"/>
      <c r="F12" s="353"/>
      <c r="G12" s="71"/>
      <c r="H12" s="278"/>
    </row>
    <row r="13" spans="1:8" ht="12.75" customHeight="1">
      <c r="A13" s="245" t="s">
        <v>2456</v>
      </c>
      <c r="B13" s="256" t="s">
        <v>223</v>
      </c>
      <c r="C13" s="54"/>
      <c r="D13" s="327">
        <v>1</v>
      </c>
      <c r="E13" s="83" t="s">
        <v>60</v>
      </c>
      <c r="F13" s="72"/>
      <c r="G13" s="72"/>
      <c r="H13" s="279"/>
    </row>
    <row r="14" spans="1:8" ht="12.75" customHeight="1">
      <c r="A14" s="282"/>
      <c r="B14" s="255" t="s">
        <v>46</v>
      </c>
      <c r="C14" s="55"/>
      <c r="D14" s="326"/>
      <c r="E14" s="82"/>
      <c r="F14" s="353"/>
      <c r="G14" s="71"/>
      <c r="H14" s="278"/>
    </row>
    <row r="15" spans="1:8" ht="12.75" customHeight="1">
      <c r="A15" s="245" t="s">
        <v>2477</v>
      </c>
      <c r="B15" s="256" t="s">
        <v>2587</v>
      </c>
      <c r="C15" s="54"/>
      <c r="D15" s="327">
        <v>1</v>
      </c>
      <c r="E15" s="83" t="s">
        <v>60</v>
      </c>
      <c r="F15" s="72"/>
      <c r="G15" s="72"/>
      <c r="H15" s="279"/>
    </row>
    <row r="16" spans="1:8" ht="12.75" customHeight="1">
      <c r="A16" s="282"/>
      <c r="B16" s="255" t="s">
        <v>46</v>
      </c>
      <c r="C16" s="55"/>
      <c r="D16" s="326"/>
      <c r="E16" s="82"/>
      <c r="F16" s="353"/>
      <c r="G16" s="71"/>
      <c r="H16" s="278"/>
    </row>
    <row r="17" spans="1:8" ht="12.75" customHeight="1">
      <c r="A17" s="245" t="s">
        <v>1964</v>
      </c>
      <c r="B17" s="256" t="s">
        <v>2404</v>
      </c>
      <c r="C17" s="54"/>
      <c r="D17" s="327">
        <v>1</v>
      </c>
      <c r="E17" s="83" t="s">
        <v>60</v>
      </c>
      <c r="F17" s="72"/>
      <c r="G17" s="72"/>
      <c r="H17" s="279"/>
    </row>
    <row r="18" spans="1:8" ht="12.75" customHeight="1">
      <c r="A18" s="282"/>
      <c r="B18" s="255"/>
      <c r="C18" s="55" t="s">
        <v>46</v>
      </c>
      <c r="D18" s="326"/>
      <c r="E18" s="82"/>
      <c r="F18" s="353"/>
      <c r="G18" s="353"/>
      <c r="H18" s="278"/>
    </row>
    <row r="19" spans="1:8" ht="12.75" customHeight="1">
      <c r="A19" s="245" t="s">
        <v>2554</v>
      </c>
      <c r="B19" s="256" t="s">
        <v>41</v>
      </c>
      <c r="C19" s="54" t="s">
        <v>46</v>
      </c>
      <c r="D19" s="327">
        <v>1</v>
      </c>
      <c r="E19" s="83" t="s">
        <v>60</v>
      </c>
      <c r="F19" s="72"/>
      <c r="G19" s="72"/>
      <c r="H19" s="279"/>
    </row>
    <row r="20" spans="1:8" ht="12.75" customHeight="1">
      <c r="A20" s="282"/>
      <c r="B20" s="255"/>
      <c r="C20" s="55"/>
      <c r="D20" s="326"/>
      <c r="E20" s="82"/>
      <c r="F20" s="353"/>
      <c r="G20" s="353"/>
      <c r="H20" s="278"/>
    </row>
    <row r="21" spans="1:8" ht="12.75" customHeight="1">
      <c r="A21" s="245"/>
      <c r="B21" s="256"/>
      <c r="C21" s="54"/>
      <c r="D21" s="327"/>
      <c r="E21" s="83"/>
      <c r="F21" s="72"/>
      <c r="G21" s="72"/>
      <c r="H21" s="279"/>
    </row>
    <row r="22" spans="1:8" ht="12.75" customHeight="1">
      <c r="A22" s="282"/>
      <c r="B22" s="255"/>
      <c r="C22" s="55"/>
      <c r="D22" s="326"/>
      <c r="E22" s="82"/>
      <c r="F22" s="353"/>
      <c r="G22" s="353"/>
      <c r="H22" s="278"/>
    </row>
    <row r="23" spans="1:8" ht="12.75" customHeight="1">
      <c r="A23" s="245"/>
      <c r="B23" s="256"/>
      <c r="C23" s="54"/>
      <c r="D23" s="327"/>
      <c r="E23" s="83"/>
      <c r="F23" s="72"/>
      <c r="G23" s="72"/>
      <c r="H23" s="279"/>
    </row>
    <row r="24" spans="1:8" ht="12.75" customHeight="1">
      <c r="A24" s="282"/>
      <c r="B24" s="255"/>
      <c r="C24" s="55"/>
      <c r="D24" s="326"/>
      <c r="E24" s="82"/>
      <c r="F24" s="353"/>
      <c r="G24" s="353"/>
      <c r="H24" s="278"/>
    </row>
    <row r="25" spans="1:8" ht="12.75" customHeight="1">
      <c r="A25" s="245"/>
      <c r="B25" s="256"/>
      <c r="C25" s="54"/>
      <c r="D25" s="327"/>
      <c r="E25" s="83"/>
      <c r="F25" s="72"/>
      <c r="G25" s="72"/>
      <c r="H25" s="279"/>
    </row>
    <row r="26" spans="1:8" ht="12.75" customHeight="1">
      <c r="A26" s="282"/>
      <c r="B26" s="255"/>
      <c r="C26" s="55"/>
      <c r="D26" s="326"/>
      <c r="E26" s="82"/>
      <c r="F26" s="353"/>
      <c r="G26" s="353"/>
      <c r="H26" s="278"/>
    </row>
    <row r="27" spans="1:8" ht="12.75" customHeight="1">
      <c r="A27" s="245"/>
      <c r="B27" s="256"/>
      <c r="C27" s="54"/>
      <c r="D27" s="327"/>
      <c r="E27" s="83"/>
      <c r="F27" s="72"/>
      <c r="G27" s="72"/>
      <c r="H27" s="279"/>
    </row>
    <row r="28" spans="1:8" ht="12.75" customHeight="1">
      <c r="A28" s="282"/>
      <c r="B28" s="255"/>
      <c r="C28" s="55"/>
      <c r="D28" s="326"/>
      <c r="E28" s="82"/>
      <c r="F28" s="353"/>
      <c r="G28" s="353"/>
      <c r="H28" s="278"/>
    </row>
    <row r="29" spans="1:8" ht="12.75" customHeight="1">
      <c r="A29" s="245"/>
      <c r="B29" s="256"/>
      <c r="C29" s="54"/>
      <c r="D29" s="327"/>
      <c r="E29" s="83"/>
      <c r="F29" s="72"/>
      <c r="G29" s="72"/>
      <c r="H29" s="279"/>
    </row>
    <row r="30" spans="1:8" ht="12.75" customHeight="1">
      <c r="A30" s="282"/>
      <c r="B30" s="255"/>
      <c r="C30" s="55"/>
      <c r="D30" s="326"/>
      <c r="E30" s="82"/>
      <c r="F30" s="353"/>
      <c r="G30" s="353"/>
      <c r="H30" s="278"/>
    </row>
    <row r="31" spans="1:8" ht="12.75" customHeight="1">
      <c r="A31" s="245"/>
      <c r="B31" s="256"/>
      <c r="C31" s="54"/>
      <c r="D31" s="327"/>
      <c r="E31" s="83"/>
      <c r="F31" s="72"/>
      <c r="G31" s="72"/>
      <c r="H31" s="279"/>
    </row>
    <row r="32" spans="1:8" ht="12.75" customHeight="1">
      <c r="A32" s="282"/>
      <c r="B32" s="255"/>
      <c r="C32" s="55"/>
      <c r="D32" s="326"/>
      <c r="E32" s="82"/>
      <c r="F32" s="90"/>
      <c r="G32" s="73"/>
      <c r="H32" s="278"/>
    </row>
    <row r="33" spans="1:8" ht="12.75" customHeight="1">
      <c r="A33" s="245"/>
      <c r="B33" s="256"/>
      <c r="C33" s="54"/>
      <c r="D33" s="327"/>
      <c r="E33" s="83"/>
      <c r="F33" s="93"/>
      <c r="G33" s="101"/>
      <c r="H33" s="279"/>
    </row>
    <row r="34" spans="1:8" ht="12.75" customHeight="1">
      <c r="A34" s="282"/>
      <c r="B34" s="255"/>
      <c r="C34" s="55"/>
      <c r="D34" s="326"/>
      <c r="E34" s="82"/>
      <c r="F34" s="90"/>
      <c r="G34" s="73"/>
      <c r="H34" s="278"/>
    </row>
    <row r="35" spans="1:8" ht="12.75" customHeight="1">
      <c r="A35" s="245"/>
      <c r="B35" s="256"/>
      <c r="C35" s="54"/>
      <c r="D35" s="327"/>
      <c r="E35" s="83"/>
      <c r="F35" s="93"/>
      <c r="G35" s="101"/>
      <c r="H35" s="279"/>
    </row>
    <row r="36" spans="1:8" ht="12.75" customHeight="1">
      <c r="A36" s="282"/>
      <c r="B36" s="255"/>
      <c r="C36" s="55"/>
      <c r="D36" s="326"/>
      <c r="E36" s="82"/>
      <c r="F36" s="90"/>
      <c r="G36" s="73"/>
      <c r="H36" s="278"/>
    </row>
    <row r="37" spans="1:8" ht="12.75" customHeight="1">
      <c r="A37" s="245"/>
      <c r="B37" s="256"/>
      <c r="C37" s="54"/>
      <c r="D37" s="327"/>
      <c r="E37" s="83"/>
      <c r="F37" s="93"/>
      <c r="G37" s="101"/>
      <c r="H37" s="279"/>
    </row>
    <row r="38" spans="1:8" ht="12.75" customHeight="1">
      <c r="A38" s="282"/>
      <c r="B38" s="255"/>
      <c r="C38" s="55"/>
      <c r="D38" s="326"/>
      <c r="E38" s="82"/>
      <c r="F38" s="353"/>
      <c r="G38" s="353"/>
      <c r="H38" s="278"/>
    </row>
    <row r="39" spans="1:8" ht="12.75" customHeight="1">
      <c r="A39" s="245" t="s">
        <v>46</v>
      </c>
      <c r="B39" s="256"/>
      <c r="C39" s="54"/>
      <c r="D39" s="327"/>
      <c r="E39" s="83"/>
      <c r="F39" s="72"/>
      <c r="G39" s="72"/>
      <c r="H39" s="279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278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279"/>
    </row>
    <row r="42" spans="1:8" ht="12.75" customHeight="1">
      <c r="A42" s="243"/>
      <c r="B42" s="255"/>
      <c r="C42" s="55"/>
      <c r="D42" s="326"/>
      <c r="E42" s="346"/>
      <c r="F42" s="90"/>
      <c r="G42" s="73"/>
      <c r="H42" s="278"/>
    </row>
    <row r="43" spans="1:8" ht="12.75" customHeight="1">
      <c r="A43" s="245" t="s">
        <v>1562</v>
      </c>
      <c r="B43" s="256" t="s">
        <v>12</v>
      </c>
      <c r="C43" s="54"/>
      <c r="D43" s="327"/>
      <c r="E43" s="347"/>
      <c r="F43" s="91"/>
      <c r="G43" s="101"/>
      <c r="H43" s="279"/>
    </row>
    <row r="44" spans="1:8" ht="12.75" customHeight="1">
      <c r="A44" s="243"/>
      <c r="B44" s="255"/>
      <c r="C44" s="55"/>
      <c r="D44" s="326"/>
      <c r="E44" s="346"/>
      <c r="F44" s="90"/>
      <c r="G44" s="69"/>
      <c r="H44" s="278"/>
    </row>
    <row r="45" spans="1:8" ht="12.75" customHeight="1">
      <c r="A45" s="244" t="s">
        <v>46</v>
      </c>
      <c r="B45" s="256"/>
      <c r="C45" s="53"/>
      <c r="D45" s="327"/>
      <c r="E45" s="347"/>
      <c r="F45" s="91"/>
      <c r="G45" s="70"/>
      <c r="H45" s="279"/>
    </row>
    <row r="46" spans="1:8" ht="12.75" customHeight="1">
      <c r="A46" s="243"/>
      <c r="B46" s="260"/>
      <c r="C46" s="52"/>
      <c r="D46" s="326"/>
      <c r="E46" s="346"/>
      <c r="F46" s="71"/>
      <c r="G46" s="69"/>
      <c r="H46" s="278"/>
    </row>
    <row r="47" spans="1:8" ht="12.75" customHeight="1">
      <c r="A47" s="244" t="s">
        <v>46</v>
      </c>
      <c r="B47" s="292" t="s">
        <v>2689</v>
      </c>
      <c r="C47" s="54" t="s">
        <v>2640</v>
      </c>
      <c r="D47" s="327">
        <v>4</v>
      </c>
      <c r="E47" s="347" t="s">
        <v>220</v>
      </c>
      <c r="F47" s="72"/>
      <c r="G47" s="70"/>
      <c r="H47" s="279"/>
    </row>
    <row r="48" spans="1:8" ht="12.75" customHeight="1">
      <c r="A48" s="247"/>
      <c r="B48" s="261"/>
      <c r="C48" s="55"/>
      <c r="D48" s="333"/>
      <c r="E48" s="350"/>
      <c r="F48" s="73"/>
      <c r="G48" s="69"/>
      <c r="H48" s="278"/>
    </row>
    <row r="49" spans="1:8" ht="12.75" customHeight="1">
      <c r="A49" s="240" t="s">
        <v>46</v>
      </c>
      <c r="B49" s="298" t="s">
        <v>1809</v>
      </c>
      <c r="C49" s="53" t="s">
        <v>2691</v>
      </c>
      <c r="D49" s="334">
        <v>21.4</v>
      </c>
      <c r="E49" s="351" t="s">
        <v>117</v>
      </c>
      <c r="F49" s="94"/>
      <c r="G49" s="70"/>
      <c r="H49" s="281"/>
    </row>
    <row r="50" spans="1:8" ht="12.75" customHeight="1">
      <c r="A50" s="384"/>
      <c r="B50" s="249"/>
      <c r="C50" s="249"/>
      <c r="D50" s="330"/>
      <c r="E50" s="80"/>
      <c r="F50" s="69"/>
      <c r="G50" s="69"/>
      <c r="H50" s="275"/>
    </row>
    <row r="51" spans="1:8" ht="12.75" customHeight="1">
      <c r="A51" s="385" t="s">
        <v>46</v>
      </c>
      <c r="B51" s="49" t="s">
        <v>2125</v>
      </c>
      <c r="C51" s="311" t="s">
        <v>2691</v>
      </c>
      <c r="D51" s="331">
        <v>21.4</v>
      </c>
      <c r="E51" s="81" t="s">
        <v>117</v>
      </c>
      <c r="F51" s="70"/>
      <c r="G51" s="70"/>
      <c r="H51" s="374"/>
    </row>
    <row r="52" spans="1:8" ht="12.75" customHeight="1">
      <c r="A52" s="243"/>
      <c r="B52" s="253"/>
      <c r="C52" s="264"/>
      <c r="D52" s="330"/>
      <c r="E52" s="80"/>
      <c r="F52" s="69"/>
      <c r="G52" s="69"/>
      <c r="H52" s="275"/>
    </row>
    <row r="53" spans="1:8" ht="12.75" customHeight="1">
      <c r="A53" s="242" t="s">
        <v>46</v>
      </c>
      <c r="B53" s="254" t="s">
        <v>1432</v>
      </c>
      <c r="C53" s="265" t="s">
        <v>793</v>
      </c>
      <c r="D53" s="331">
        <v>21.4</v>
      </c>
      <c r="E53" s="81" t="s">
        <v>117</v>
      </c>
      <c r="F53" s="70"/>
      <c r="G53" s="70"/>
      <c r="H53" s="277"/>
    </row>
    <row r="54" spans="1:8" ht="12.75" customHeight="1">
      <c r="A54" s="243"/>
      <c r="B54" s="253"/>
      <c r="C54" s="264"/>
      <c r="D54" s="330"/>
      <c r="E54" s="80"/>
      <c r="F54" s="90"/>
      <c r="G54" s="69"/>
      <c r="H54" s="278"/>
    </row>
    <row r="55" spans="1:8" ht="12.75" customHeight="1">
      <c r="A55" s="241" t="s">
        <v>46</v>
      </c>
      <c r="B55" s="256"/>
      <c r="C55" s="312"/>
      <c r="D55" s="326"/>
      <c r="E55" s="82"/>
      <c r="F55" s="90"/>
      <c r="G55" s="268"/>
      <c r="H55" s="278"/>
    </row>
    <row r="56" spans="1:8" ht="12.75" customHeight="1">
      <c r="A56" s="282"/>
      <c r="B56" s="255"/>
      <c r="C56" s="415"/>
      <c r="D56" s="335"/>
      <c r="E56" s="84"/>
      <c r="F56" s="273"/>
      <c r="G56" s="274"/>
      <c r="H56" s="280"/>
    </row>
    <row r="57" spans="1:8" ht="12.75" customHeight="1">
      <c r="A57" s="245"/>
      <c r="B57" s="256"/>
      <c r="C57" s="51"/>
      <c r="D57" s="329"/>
      <c r="E57" s="86"/>
      <c r="F57" s="416"/>
      <c r="G57" s="94"/>
      <c r="H57" s="373"/>
    </row>
    <row r="58" spans="1:8" ht="12.75" customHeight="1">
      <c r="A58" s="285"/>
      <c r="B58" s="251"/>
      <c r="C58" s="264"/>
      <c r="D58" s="330"/>
      <c r="E58" s="80"/>
      <c r="F58" s="69"/>
      <c r="G58" s="69"/>
      <c r="H58" s="275"/>
    </row>
    <row r="59" spans="1:8" ht="12.75" customHeight="1">
      <c r="A59" s="81"/>
      <c r="B59" s="49"/>
      <c r="C59" s="311"/>
      <c r="D59" s="331"/>
      <c r="E59" s="81"/>
      <c r="F59" s="70"/>
      <c r="G59" s="70"/>
      <c r="H59" s="374"/>
    </row>
    <row r="60" spans="1:8" ht="12.75" customHeight="1">
      <c r="A60" s="243"/>
      <c r="B60" s="258"/>
      <c r="C60" s="52"/>
      <c r="D60" s="326"/>
      <c r="E60" s="346"/>
      <c r="F60" s="90"/>
      <c r="G60" s="69"/>
      <c r="H60" s="372"/>
    </row>
    <row r="61" spans="1:8" ht="12.75" customHeight="1">
      <c r="A61" s="244"/>
      <c r="B61" s="256"/>
      <c r="C61" s="53"/>
      <c r="D61" s="327"/>
      <c r="E61" s="347"/>
      <c r="F61" s="72"/>
      <c r="G61" s="70"/>
      <c r="H61" s="375"/>
    </row>
    <row r="62" spans="1:8" ht="12.75" customHeight="1">
      <c r="A62" s="282"/>
      <c r="B62" s="255"/>
      <c r="C62" s="55"/>
      <c r="D62" s="326"/>
      <c r="E62" s="82"/>
      <c r="F62" s="90"/>
      <c r="G62" s="73"/>
      <c r="H62" s="278"/>
    </row>
    <row r="63" spans="1:8" ht="12.75" customHeight="1">
      <c r="A63" s="245"/>
      <c r="B63" s="256"/>
      <c r="C63" s="54"/>
      <c r="D63" s="327"/>
      <c r="E63" s="83"/>
      <c r="F63" s="91"/>
      <c r="G63" s="101"/>
      <c r="H63" s="279"/>
    </row>
    <row r="64" spans="1:8" ht="12.75" customHeight="1">
      <c r="A64" s="243"/>
      <c r="B64" s="258"/>
      <c r="C64" s="52"/>
      <c r="D64" s="326"/>
      <c r="E64" s="346"/>
      <c r="F64" s="90"/>
      <c r="G64" s="69"/>
      <c r="H64" s="372"/>
    </row>
    <row r="65" spans="1:8" ht="12.75" customHeight="1">
      <c r="A65" s="244"/>
      <c r="B65" s="256"/>
      <c r="C65" s="53"/>
      <c r="D65" s="327"/>
      <c r="E65" s="347"/>
      <c r="F65" s="72"/>
      <c r="G65" s="70"/>
      <c r="H65" s="375"/>
    </row>
    <row r="66" spans="1:8" ht="12.75" customHeight="1">
      <c r="A66" s="243"/>
      <c r="B66" s="255"/>
      <c r="C66" s="55"/>
      <c r="D66" s="326"/>
      <c r="E66" s="346"/>
      <c r="F66" s="90"/>
      <c r="G66" s="69"/>
      <c r="H66" s="278"/>
    </row>
    <row r="67" spans="1:8" ht="12.75" customHeight="1">
      <c r="A67" s="244"/>
      <c r="B67" s="256"/>
      <c r="C67" s="54"/>
      <c r="D67" s="327"/>
      <c r="E67" s="347"/>
      <c r="F67" s="91"/>
      <c r="G67" s="70"/>
      <c r="H67" s="375"/>
    </row>
    <row r="68" spans="1:8" ht="12.75" customHeight="1">
      <c r="A68" s="243"/>
      <c r="B68" s="255"/>
      <c r="C68" s="52"/>
      <c r="D68" s="326"/>
      <c r="E68" s="346"/>
      <c r="F68" s="90"/>
      <c r="G68" s="69"/>
      <c r="H68" s="278"/>
    </row>
    <row r="69" spans="1:8" ht="12.75" customHeight="1">
      <c r="A69" s="244"/>
      <c r="B69" s="256"/>
      <c r="C69" s="54"/>
      <c r="D69" s="327"/>
      <c r="E69" s="347"/>
      <c r="F69" s="91"/>
      <c r="G69" s="70"/>
      <c r="H69" s="277"/>
    </row>
    <row r="70" spans="1:8" ht="12.75" customHeight="1">
      <c r="A70" s="243"/>
      <c r="B70" s="253"/>
      <c r="C70" s="264"/>
      <c r="D70" s="330"/>
      <c r="E70" s="80"/>
      <c r="F70" s="90"/>
      <c r="G70" s="69"/>
      <c r="H70" s="278"/>
    </row>
    <row r="71" spans="1:8" ht="12.75" customHeight="1">
      <c r="A71" s="241" t="s">
        <v>46</v>
      </c>
      <c r="B71" s="256"/>
      <c r="C71" s="312"/>
      <c r="D71" s="326"/>
      <c r="E71" s="82"/>
      <c r="F71" s="90"/>
      <c r="G71" s="268"/>
      <c r="H71" s="278"/>
    </row>
    <row r="72" spans="1:8" ht="12.75" customHeight="1">
      <c r="A72" s="282"/>
      <c r="B72" s="255"/>
      <c r="C72" s="415"/>
      <c r="D72" s="335"/>
      <c r="E72" s="84"/>
      <c r="F72" s="273"/>
      <c r="G72" s="274"/>
      <c r="H72" s="280"/>
    </row>
    <row r="73" spans="1:8" ht="12.75" customHeight="1">
      <c r="A73" s="245"/>
      <c r="B73" s="256"/>
      <c r="C73" s="51"/>
      <c r="D73" s="329"/>
      <c r="E73" s="86"/>
      <c r="F73" s="416"/>
      <c r="G73" s="94"/>
      <c r="H73" s="373"/>
    </row>
    <row r="74" spans="1:8" ht="12.75" customHeight="1">
      <c r="A74" s="285"/>
      <c r="B74" s="251"/>
      <c r="C74" s="264"/>
      <c r="D74" s="330"/>
      <c r="E74" s="80"/>
      <c r="F74" s="69"/>
      <c r="G74" s="69"/>
      <c r="H74" s="275"/>
    </row>
    <row r="75" spans="1:8" ht="12.75" customHeight="1">
      <c r="A75" s="81"/>
      <c r="B75" s="49"/>
      <c r="C75" s="311"/>
      <c r="D75" s="331"/>
      <c r="E75" s="81"/>
      <c r="F75" s="70"/>
      <c r="G75" s="70"/>
      <c r="H75" s="374"/>
    </row>
    <row r="76" spans="1:8" ht="12.75" customHeight="1">
      <c r="A76" s="243"/>
      <c r="B76" s="258"/>
      <c r="C76" s="52"/>
      <c r="D76" s="326"/>
      <c r="E76" s="346"/>
      <c r="F76" s="90"/>
      <c r="G76" s="69"/>
      <c r="H76" s="372"/>
    </row>
    <row r="77" spans="1:8" ht="12.75" customHeight="1">
      <c r="A77" s="244"/>
      <c r="B77" s="256"/>
      <c r="C77" s="53"/>
      <c r="D77" s="327"/>
      <c r="E77" s="347"/>
      <c r="F77" s="72"/>
      <c r="G77" s="70"/>
      <c r="H77" s="375"/>
    </row>
    <row r="78" spans="1:8" ht="12.75" customHeight="1">
      <c r="A78" s="282"/>
      <c r="B78" s="255"/>
      <c r="C78" s="55"/>
      <c r="D78" s="326"/>
      <c r="E78" s="82"/>
      <c r="F78" s="90"/>
      <c r="G78" s="73"/>
      <c r="H78" s="278"/>
    </row>
    <row r="79" spans="1:8" ht="12.75" customHeight="1">
      <c r="A79" s="245"/>
      <c r="B79" s="256"/>
      <c r="C79" s="54"/>
      <c r="D79" s="327"/>
      <c r="E79" s="83"/>
      <c r="F79" s="91"/>
      <c r="G79" s="101"/>
      <c r="H79" s="279"/>
    </row>
    <row r="80" spans="1:8" ht="12.75" customHeight="1">
      <c r="A80" s="282"/>
      <c r="B80" s="255" t="s">
        <v>46</v>
      </c>
      <c r="C80" s="55" t="s">
        <v>46</v>
      </c>
      <c r="D80" s="326"/>
      <c r="E80" s="82"/>
      <c r="F80" s="90"/>
      <c r="G80" s="73"/>
      <c r="H80" s="278"/>
    </row>
    <row r="81" spans="1:8" ht="12.75" customHeight="1">
      <c r="A81" s="245" t="s">
        <v>46</v>
      </c>
      <c r="B81" s="40" t="s">
        <v>165</v>
      </c>
      <c r="C81" s="54" t="s">
        <v>46</v>
      </c>
      <c r="D81" s="327"/>
      <c r="E81" s="83" t="s">
        <v>46</v>
      </c>
      <c r="F81" s="93"/>
      <c r="G81" s="101"/>
      <c r="H81" s="279"/>
    </row>
    <row r="82" spans="1:8" ht="12.75" customHeight="1">
      <c r="A82" s="243"/>
      <c r="B82" s="258"/>
      <c r="C82" s="52"/>
      <c r="D82" s="326"/>
      <c r="E82" s="346"/>
      <c r="F82" s="90"/>
      <c r="G82" s="69"/>
      <c r="H82" s="372"/>
    </row>
    <row r="83" spans="1:8" ht="12.75" customHeight="1">
      <c r="A83" s="245" t="s">
        <v>2407</v>
      </c>
      <c r="B83" s="256" t="s">
        <v>1536</v>
      </c>
      <c r="C83" s="53"/>
      <c r="D83" s="327"/>
      <c r="E83" s="347"/>
      <c r="F83" s="72"/>
      <c r="G83" s="70"/>
      <c r="H83" s="375"/>
    </row>
    <row r="84" spans="1:8" ht="12.75" customHeight="1">
      <c r="A84" s="243"/>
      <c r="B84" s="255"/>
      <c r="C84" s="52"/>
      <c r="D84" s="326"/>
      <c r="E84" s="346"/>
      <c r="F84" s="90"/>
      <c r="G84" s="69"/>
      <c r="H84" s="278"/>
    </row>
    <row r="85" spans="1:8" ht="12.75" customHeight="1">
      <c r="A85" s="244"/>
      <c r="B85" s="256"/>
      <c r="C85" s="54"/>
      <c r="D85" s="327"/>
      <c r="E85" s="347"/>
      <c r="F85" s="91"/>
      <c r="G85" s="70"/>
      <c r="H85" s="277"/>
    </row>
    <row r="86" spans="1:8" ht="12.75" customHeight="1">
      <c r="A86" s="282"/>
      <c r="B86" s="255"/>
      <c r="C86" s="52"/>
      <c r="D86" s="326"/>
      <c r="E86" s="82"/>
      <c r="F86" s="90"/>
      <c r="G86" s="69"/>
      <c r="H86" s="278"/>
    </row>
    <row r="87" spans="1:8" ht="12.75" customHeight="1">
      <c r="A87" s="245"/>
      <c r="B87" s="256" t="s">
        <v>2411</v>
      </c>
      <c r="C87" s="54" t="s">
        <v>2402</v>
      </c>
      <c r="D87" s="327">
        <v>14.7</v>
      </c>
      <c r="E87" s="83" t="s">
        <v>877</v>
      </c>
      <c r="F87" s="91"/>
      <c r="G87" s="70"/>
      <c r="H87" s="277"/>
    </row>
    <row r="88" spans="1:8" ht="12.75" customHeight="1">
      <c r="A88" s="241"/>
      <c r="B88" s="293"/>
      <c r="C88" s="52"/>
      <c r="D88" s="328"/>
      <c r="E88" s="348"/>
      <c r="F88" s="90"/>
      <c r="G88" s="69"/>
      <c r="H88" s="278"/>
    </row>
    <row r="89" spans="1:8" ht="12.75" customHeight="1">
      <c r="A89" s="244"/>
      <c r="B89" s="294" t="s">
        <v>2692</v>
      </c>
      <c r="C89" s="53" t="s">
        <v>951</v>
      </c>
      <c r="D89" s="329">
        <v>23.6</v>
      </c>
      <c r="E89" s="349" t="s">
        <v>117</v>
      </c>
      <c r="F89" s="91"/>
      <c r="G89" s="70"/>
      <c r="H89" s="279"/>
    </row>
    <row r="90" spans="1:8" ht="12.75" customHeight="1">
      <c r="A90" s="282"/>
      <c r="B90" s="258"/>
      <c r="C90" s="52"/>
      <c r="D90" s="326"/>
      <c r="E90" s="82"/>
      <c r="F90" s="90"/>
      <c r="G90" s="69"/>
      <c r="H90" s="372"/>
    </row>
    <row r="91" spans="1:8" ht="12.75" customHeight="1">
      <c r="A91" s="245"/>
      <c r="B91" s="256" t="s">
        <v>2521</v>
      </c>
      <c r="C91" s="53" t="s">
        <v>2335</v>
      </c>
      <c r="D91" s="327">
        <v>4.7</v>
      </c>
      <c r="E91" s="83" t="s">
        <v>877</v>
      </c>
      <c r="F91" s="72"/>
      <c r="G91" s="70"/>
      <c r="H91" s="375"/>
    </row>
    <row r="92" spans="1:8" ht="12.75" customHeight="1">
      <c r="A92" s="282"/>
      <c r="B92" s="255"/>
      <c r="C92" s="55" t="s">
        <v>1026</v>
      </c>
      <c r="D92" s="326"/>
      <c r="E92" s="82"/>
      <c r="F92" s="90"/>
      <c r="G92" s="73"/>
      <c r="H92" s="278"/>
    </row>
    <row r="93" spans="1:8" ht="12.75" customHeight="1">
      <c r="A93" s="245"/>
      <c r="B93" s="256" t="s">
        <v>2415</v>
      </c>
      <c r="C93" s="54" t="s">
        <v>1862</v>
      </c>
      <c r="D93" s="327">
        <v>10</v>
      </c>
      <c r="E93" s="83" t="s">
        <v>877</v>
      </c>
      <c r="F93" s="91"/>
      <c r="G93" s="101"/>
      <c r="H93" s="279"/>
    </row>
    <row r="94" spans="1:8" ht="12.75" customHeight="1">
      <c r="A94" s="282"/>
      <c r="B94" s="255"/>
      <c r="C94" s="55"/>
      <c r="D94" s="326"/>
      <c r="E94" s="84"/>
      <c r="F94" s="90"/>
      <c r="G94" s="73"/>
      <c r="H94" s="278"/>
    </row>
    <row r="95" spans="1:8" ht="12.75" customHeight="1">
      <c r="A95" s="245"/>
      <c r="B95" s="256" t="s">
        <v>2419</v>
      </c>
      <c r="C95" s="54" t="s">
        <v>238</v>
      </c>
      <c r="D95" s="327"/>
      <c r="E95" s="83"/>
      <c r="F95" s="92"/>
      <c r="G95" s="101"/>
      <c r="H95" s="279"/>
    </row>
    <row r="96" spans="1:8" ht="12.75" customHeight="1">
      <c r="A96" s="243"/>
      <c r="B96" s="253"/>
      <c r="C96" s="264"/>
      <c r="D96" s="330"/>
      <c r="E96" s="80"/>
      <c r="F96" s="90"/>
      <c r="G96" s="69"/>
      <c r="H96" s="278"/>
    </row>
    <row r="97" spans="1:8" ht="12.75" customHeight="1">
      <c r="A97" s="241" t="s">
        <v>46</v>
      </c>
      <c r="B97" s="256"/>
      <c r="C97" s="312"/>
      <c r="D97" s="326"/>
      <c r="E97" s="82"/>
      <c r="F97" s="90"/>
      <c r="G97" s="268"/>
      <c r="H97" s="278"/>
    </row>
    <row r="98" spans="1:8" ht="12.75" customHeight="1">
      <c r="A98" s="282"/>
      <c r="B98" s="255"/>
      <c r="C98" s="415"/>
      <c r="D98" s="335"/>
      <c r="E98" s="84"/>
      <c r="F98" s="273"/>
      <c r="G98" s="274"/>
      <c r="H98" s="280"/>
    </row>
    <row r="99" spans="1:8" ht="12.75" customHeight="1">
      <c r="A99" s="245"/>
      <c r="B99" s="256"/>
      <c r="C99" s="51"/>
      <c r="D99" s="329"/>
      <c r="E99" s="86"/>
      <c r="F99" s="416"/>
      <c r="G99" s="94"/>
      <c r="H99" s="373"/>
    </row>
    <row r="100" spans="1:8" ht="12.75" customHeight="1">
      <c r="A100" s="285"/>
      <c r="B100" s="251"/>
      <c r="C100" s="264"/>
      <c r="D100" s="330"/>
      <c r="E100" s="80"/>
      <c r="F100" s="69"/>
      <c r="G100" s="69"/>
      <c r="H100" s="275"/>
    </row>
    <row r="101" spans="1:8" ht="12.75" customHeight="1">
      <c r="A101" s="81"/>
      <c r="B101" s="49"/>
      <c r="C101" s="311"/>
      <c r="D101" s="331"/>
      <c r="E101" s="81"/>
      <c r="F101" s="70"/>
      <c r="G101" s="70"/>
      <c r="H101" s="374"/>
    </row>
    <row r="102" spans="1:8" ht="12.75" customHeight="1">
      <c r="A102" s="243"/>
      <c r="B102" s="258"/>
      <c r="C102" s="52"/>
      <c r="D102" s="326"/>
      <c r="E102" s="346"/>
      <c r="F102" s="90"/>
      <c r="G102" s="69"/>
      <c r="H102" s="372"/>
    </row>
    <row r="103" spans="1:8" ht="12.75" customHeight="1">
      <c r="A103" s="244"/>
      <c r="B103" s="256"/>
      <c r="C103" s="53"/>
      <c r="D103" s="327"/>
      <c r="E103" s="347"/>
      <c r="F103" s="72"/>
      <c r="G103" s="70"/>
      <c r="H103" s="375"/>
    </row>
    <row r="104" spans="1:8" ht="12.75" customHeight="1">
      <c r="A104" s="282"/>
      <c r="B104" s="255"/>
      <c r="C104" s="55"/>
      <c r="D104" s="326"/>
      <c r="E104" s="82"/>
      <c r="F104" s="90"/>
      <c r="G104" s="73"/>
      <c r="H104" s="278"/>
    </row>
    <row r="105" spans="1:8" ht="12.75" customHeight="1">
      <c r="A105" s="245"/>
      <c r="B105" s="256"/>
      <c r="C105" s="54"/>
      <c r="D105" s="327"/>
      <c r="E105" s="83"/>
      <c r="F105" s="91"/>
      <c r="G105" s="101"/>
      <c r="H105" s="279"/>
    </row>
    <row r="106" spans="1:8" ht="12.75" customHeight="1">
      <c r="A106" s="243"/>
      <c r="B106" s="258"/>
      <c r="C106" s="52"/>
      <c r="D106" s="326"/>
      <c r="E106" s="346"/>
      <c r="F106" s="90"/>
      <c r="G106" s="69"/>
      <c r="H106" s="372"/>
    </row>
    <row r="107" spans="1:8" ht="12.75" customHeight="1">
      <c r="A107" s="244"/>
      <c r="B107" s="256"/>
      <c r="C107" s="53"/>
      <c r="D107" s="327"/>
      <c r="E107" s="347"/>
      <c r="F107" s="72"/>
      <c r="G107" s="70"/>
      <c r="H107" s="375"/>
    </row>
    <row r="108" spans="1:8" ht="12.75" customHeight="1">
      <c r="A108" s="243"/>
      <c r="B108" s="255"/>
      <c r="C108" s="55"/>
      <c r="D108" s="326"/>
      <c r="E108" s="346"/>
      <c r="F108" s="90"/>
      <c r="G108" s="69"/>
      <c r="H108" s="278"/>
    </row>
    <row r="109" spans="1:8" ht="12.75" customHeight="1">
      <c r="A109" s="244"/>
      <c r="B109" s="256"/>
      <c r="C109" s="54"/>
      <c r="D109" s="327"/>
      <c r="E109" s="347"/>
      <c r="F109" s="91"/>
      <c r="G109" s="70"/>
      <c r="H109" s="375"/>
    </row>
    <row r="110" spans="1:8" ht="12.75" customHeight="1">
      <c r="A110" s="243"/>
      <c r="B110" s="255"/>
      <c r="C110" s="52"/>
      <c r="D110" s="326"/>
      <c r="E110" s="346"/>
      <c r="F110" s="90"/>
      <c r="G110" s="69"/>
      <c r="H110" s="278"/>
    </row>
    <row r="111" spans="1:8" ht="12.75" customHeight="1">
      <c r="A111" s="244"/>
      <c r="B111" s="256"/>
      <c r="C111" s="54"/>
      <c r="D111" s="327"/>
      <c r="E111" s="347"/>
      <c r="F111" s="91"/>
      <c r="G111" s="70"/>
      <c r="H111" s="277"/>
    </row>
    <row r="112" spans="1:8" ht="12.75" customHeight="1">
      <c r="A112" s="243"/>
      <c r="B112" s="253"/>
      <c r="C112" s="264"/>
      <c r="D112" s="330"/>
      <c r="E112" s="80"/>
      <c r="F112" s="90"/>
      <c r="G112" s="69"/>
      <c r="H112" s="278"/>
    </row>
    <row r="113" spans="1:8" ht="12.75" customHeight="1">
      <c r="A113" s="241" t="s">
        <v>46</v>
      </c>
      <c r="B113" s="256"/>
      <c r="C113" s="312"/>
      <c r="D113" s="326"/>
      <c r="E113" s="82"/>
      <c r="F113" s="90"/>
      <c r="G113" s="268"/>
      <c r="H113" s="278"/>
    </row>
    <row r="114" spans="1:8" ht="12.75" customHeight="1">
      <c r="A114" s="282"/>
      <c r="B114" s="255"/>
      <c r="C114" s="415"/>
      <c r="D114" s="335"/>
      <c r="E114" s="84"/>
      <c r="F114" s="273"/>
      <c r="G114" s="274"/>
      <c r="H114" s="280"/>
    </row>
    <row r="115" spans="1:8" ht="12.75" customHeight="1">
      <c r="A115" s="245"/>
      <c r="B115" s="256"/>
      <c r="C115" s="51"/>
      <c r="D115" s="329"/>
      <c r="E115" s="86"/>
      <c r="F115" s="416"/>
      <c r="G115" s="94"/>
      <c r="H115" s="373"/>
    </row>
    <row r="116" spans="1:8" ht="12.75" customHeight="1">
      <c r="A116" s="285"/>
      <c r="B116" s="251"/>
      <c r="C116" s="264"/>
      <c r="D116" s="330"/>
      <c r="E116" s="80"/>
      <c r="F116" s="69"/>
      <c r="G116" s="69"/>
      <c r="H116" s="275"/>
    </row>
    <row r="117" spans="1:8" ht="12.75" customHeight="1">
      <c r="A117" s="81"/>
      <c r="B117" s="49"/>
      <c r="C117" s="311"/>
      <c r="D117" s="331"/>
      <c r="E117" s="81"/>
      <c r="F117" s="70"/>
      <c r="G117" s="70"/>
      <c r="H117" s="374"/>
    </row>
    <row r="118" spans="1:8" ht="12.75" customHeight="1">
      <c r="A118" s="243"/>
      <c r="B118" s="258"/>
      <c r="C118" s="52"/>
      <c r="D118" s="326"/>
      <c r="E118" s="346"/>
      <c r="F118" s="90"/>
      <c r="G118" s="69"/>
      <c r="H118" s="372"/>
    </row>
    <row r="119" spans="1:8" ht="12.75" customHeight="1">
      <c r="A119" s="244"/>
      <c r="B119" s="256"/>
      <c r="C119" s="53"/>
      <c r="D119" s="327"/>
      <c r="E119" s="347"/>
      <c r="F119" s="72"/>
      <c r="G119" s="70"/>
      <c r="H119" s="375"/>
    </row>
    <row r="120" spans="1:8" ht="12.75" customHeight="1">
      <c r="A120" s="282"/>
      <c r="B120" s="255" t="s">
        <v>46</v>
      </c>
      <c r="C120" s="55" t="s">
        <v>46</v>
      </c>
      <c r="D120" s="326"/>
      <c r="E120" s="82"/>
      <c r="F120" s="90"/>
      <c r="G120" s="73"/>
      <c r="H120" s="278"/>
    </row>
    <row r="121" spans="1:8" ht="12.75" customHeight="1">
      <c r="A121" s="245" t="s">
        <v>46</v>
      </c>
      <c r="B121" s="40" t="s">
        <v>165</v>
      </c>
      <c r="C121" s="54" t="s">
        <v>46</v>
      </c>
      <c r="D121" s="327"/>
      <c r="E121" s="83" t="s">
        <v>46</v>
      </c>
      <c r="F121" s="93"/>
      <c r="G121" s="101"/>
      <c r="H121" s="279"/>
    </row>
    <row r="122" spans="1:8" ht="12.75" customHeight="1">
      <c r="A122" s="282"/>
      <c r="B122" s="255"/>
      <c r="C122" s="55"/>
      <c r="D122" s="326"/>
      <c r="E122" s="84"/>
      <c r="F122" s="90"/>
      <c r="G122" s="73"/>
      <c r="H122" s="278"/>
    </row>
    <row r="123" spans="1:8" ht="12.75" customHeight="1">
      <c r="A123" s="245" t="s">
        <v>2420</v>
      </c>
      <c r="B123" s="256" t="s">
        <v>2421</v>
      </c>
      <c r="C123" s="54"/>
      <c r="D123" s="327"/>
      <c r="E123" s="83"/>
      <c r="F123" s="92"/>
      <c r="G123" s="101"/>
      <c r="H123" s="279"/>
    </row>
    <row r="124" spans="1:8" ht="12.75" customHeight="1">
      <c r="A124" s="282"/>
      <c r="B124" s="258"/>
      <c r="C124" s="52"/>
      <c r="D124" s="326"/>
      <c r="E124" s="82"/>
      <c r="F124" s="90"/>
      <c r="G124" s="69"/>
      <c r="H124" s="372"/>
    </row>
    <row r="125" spans="1:8" ht="12.75" customHeight="1">
      <c r="A125" s="245"/>
      <c r="B125" s="256"/>
      <c r="C125" s="54"/>
      <c r="D125" s="327"/>
      <c r="E125" s="83"/>
      <c r="F125" s="72"/>
      <c r="G125" s="70"/>
      <c r="H125" s="375"/>
    </row>
    <row r="126" spans="1:8" ht="12.75" customHeight="1">
      <c r="A126" s="282"/>
      <c r="B126" s="255"/>
      <c r="C126" s="52"/>
      <c r="D126" s="326"/>
      <c r="E126" s="82"/>
      <c r="F126" s="90"/>
      <c r="G126" s="69"/>
      <c r="H126" s="278"/>
    </row>
    <row r="127" spans="1:8" ht="12.75" customHeight="1">
      <c r="A127" s="245"/>
      <c r="B127" s="256" t="s">
        <v>905</v>
      </c>
      <c r="C127" s="54" t="s">
        <v>2425</v>
      </c>
      <c r="D127" s="327">
        <v>2.4</v>
      </c>
      <c r="E127" s="83" t="s">
        <v>877</v>
      </c>
      <c r="F127" s="91"/>
      <c r="G127" s="70"/>
      <c r="H127" s="277"/>
    </row>
    <row r="128" spans="1:8" ht="12.75" customHeight="1">
      <c r="A128" s="243"/>
      <c r="B128" s="253"/>
      <c r="C128" s="264"/>
      <c r="D128" s="330"/>
      <c r="E128" s="80"/>
      <c r="F128" s="90"/>
      <c r="G128" s="69"/>
      <c r="H128" s="278"/>
    </row>
    <row r="129" spans="1:8" ht="12.75" customHeight="1">
      <c r="A129" s="241" t="s">
        <v>46</v>
      </c>
      <c r="B129" s="256"/>
      <c r="C129" s="312"/>
      <c r="D129" s="326"/>
      <c r="E129" s="82"/>
      <c r="F129" s="90"/>
      <c r="G129" s="268"/>
      <c r="H129" s="278"/>
    </row>
    <row r="130" spans="1:8" ht="12.75" customHeight="1">
      <c r="A130" s="282"/>
      <c r="B130" s="255"/>
      <c r="C130" s="415"/>
      <c r="D130" s="335"/>
      <c r="E130" s="84"/>
      <c r="F130" s="273"/>
      <c r="G130" s="274"/>
      <c r="H130" s="280"/>
    </row>
    <row r="131" spans="1:8" ht="12.75" customHeight="1">
      <c r="A131" s="245"/>
      <c r="B131" s="256"/>
      <c r="C131" s="51"/>
      <c r="D131" s="329"/>
      <c r="E131" s="86"/>
      <c r="F131" s="416"/>
      <c r="G131" s="94"/>
      <c r="H131" s="373"/>
    </row>
    <row r="132" spans="1:8" ht="12.75" customHeight="1">
      <c r="A132" s="285"/>
      <c r="B132" s="251"/>
      <c r="C132" s="264"/>
      <c r="D132" s="330"/>
      <c r="E132" s="80"/>
      <c r="F132" s="69"/>
      <c r="G132" s="69"/>
      <c r="H132" s="275"/>
    </row>
    <row r="133" spans="1:8" ht="12.75" customHeight="1">
      <c r="A133" s="81"/>
      <c r="B133" s="49"/>
      <c r="C133" s="311"/>
      <c r="D133" s="331"/>
      <c r="E133" s="81"/>
      <c r="F133" s="70"/>
      <c r="G133" s="70"/>
      <c r="H133" s="374"/>
    </row>
    <row r="134" spans="1:8" ht="12.75" customHeight="1">
      <c r="A134" s="243"/>
      <c r="B134" s="258"/>
      <c r="C134" s="52"/>
      <c r="D134" s="326"/>
      <c r="E134" s="346"/>
      <c r="F134" s="90"/>
      <c r="G134" s="69"/>
      <c r="H134" s="372"/>
    </row>
    <row r="135" spans="1:8" ht="12.75" customHeight="1">
      <c r="A135" s="244"/>
      <c r="B135" s="256"/>
      <c r="C135" s="53"/>
      <c r="D135" s="327"/>
      <c r="E135" s="347"/>
      <c r="F135" s="72"/>
      <c r="G135" s="70"/>
      <c r="H135" s="375"/>
    </row>
    <row r="136" spans="1:8" ht="12.75" customHeight="1">
      <c r="A136" s="282"/>
      <c r="B136" s="255"/>
      <c r="C136" s="55"/>
      <c r="D136" s="326"/>
      <c r="E136" s="82"/>
      <c r="F136" s="90"/>
      <c r="G136" s="73"/>
      <c r="H136" s="278"/>
    </row>
    <row r="137" spans="1:8" ht="12.75" customHeight="1">
      <c r="A137" s="245"/>
      <c r="B137" s="256"/>
      <c r="C137" s="54"/>
      <c r="D137" s="327"/>
      <c r="E137" s="83"/>
      <c r="F137" s="91"/>
      <c r="G137" s="101"/>
      <c r="H137" s="279"/>
    </row>
    <row r="138" spans="1:8" ht="12.75" customHeight="1">
      <c r="A138" s="243"/>
      <c r="B138" s="258"/>
      <c r="C138" s="52"/>
      <c r="D138" s="326"/>
      <c r="E138" s="346"/>
      <c r="F138" s="90"/>
      <c r="G138" s="69"/>
      <c r="H138" s="372"/>
    </row>
    <row r="139" spans="1:8" ht="12.75" customHeight="1">
      <c r="A139" s="244"/>
      <c r="B139" s="256"/>
      <c r="C139" s="53"/>
      <c r="D139" s="327"/>
      <c r="E139" s="347"/>
      <c r="F139" s="72"/>
      <c r="G139" s="70"/>
      <c r="H139" s="375"/>
    </row>
    <row r="140" spans="1:8" ht="12.75" customHeight="1">
      <c r="A140" s="243"/>
      <c r="B140" s="255"/>
      <c r="C140" s="55"/>
      <c r="D140" s="326"/>
      <c r="E140" s="346"/>
      <c r="F140" s="90"/>
      <c r="G140" s="69"/>
      <c r="H140" s="278"/>
    </row>
    <row r="141" spans="1:8" ht="12.75" customHeight="1">
      <c r="A141" s="244"/>
      <c r="B141" s="256"/>
      <c r="C141" s="54"/>
      <c r="D141" s="327"/>
      <c r="E141" s="347"/>
      <c r="F141" s="91"/>
      <c r="G141" s="70"/>
      <c r="H141" s="375"/>
    </row>
    <row r="142" spans="1:8" ht="12.75" customHeight="1">
      <c r="A142" s="243"/>
      <c r="B142" s="255"/>
      <c r="C142" s="52"/>
      <c r="D142" s="326"/>
      <c r="E142" s="346"/>
      <c r="F142" s="90"/>
      <c r="G142" s="69"/>
      <c r="H142" s="278"/>
    </row>
    <row r="143" spans="1:8" ht="12.75" customHeight="1">
      <c r="A143" s="244"/>
      <c r="B143" s="256"/>
      <c r="C143" s="54"/>
      <c r="D143" s="327"/>
      <c r="E143" s="347"/>
      <c r="F143" s="91"/>
      <c r="G143" s="70"/>
      <c r="H143" s="277"/>
    </row>
    <row r="144" spans="1:8" ht="12.75" customHeight="1">
      <c r="A144" s="243"/>
      <c r="B144" s="253"/>
      <c r="C144" s="264"/>
      <c r="D144" s="330"/>
      <c r="E144" s="80"/>
      <c r="F144" s="90"/>
      <c r="G144" s="69"/>
      <c r="H144" s="278"/>
    </row>
    <row r="145" spans="1:8" ht="12.75" customHeight="1">
      <c r="A145" s="241" t="s">
        <v>46</v>
      </c>
      <c r="B145" s="256"/>
      <c r="C145" s="312"/>
      <c r="D145" s="326"/>
      <c r="E145" s="82"/>
      <c r="F145" s="90"/>
      <c r="G145" s="268"/>
      <c r="H145" s="278"/>
    </row>
    <row r="146" spans="1:8" ht="12.75" customHeight="1">
      <c r="A146" s="282"/>
      <c r="B146" s="255"/>
      <c r="C146" s="415"/>
      <c r="D146" s="335"/>
      <c r="E146" s="84"/>
      <c r="F146" s="273"/>
      <c r="G146" s="274"/>
      <c r="H146" s="280"/>
    </row>
    <row r="147" spans="1:8" ht="12.75" customHeight="1">
      <c r="A147" s="245"/>
      <c r="B147" s="256"/>
      <c r="C147" s="51"/>
      <c r="D147" s="329"/>
      <c r="E147" s="86"/>
      <c r="F147" s="416"/>
      <c r="G147" s="94"/>
      <c r="H147" s="373"/>
    </row>
    <row r="148" spans="1:8" ht="12.75" customHeight="1">
      <c r="A148" s="243"/>
      <c r="B148" s="255"/>
      <c r="C148" s="55"/>
      <c r="D148" s="326"/>
      <c r="E148" s="346"/>
      <c r="F148" s="90"/>
      <c r="G148" s="69"/>
      <c r="H148" s="278"/>
    </row>
    <row r="149" spans="1:8" ht="12.75" customHeight="1">
      <c r="A149" s="244"/>
      <c r="B149" s="256"/>
      <c r="C149" s="54"/>
      <c r="D149" s="327"/>
      <c r="E149" s="347"/>
      <c r="F149" s="91"/>
      <c r="G149" s="70"/>
      <c r="H149" s="375"/>
    </row>
    <row r="150" spans="1:8" ht="12.75" customHeight="1">
      <c r="A150" s="243"/>
      <c r="B150" s="255"/>
      <c r="C150" s="52"/>
      <c r="D150" s="326"/>
      <c r="E150" s="346"/>
      <c r="F150" s="90"/>
      <c r="G150" s="69"/>
      <c r="H150" s="278"/>
    </row>
    <row r="151" spans="1:8" ht="12.75" customHeight="1">
      <c r="A151" s="244"/>
      <c r="B151" s="256"/>
      <c r="C151" s="54"/>
      <c r="D151" s="327"/>
      <c r="E151" s="347"/>
      <c r="F151" s="91"/>
      <c r="G151" s="70"/>
      <c r="H151" s="277"/>
    </row>
    <row r="152" spans="1:8" ht="12.75" customHeight="1">
      <c r="A152" s="243"/>
      <c r="B152" s="253"/>
      <c r="C152" s="264"/>
      <c r="D152" s="330"/>
      <c r="E152" s="80"/>
      <c r="F152" s="90"/>
      <c r="G152" s="69"/>
      <c r="H152" s="278"/>
    </row>
    <row r="153" spans="1:8" ht="12.75" customHeight="1">
      <c r="A153" s="241" t="s">
        <v>46</v>
      </c>
      <c r="B153" s="256"/>
      <c r="C153" s="312"/>
      <c r="D153" s="326"/>
      <c r="E153" s="82"/>
      <c r="F153" s="90"/>
      <c r="G153" s="268"/>
      <c r="H153" s="278"/>
    </row>
    <row r="154" spans="1:8" ht="12.75" customHeight="1">
      <c r="A154" s="282"/>
      <c r="B154" s="255"/>
      <c r="C154" s="415"/>
      <c r="D154" s="335"/>
      <c r="E154" s="84"/>
      <c r="F154" s="273"/>
      <c r="G154" s="274"/>
      <c r="H154" s="280"/>
    </row>
    <row r="155" spans="1:8" ht="12.75" customHeight="1">
      <c r="A155" s="245"/>
      <c r="B155" s="256"/>
      <c r="C155" s="51"/>
      <c r="D155" s="329"/>
      <c r="E155" s="86"/>
      <c r="F155" s="416"/>
      <c r="G155" s="94"/>
      <c r="H155" s="373"/>
    </row>
    <row r="156" spans="1:8" ht="12.75" customHeight="1">
      <c r="A156" s="285"/>
      <c r="B156" s="251"/>
      <c r="C156" s="264"/>
      <c r="D156" s="330"/>
      <c r="E156" s="80"/>
      <c r="F156" s="69"/>
      <c r="G156" s="69"/>
      <c r="H156" s="275"/>
    </row>
    <row r="157" spans="1:8" ht="12.75" customHeight="1">
      <c r="A157" s="81"/>
      <c r="B157" s="49"/>
      <c r="C157" s="311"/>
      <c r="D157" s="331"/>
      <c r="E157" s="81"/>
      <c r="F157" s="70"/>
      <c r="G157" s="70"/>
      <c r="H157" s="374"/>
    </row>
    <row r="158" spans="1:8" ht="12.75" customHeight="1">
      <c r="A158" s="243"/>
      <c r="B158" s="258"/>
      <c r="C158" s="52"/>
      <c r="D158" s="326"/>
      <c r="E158" s="346"/>
      <c r="F158" s="90"/>
      <c r="G158" s="69"/>
      <c r="H158" s="372"/>
    </row>
    <row r="159" spans="1:8" ht="12.75" customHeight="1">
      <c r="A159" s="244"/>
      <c r="B159" s="256"/>
      <c r="C159" s="53"/>
      <c r="D159" s="327"/>
      <c r="E159" s="347"/>
      <c r="F159" s="72"/>
      <c r="G159" s="70"/>
      <c r="H159" s="375"/>
    </row>
    <row r="160" spans="1:8" ht="12.75" customHeight="1">
      <c r="A160" s="282"/>
      <c r="B160" s="255" t="s">
        <v>46</v>
      </c>
      <c r="C160" s="55" t="s">
        <v>46</v>
      </c>
      <c r="D160" s="326"/>
      <c r="E160" s="82"/>
      <c r="F160" s="90"/>
      <c r="G160" s="73"/>
      <c r="H160" s="278"/>
    </row>
    <row r="161" spans="1:8" ht="12.75" customHeight="1">
      <c r="A161" s="245" t="s">
        <v>46</v>
      </c>
      <c r="B161" s="40" t="s">
        <v>165</v>
      </c>
      <c r="C161" s="54" t="s">
        <v>46</v>
      </c>
      <c r="D161" s="327"/>
      <c r="E161" s="83" t="s">
        <v>46</v>
      </c>
      <c r="F161" s="93"/>
      <c r="G161" s="101"/>
      <c r="H161" s="279"/>
    </row>
    <row r="162" spans="1:8" ht="12.75" customHeight="1">
      <c r="A162" s="285"/>
      <c r="B162" s="251"/>
      <c r="C162" s="264"/>
      <c r="D162" s="330"/>
      <c r="E162" s="80"/>
      <c r="F162" s="69"/>
      <c r="G162" s="69"/>
      <c r="H162" s="275"/>
    </row>
    <row r="163" spans="1:8" ht="12.75" customHeight="1">
      <c r="A163" s="81" t="s">
        <v>2456</v>
      </c>
      <c r="B163" s="49" t="s">
        <v>223</v>
      </c>
      <c r="C163" s="311"/>
      <c r="D163" s="331"/>
      <c r="E163" s="81"/>
      <c r="F163" s="70"/>
      <c r="G163" s="70"/>
      <c r="H163" s="374"/>
    </row>
    <row r="164" spans="1:8" ht="12.75" customHeight="1">
      <c r="A164" s="243"/>
      <c r="B164" s="258"/>
      <c r="C164" s="52"/>
      <c r="D164" s="326"/>
      <c r="E164" s="346"/>
      <c r="F164" s="90"/>
      <c r="G164" s="69"/>
      <c r="H164" s="372"/>
    </row>
    <row r="165" spans="1:8" ht="12.75" customHeight="1">
      <c r="A165" s="244"/>
      <c r="B165" s="256"/>
      <c r="C165" s="53"/>
      <c r="D165" s="327"/>
      <c r="E165" s="347"/>
      <c r="F165" s="72"/>
      <c r="G165" s="70"/>
      <c r="H165" s="375"/>
    </row>
    <row r="166" spans="1:8" ht="12.75" customHeight="1">
      <c r="A166" s="282"/>
      <c r="B166" s="255"/>
      <c r="C166" s="52"/>
      <c r="D166" s="326"/>
      <c r="E166" s="82"/>
      <c r="F166" s="90"/>
      <c r="G166" s="69"/>
      <c r="H166" s="372"/>
    </row>
    <row r="167" spans="1:8" ht="12.75" customHeight="1">
      <c r="A167" s="245"/>
      <c r="B167" s="256" t="s">
        <v>2710</v>
      </c>
      <c r="C167" s="54" t="s">
        <v>1932</v>
      </c>
      <c r="D167" s="411">
        <v>0.1</v>
      </c>
      <c r="E167" s="83" t="s">
        <v>1022</v>
      </c>
      <c r="F167" s="72"/>
      <c r="G167" s="70"/>
      <c r="H167" s="375"/>
    </row>
    <row r="168" spans="1:8" ht="12.75" customHeight="1">
      <c r="A168" s="282"/>
      <c r="B168" s="255"/>
      <c r="C168" s="52"/>
      <c r="D168" s="326"/>
      <c r="E168" s="82"/>
      <c r="F168" s="90"/>
      <c r="G168" s="69"/>
      <c r="H168" s="372"/>
    </row>
    <row r="169" spans="1:8" ht="12.75" customHeight="1">
      <c r="A169" s="245"/>
      <c r="B169" s="256" t="s">
        <v>2710</v>
      </c>
      <c r="C169" s="54" t="s">
        <v>2459</v>
      </c>
      <c r="D169" s="411">
        <v>1.1000000000000001</v>
      </c>
      <c r="E169" s="83" t="s">
        <v>1022</v>
      </c>
      <c r="F169" s="72"/>
      <c r="G169" s="70"/>
      <c r="H169" s="375"/>
    </row>
    <row r="170" spans="1:8" ht="12.75" customHeight="1">
      <c r="A170" s="282"/>
      <c r="B170" s="255"/>
      <c r="C170" s="52"/>
      <c r="D170" s="326"/>
      <c r="E170" s="82"/>
      <c r="F170" s="90"/>
      <c r="G170" s="73"/>
      <c r="H170" s="278"/>
    </row>
    <row r="171" spans="1:8" ht="12.75" customHeight="1">
      <c r="A171" s="245"/>
      <c r="B171" s="256" t="s">
        <v>2469</v>
      </c>
      <c r="C171" s="54" t="s">
        <v>2569</v>
      </c>
      <c r="D171" s="411">
        <v>1.2</v>
      </c>
      <c r="E171" s="83" t="s">
        <v>1022</v>
      </c>
      <c r="F171" s="91"/>
      <c r="G171" s="101"/>
      <c r="H171" s="279"/>
    </row>
    <row r="172" spans="1:8" ht="12.75" customHeight="1">
      <c r="A172" s="282"/>
      <c r="B172" s="255"/>
      <c r="C172" s="55"/>
      <c r="D172" s="326"/>
      <c r="E172" s="82"/>
      <c r="F172" s="90"/>
      <c r="G172" s="73"/>
      <c r="H172" s="278"/>
    </row>
    <row r="173" spans="1:8" ht="12.75" customHeight="1">
      <c r="A173" s="245"/>
      <c r="B173" s="256" t="s">
        <v>2471</v>
      </c>
      <c r="C173" s="54" t="s">
        <v>1252</v>
      </c>
      <c r="D173" s="413">
        <v>-3.e-002</v>
      </c>
      <c r="E173" s="83" t="s">
        <v>1022</v>
      </c>
      <c r="F173" s="93"/>
      <c r="G173" s="101"/>
      <c r="H173" s="279"/>
    </row>
    <row r="174" spans="1:8" ht="12.75" customHeight="1">
      <c r="A174" s="246"/>
      <c r="B174" s="255"/>
      <c r="C174" s="266"/>
      <c r="D174" s="326"/>
      <c r="E174" s="82"/>
      <c r="F174" s="90"/>
      <c r="G174" s="73"/>
      <c r="H174" s="278"/>
    </row>
    <row r="175" spans="1:8" ht="12.75" customHeight="1">
      <c r="A175" s="245"/>
      <c r="B175" s="257"/>
      <c r="C175" s="53"/>
      <c r="D175" s="327"/>
      <c r="E175" s="83"/>
      <c r="F175" s="91"/>
      <c r="G175" s="101"/>
      <c r="H175" s="279"/>
    </row>
    <row r="176" spans="1:8" ht="12.75" customHeight="1">
      <c r="A176" s="243"/>
      <c r="B176" s="253"/>
      <c r="C176" s="264"/>
      <c r="D176" s="330"/>
      <c r="E176" s="80"/>
      <c r="F176" s="90"/>
      <c r="G176" s="69"/>
      <c r="H176" s="278"/>
    </row>
    <row r="177" spans="1:8" ht="12.75" customHeight="1">
      <c r="A177" s="241" t="s">
        <v>46</v>
      </c>
      <c r="B177" s="256"/>
      <c r="C177" s="312"/>
      <c r="D177" s="326"/>
      <c r="E177" s="82"/>
      <c r="F177" s="90"/>
      <c r="G177" s="268"/>
      <c r="H177" s="278"/>
    </row>
    <row r="178" spans="1:8" ht="12.75" customHeight="1">
      <c r="A178" s="282"/>
      <c r="B178" s="255"/>
      <c r="C178" s="415"/>
      <c r="D178" s="335"/>
      <c r="E178" s="84"/>
      <c r="F178" s="273"/>
      <c r="G178" s="274"/>
      <c r="H178" s="280"/>
    </row>
    <row r="179" spans="1:8" ht="12.75" customHeight="1">
      <c r="A179" s="245"/>
      <c r="B179" s="256"/>
      <c r="C179" s="51"/>
      <c r="D179" s="329"/>
      <c r="E179" s="86"/>
      <c r="F179" s="416"/>
      <c r="G179" s="94"/>
      <c r="H179" s="373"/>
    </row>
    <row r="180" spans="1:8" ht="12.75" customHeight="1">
      <c r="A180" s="285"/>
      <c r="B180" s="251"/>
      <c r="C180" s="264"/>
      <c r="D180" s="330"/>
      <c r="E180" s="80"/>
      <c r="F180" s="69"/>
      <c r="G180" s="69"/>
      <c r="H180" s="275"/>
    </row>
    <row r="181" spans="1:8" ht="12.75" customHeight="1">
      <c r="A181" s="81"/>
      <c r="B181" s="49"/>
      <c r="C181" s="311"/>
      <c r="D181" s="331"/>
      <c r="E181" s="81"/>
      <c r="F181" s="70"/>
      <c r="G181" s="70"/>
      <c r="H181" s="374"/>
    </row>
    <row r="182" spans="1:8" ht="12.75" customHeight="1">
      <c r="A182" s="243"/>
      <c r="B182" s="258"/>
      <c r="C182" s="52"/>
      <c r="D182" s="326"/>
      <c r="E182" s="346"/>
      <c r="F182" s="90"/>
      <c r="G182" s="69"/>
      <c r="H182" s="372"/>
    </row>
    <row r="183" spans="1:8" ht="12.75" customHeight="1">
      <c r="A183" s="244"/>
      <c r="B183" s="256"/>
      <c r="C183" s="53"/>
      <c r="D183" s="327"/>
      <c r="E183" s="347"/>
      <c r="F183" s="72"/>
      <c r="G183" s="70"/>
      <c r="H183" s="375"/>
    </row>
    <row r="184" spans="1:8" ht="12.75" customHeight="1">
      <c r="A184" s="282"/>
      <c r="B184" s="255"/>
      <c r="C184" s="55"/>
      <c r="D184" s="326"/>
      <c r="E184" s="82"/>
      <c r="F184" s="90"/>
      <c r="G184" s="73"/>
      <c r="H184" s="278"/>
    </row>
    <row r="185" spans="1:8" ht="12.75" customHeight="1">
      <c r="A185" s="245"/>
      <c r="B185" s="256"/>
      <c r="C185" s="54"/>
      <c r="D185" s="327"/>
      <c r="E185" s="83"/>
      <c r="F185" s="91"/>
      <c r="G185" s="101"/>
      <c r="H185" s="279"/>
    </row>
    <row r="186" spans="1:8" ht="12.75" customHeight="1">
      <c r="A186" s="243"/>
      <c r="B186" s="258"/>
      <c r="C186" s="52"/>
      <c r="D186" s="326"/>
      <c r="E186" s="346"/>
      <c r="F186" s="90"/>
      <c r="G186" s="69"/>
      <c r="H186" s="372"/>
    </row>
    <row r="187" spans="1:8" ht="12.75" customHeight="1">
      <c r="A187" s="244"/>
      <c r="B187" s="256"/>
      <c r="C187" s="53"/>
      <c r="D187" s="327"/>
      <c r="E187" s="347"/>
      <c r="F187" s="72"/>
      <c r="G187" s="70"/>
      <c r="H187" s="375"/>
    </row>
    <row r="188" spans="1:8" ht="12.75" customHeight="1">
      <c r="A188" s="243"/>
      <c r="B188" s="255"/>
      <c r="C188" s="55"/>
      <c r="D188" s="326"/>
      <c r="E188" s="346"/>
      <c r="F188" s="90"/>
      <c r="G188" s="69"/>
      <c r="H188" s="278"/>
    </row>
    <row r="189" spans="1:8" ht="12.75" customHeight="1">
      <c r="A189" s="244"/>
      <c r="B189" s="256"/>
      <c r="C189" s="54"/>
      <c r="D189" s="327"/>
      <c r="E189" s="347"/>
      <c r="F189" s="91"/>
      <c r="G189" s="70"/>
      <c r="H189" s="375"/>
    </row>
    <row r="190" spans="1:8" ht="12.75" customHeight="1">
      <c r="A190" s="243"/>
      <c r="B190" s="255"/>
      <c r="C190" s="52"/>
      <c r="D190" s="326"/>
      <c r="E190" s="346"/>
      <c r="F190" s="90"/>
      <c r="G190" s="69"/>
      <c r="H190" s="278"/>
    </row>
    <row r="191" spans="1:8" ht="12.75" customHeight="1">
      <c r="A191" s="244"/>
      <c r="B191" s="256"/>
      <c r="C191" s="54"/>
      <c r="D191" s="327"/>
      <c r="E191" s="347"/>
      <c r="F191" s="91"/>
      <c r="G191" s="70"/>
      <c r="H191" s="277"/>
    </row>
    <row r="192" spans="1:8" ht="12.75" customHeight="1">
      <c r="A192" s="243"/>
      <c r="B192" s="253"/>
      <c r="C192" s="264"/>
      <c r="D192" s="330"/>
      <c r="E192" s="80"/>
      <c r="F192" s="90"/>
      <c r="G192" s="69"/>
      <c r="H192" s="278"/>
    </row>
    <row r="193" spans="1:8" ht="12.75" customHeight="1">
      <c r="A193" s="241" t="s">
        <v>46</v>
      </c>
      <c r="B193" s="256"/>
      <c r="C193" s="312"/>
      <c r="D193" s="326"/>
      <c r="E193" s="82"/>
      <c r="F193" s="90"/>
      <c r="G193" s="268"/>
      <c r="H193" s="278"/>
    </row>
    <row r="194" spans="1:8" ht="12.75" customHeight="1">
      <c r="A194" s="282"/>
      <c r="B194" s="255"/>
      <c r="C194" s="415"/>
      <c r="D194" s="335"/>
      <c r="E194" s="84"/>
      <c r="F194" s="273"/>
      <c r="G194" s="274"/>
      <c r="H194" s="280"/>
    </row>
    <row r="195" spans="1:8" ht="12.75" customHeight="1">
      <c r="A195" s="245"/>
      <c r="B195" s="256"/>
      <c r="C195" s="51"/>
      <c r="D195" s="329"/>
      <c r="E195" s="86"/>
      <c r="F195" s="416"/>
      <c r="G195" s="94"/>
      <c r="H195" s="373"/>
    </row>
    <row r="196" spans="1:8" ht="12.75" customHeight="1">
      <c r="A196" s="285"/>
      <c r="B196" s="251"/>
      <c r="C196" s="264"/>
      <c r="D196" s="330"/>
      <c r="E196" s="80"/>
      <c r="F196" s="69"/>
      <c r="G196" s="69"/>
      <c r="H196" s="275"/>
    </row>
    <row r="197" spans="1:8" ht="12.75" customHeight="1">
      <c r="A197" s="81"/>
      <c r="B197" s="49"/>
      <c r="C197" s="311"/>
      <c r="D197" s="331"/>
      <c r="E197" s="81"/>
      <c r="F197" s="70"/>
      <c r="G197" s="70"/>
      <c r="H197" s="374"/>
    </row>
    <row r="198" spans="1:8" ht="12.75" customHeight="1">
      <c r="A198" s="243"/>
      <c r="B198" s="258"/>
      <c r="C198" s="52"/>
      <c r="D198" s="326"/>
      <c r="E198" s="346"/>
      <c r="F198" s="90"/>
      <c r="G198" s="69"/>
      <c r="H198" s="372"/>
    </row>
    <row r="199" spans="1:8" ht="12.75" customHeight="1">
      <c r="A199" s="244"/>
      <c r="B199" s="256"/>
      <c r="C199" s="53"/>
      <c r="D199" s="327"/>
      <c r="E199" s="347"/>
      <c r="F199" s="72"/>
      <c r="G199" s="70"/>
      <c r="H199" s="375"/>
    </row>
    <row r="200" spans="1:8" ht="12.75" customHeight="1">
      <c r="A200" s="282"/>
      <c r="B200" s="255" t="s">
        <v>46</v>
      </c>
      <c r="C200" s="55" t="s">
        <v>46</v>
      </c>
      <c r="D200" s="326"/>
      <c r="E200" s="82"/>
      <c r="F200" s="90"/>
      <c r="G200" s="73"/>
      <c r="H200" s="278"/>
    </row>
    <row r="201" spans="1:8" ht="12.75" customHeight="1">
      <c r="A201" s="245" t="s">
        <v>46</v>
      </c>
      <c r="B201" s="40" t="s">
        <v>165</v>
      </c>
      <c r="C201" s="54" t="s">
        <v>46</v>
      </c>
      <c r="D201" s="327"/>
      <c r="E201" s="83" t="s">
        <v>46</v>
      </c>
      <c r="F201" s="93"/>
      <c r="G201" s="101"/>
      <c r="H201" s="279"/>
    </row>
    <row r="202" spans="1:8" ht="12.75" customHeight="1">
      <c r="A202" s="243"/>
      <c r="B202" s="258"/>
      <c r="C202" s="52"/>
      <c r="D202" s="326"/>
      <c r="E202" s="346"/>
      <c r="F202" s="90"/>
      <c r="G202" s="69"/>
      <c r="H202" s="372"/>
    </row>
    <row r="203" spans="1:8" ht="12.75" customHeight="1">
      <c r="A203" s="245" t="s">
        <v>2477</v>
      </c>
      <c r="B203" s="256" t="s">
        <v>2587</v>
      </c>
      <c r="C203" s="53"/>
      <c r="D203" s="327"/>
      <c r="E203" s="347"/>
      <c r="F203" s="72"/>
      <c r="G203" s="70"/>
      <c r="H203" s="375"/>
    </row>
    <row r="204" spans="1:8" ht="12.75" customHeight="1">
      <c r="A204" s="243"/>
      <c r="B204" s="255"/>
      <c r="C204" s="55"/>
      <c r="D204" s="326"/>
      <c r="E204" s="346"/>
      <c r="F204" s="90"/>
      <c r="G204" s="69"/>
      <c r="H204" s="278"/>
    </row>
    <row r="205" spans="1:8" ht="12.75" customHeight="1">
      <c r="A205" s="244"/>
      <c r="B205" s="256"/>
      <c r="C205" s="54"/>
      <c r="D205" s="327"/>
      <c r="E205" s="347"/>
      <c r="F205" s="91"/>
      <c r="G205" s="70"/>
      <c r="H205" s="375"/>
    </row>
    <row r="206" spans="1:8" ht="12.75" customHeight="1">
      <c r="A206" s="282"/>
      <c r="B206" s="255"/>
      <c r="C206" s="52"/>
      <c r="D206" s="326"/>
      <c r="E206" s="82"/>
      <c r="F206" s="90"/>
      <c r="G206" s="69"/>
      <c r="H206" s="278"/>
    </row>
    <row r="207" spans="1:8" ht="12.75" customHeight="1">
      <c r="A207" s="245"/>
      <c r="B207" s="256" t="s">
        <v>248</v>
      </c>
      <c r="C207" s="54" t="s">
        <v>2711</v>
      </c>
      <c r="D207" s="327">
        <v>1.2</v>
      </c>
      <c r="E207" s="83" t="s">
        <v>877</v>
      </c>
      <c r="F207" s="91"/>
      <c r="G207" s="70"/>
      <c r="H207" s="277"/>
    </row>
    <row r="208" spans="1:8" ht="12.75" customHeight="1">
      <c r="A208" s="282"/>
      <c r="B208" s="258"/>
      <c r="C208" s="52"/>
      <c r="D208" s="326"/>
      <c r="E208" s="82"/>
      <c r="F208" s="90"/>
      <c r="G208" s="69"/>
      <c r="H208" s="372"/>
    </row>
    <row r="209" spans="1:8" ht="12.75" customHeight="1">
      <c r="A209" s="245"/>
      <c r="B209" s="256" t="s">
        <v>248</v>
      </c>
      <c r="C209" s="54" t="s">
        <v>960</v>
      </c>
      <c r="D209" s="327">
        <v>16</v>
      </c>
      <c r="E209" s="83" t="s">
        <v>877</v>
      </c>
      <c r="F209" s="72"/>
      <c r="G209" s="70"/>
      <c r="H209" s="375"/>
    </row>
    <row r="210" spans="1:8" ht="12.75" customHeight="1">
      <c r="A210" s="282"/>
      <c r="B210" s="255"/>
      <c r="C210" s="55" t="s">
        <v>2712</v>
      </c>
      <c r="D210" s="326"/>
      <c r="E210" s="82"/>
      <c r="F210" s="90"/>
      <c r="G210" s="73"/>
      <c r="H210" s="278"/>
    </row>
    <row r="211" spans="1:8" ht="12.75" customHeight="1">
      <c r="A211" s="245"/>
      <c r="B211" s="256" t="s">
        <v>1843</v>
      </c>
      <c r="C211" s="53" t="s">
        <v>2482</v>
      </c>
      <c r="D211" s="327">
        <v>1.2</v>
      </c>
      <c r="E211" s="83" t="s">
        <v>877</v>
      </c>
      <c r="F211" s="91"/>
      <c r="G211" s="101"/>
      <c r="H211" s="279"/>
    </row>
    <row r="212" spans="1:8" ht="12.75" customHeight="1">
      <c r="A212" s="282"/>
      <c r="B212" s="255"/>
      <c r="C212" s="55" t="s">
        <v>2713</v>
      </c>
      <c r="D212" s="326"/>
      <c r="E212" s="82"/>
      <c r="F212" s="90"/>
      <c r="G212" s="73"/>
      <c r="H212" s="278"/>
    </row>
    <row r="213" spans="1:8" ht="12.75" customHeight="1">
      <c r="A213" s="245"/>
      <c r="B213" s="256" t="s">
        <v>1843</v>
      </c>
      <c r="C213" s="54" t="s">
        <v>1234</v>
      </c>
      <c r="D213" s="327">
        <v>16</v>
      </c>
      <c r="E213" s="83" t="s">
        <v>877</v>
      </c>
      <c r="F213" s="92"/>
      <c r="G213" s="101"/>
      <c r="H213" s="279"/>
    </row>
    <row r="214" spans="1:8" ht="12.75" customHeight="1">
      <c r="A214" s="246"/>
      <c r="B214" s="255"/>
      <c r="C214" s="266"/>
      <c r="D214" s="326"/>
      <c r="E214" s="82"/>
      <c r="F214" s="90"/>
      <c r="G214" s="73"/>
      <c r="H214" s="278"/>
    </row>
    <row r="215" spans="1:8" ht="12.75" customHeight="1">
      <c r="A215" s="245"/>
      <c r="B215" s="257"/>
      <c r="C215" s="53"/>
      <c r="D215" s="327"/>
      <c r="E215" s="83"/>
      <c r="F215" s="91"/>
      <c r="G215" s="101"/>
      <c r="H215" s="279"/>
    </row>
    <row r="216" spans="1:8" ht="12.75" customHeight="1">
      <c r="A216" s="243"/>
      <c r="B216" s="253"/>
      <c r="C216" s="264"/>
      <c r="D216" s="330"/>
      <c r="E216" s="80"/>
      <c r="F216" s="90"/>
      <c r="G216" s="69"/>
      <c r="H216" s="278"/>
    </row>
    <row r="217" spans="1:8" ht="12.75" customHeight="1">
      <c r="A217" s="241" t="s">
        <v>46</v>
      </c>
      <c r="B217" s="256"/>
      <c r="C217" s="312"/>
      <c r="D217" s="326"/>
      <c r="E217" s="82"/>
      <c r="F217" s="90"/>
      <c r="G217" s="268"/>
      <c r="H217" s="278"/>
    </row>
    <row r="218" spans="1:8" ht="12.75" customHeight="1">
      <c r="A218" s="282"/>
      <c r="B218" s="255"/>
      <c r="C218" s="415"/>
      <c r="D218" s="335"/>
      <c r="E218" s="84"/>
      <c r="F218" s="273"/>
      <c r="G218" s="274"/>
      <c r="H218" s="280"/>
    </row>
    <row r="219" spans="1:8" ht="12.75" customHeight="1">
      <c r="A219" s="245"/>
      <c r="B219" s="256"/>
      <c r="C219" s="51"/>
      <c r="D219" s="329"/>
      <c r="E219" s="86"/>
      <c r="F219" s="416"/>
      <c r="G219" s="94"/>
      <c r="H219" s="373"/>
    </row>
    <row r="220" spans="1:8" ht="12.75" customHeight="1">
      <c r="A220" s="285"/>
      <c r="B220" s="251"/>
      <c r="C220" s="264"/>
      <c r="D220" s="330"/>
      <c r="E220" s="80"/>
      <c r="F220" s="69"/>
      <c r="G220" s="69"/>
      <c r="H220" s="275"/>
    </row>
    <row r="221" spans="1:8" ht="12.75" customHeight="1">
      <c r="A221" s="81"/>
      <c r="B221" s="49"/>
      <c r="C221" s="311"/>
      <c r="D221" s="331"/>
      <c r="E221" s="81"/>
      <c r="F221" s="70"/>
      <c r="G221" s="70"/>
      <c r="H221" s="374"/>
    </row>
    <row r="222" spans="1:8" ht="12.75" customHeight="1">
      <c r="A222" s="243"/>
      <c r="B222" s="258"/>
      <c r="C222" s="52"/>
      <c r="D222" s="326"/>
      <c r="E222" s="346"/>
      <c r="F222" s="90"/>
      <c r="G222" s="69"/>
      <c r="H222" s="372"/>
    </row>
    <row r="223" spans="1:8" ht="12.75" customHeight="1">
      <c r="A223" s="244"/>
      <c r="B223" s="256"/>
      <c r="C223" s="53"/>
      <c r="D223" s="327"/>
      <c r="E223" s="347"/>
      <c r="F223" s="72"/>
      <c r="G223" s="70"/>
      <c r="H223" s="375"/>
    </row>
    <row r="224" spans="1:8" ht="12.75" customHeight="1">
      <c r="A224" s="282"/>
      <c r="B224" s="255"/>
      <c r="C224" s="55"/>
      <c r="D224" s="326"/>
      <c r="E224" s="82"/>
      <c r="F224" s="90"/>
      <c r="G224" s="73"/>
      <c r="H224" s="278"/>
    </row>
    <row r="225" spans="1:8" ht="12.75" customHeight="1">
      <c r="A225" s="245"/>
      <c r="B225" s="256"/>
      <c r="C225" s="54"/>
      <c r="D225" s="327"/>
      <c r="E225" s="83"/>
      <c r="F225" s="91"/>
      <c r="G225" s="101"/>
      <c r="H225" s="279"/>
    </row>
    <row r="226" spans="1:8" ht="12.75" customHeight="1">
      <c r="A226" s="243"/>
      <c r="B226" s="258"/>
      <c r="C226" s="52"/>
      <c r="D226" s="326"/>
      <c r="E226" s="346"/>
      <c r="F226" s="90"/>
      <c r="G226" s="69"/>
      <c r="H226" s="372"/>
    </row>
    <row r="227" spans="1:8" ht="12.75" customHeight="1">
      <c r="A227" s="244"/>
      <c r="B227" s="256"/>
      <c r="C227" s="53"/>
      <c r="D227" s="327"/>
      <c r="E227" s="347"/>
      <c r="F227" s="72"/>
      <c r="G227" s="70"/>
      <c r="H227" s="375"/>
    </row>
    <row r="228" spans="1:8" ht="12.75" customHeight="1">
      <c r="A228" s="243"/>
      <c r="B228" s="255"/>
      <c r="C228" s="55"/>
      <c r="D228" s="326"/>
      <c r="E228" s="346"/>
      <c r="F228" s="90"/>
      <c r="G228" s="69"/>
      <c r="H228" s="278"/>
    </row>
    <row r="229" spans="1:8" ht="12.75" customHeight="1">
      <c r="A229" s="244"/>
      <c r="B229" s="256"/>
      <c r="C229" s="54"/>
      <c r="D229" s="327"/>
      <c r="E229" s="347"/>
      <c r="F229" s="91"/>
      <c r="G229" s="70"/>
      <c r="H229" s="375"/>
    </row>
    <row r="230" spans="1:8" ht="12.75" customHeight="1">
      <c r="A230" s="243"/>
      <c r="B230" s="255"/>
      <c r="C230" s="52"/>
      <c r="D230" s="326"/>
      <c r="E230" s="346"/>
      <c r="F230" s="90"/>
      <c r="G230" s="69"/>
      <c r="H230" s="278"/>
    </row>
    <row r="231" spans="1:8" ht="12.75" customHeight="1">
      <c r="A231" s="244"/>
      <c r="B231" s="256"/>
      <c r="C231" s="54"/>
      <c r="D231" s="327"/>
      <c r="E231" s="347"/>
      <c r="F231" s="91"/>
      <c r="G231" s="70"/>
      <c r="H231" s="277"/>
    </row>
    <row r="232" spans="1:8" ht="12.75" customHeight="1">
      <c r="A232" s="243"/>
      <c r="B232" s="253"/>
      <c r="C232" s="264"/>
      <c r="D232" s="330"/>
      <c r="E232" s="80"/>
      <c r="F232" s="90"/>
      <c r="G232" s="69"/>
      <c r="H232" s="278"/>
    </row>
    <row r="233" spans="1:8" ht="12.75" customHeight="1">
      <c r="A233" s="241" t="s">
        <v>46</v>
      </c>
      <c r="B233" s="256"/>
      <c r="C233" s="312"/>
      <c r="D233" s="326"/>
      <c r="E233" s="82"/>
      <c r="F233" s="90"/>
      <c r="G233" s="268"/>
      <c r="H233" s="278"/>
    </row>
    <row r="234" spans="1:8" ht="12.75" customHeight="1">
      <c r="A234" s="282"/>
      <c r="B234" s="255"/>
      <c r="C234" s="415"/>
      <c r="D234" s="335"/>
      <c r="E234" s="84"/>
      <c r="F234" s="273"/>
      <c r="G234" s="274"/>
      <c r="H234" s="280"/>
    </row>
    <row r="235" spans="1:8" ht="12.75" customHeight="1">
      <c r="A235" s="245"/>
      <c r="B235" s="256"/>
      <c r="C235" s="51"/>
      <c r="D235" s="329"/>
      <c r="E235" s="86"/>
      <c r="F235" s="416"/>
      <c r="G235" s="94"/>
      <c r="H235" s="373"/>
    </row>
    <row r="236" spans="1:8" ht="12.75" customHeight="1">
      <c r="A236" s="285"/>
      <c r="B236" s="251"/>
      <c r="C236" s="264"/>
      <c r="D236" s="330"/>
      <c r="E236" s="80"/>
      <c r="F236" s="69"/>
      <c r="G236" s="69"/>
      <c r="H236" s="275"/>
    </row>
    <row r="237" spans="1:8" ht="12.75" customHeight="1">
      <c r="A237" s="81"/>
      <c r="B237" s="49"/>
      <c r="C237" s="311"/>
      <c r="D237" s="331"/>
      <c r="E237" s="81"/>
      <c r="F237" s="70"/>
      <c r="G237" s="70"/>
      <c r="H237" s="374"/>
    </row>
    <row r="238" spans="1:8" ht="12.75" customHeight="1">
      <c r="A238" s="243"/>
      <c r="B238" s="258"/>
      <c r="C238" s="52"/>
      <c r="D238" s="326"/>
      <c r="E238" s="346"/>
      <c r="F238" s="90"/>
      <c r="G238" s="69"/>
      <c r="H238" s="372"/>
    </row>
    <row r="239" spans="1:8" ht="12.75" customHeight="1">
      <c r="A239" s="244"/>
      <c r="B239" s="256"/>
      <c r="C239" s="53"/>
      <c r="D239" s="327"/>
      <c r="E239" s="347"/>
      <c r="F239" s="72"/>
      <c r="G239" s="70"/>
      <c r="H239" s="375"/>
    </row>
    <row r="240" spans="1:8" ht="12.75" customHeight="1">
      <c r="A240" s="282"/>
      <c r="B240" s="255" t="s">
        <v>46</v>
      </c>
      <c r="C240" s="55" t="s">
        <v>46</v>
      </c>
      <c r="D240" s="326"/>
      <c r="E240" s="82"/>
      <c r="F240" s="90"/>
      <c r="G240" s="73"/>
      <c r="H240" s="278"/>
    </row>
    <row r="241" spans="1:8" ht="12.75" customHeight="1">
      <c r="A241" s="245" t="s">
        <v>46</v>
      </c>
      <c r="B241" s="40" t="s">
        <v>165</v>
      </c>
      <c r="C241" s="54" t="s">
        <v>46</v>
      </c>
      <c r="D241" s="327"/>
      <c r="E241" s="83" t="s">
        <v>46</v>
      </c>
      <c r="F241" s="93"/>
      <c r="G241" s="101"/>
      <c r="H241" s="279"/>
    </row>
    <row r="242" spans="1:8" ht="12.75" customHeight="1">
      <c r="A242" s="243"/>
      <c r="B242" s="293"/>
      <c r="C242" s="52"/>
      <c r="D242" s="328"/>
      <c r="E242" s="345"/>
      <c r="F242" s="90"/>
      <c r="G242" s="69"/>
      <c r="H242" s="278"/>
    </row>
    <row r="243" spans="1:8" ht="12.75" customHeight="1">
      <c r="A243" s="245" t="s">
        <v>1964</v>
      </c>
      <c r="B243" s="294" t="s">
        <v>2404</v>
      </c>
      <c r="C243" s="53"/>
      <c r="D243" s="329"/>
      <c r="E243" s="86"/>
      <c r="F243" s="92"/>
      <c r="G243" s="70"/>
      <c r="H243" s="279"/>
    </row>
    <row r="244" spans="1:8" ht="12.75" customHeight="1">
      <c r="A244" s="243"/>
      <c r="B244" s="253"/>
      <c r="C244" s="264"/>
      <c r="D244" s="330"/>
      <c r="E244" s="80"/>
      <c r="F244" s="90"/>
      <c r="G244" s="69"/>
      <c r="H244" s="278"/>
    </row>
    <row r="245" spans="1:8" ht="12.75" customHeight="1">
      <c r="A245" s="241" t="s">
        <v>46</v>
      </c>
      <c r="B245" s="256"/>
      <c r="C245" s="54"/>
      <c r="D245" s="327"/>
      <c r="E245" s="83"/>
      <c r="F245" s="90"/>
      <c r="G245" s="70"/>
      <c r="H245" s="278"/>
    </row>
    <row r="246" spans="1:8" ht="12.75" customHeight="1">
      <c r="A246" s="285"/>
      <c r="B246" s="251"/>
      <c r="C246" s="264"/>
      <c r="D246" s="330"/>
      <c r="E246" s="80"/>
      <c r="F246" s="69"/>
      <c r="G246" s="69"/>
      <c r="H246" s="275"/>
    </row>
    <row r="247" spans="1:8" ht="12.75" customHeight="1">
      <c r="A247" s="81"/>
      <c r="B247" s="294" t="s">
        <v>2511</v>
      </c>
      <c r="C247" s="53" t="s">
        <v>1366</v>
      </c>
      <c r="D247" s="331">
        <v>24.8</v>
      </c>
      <c r="E247" s="81" t="s">
        <v>876</v>
      </c>
      <c r="F247" s="70"/>
      <c r="G247" s="70"/>
      <c r="H247" s="374"/>
    </row>
    <row r="248" spans="1:8" ht="12.75" customHeight="1">
      <c r="A248" s="285"/>
      <c r="B248" s="293"/>
      <c r="C248" s="52"/>
      <c r="D248" s="328"/>
      <c r="E248" s="345"/>
      <c r="F248" s="355"/>
      <c r="G248" s="371"/>
      <c r="H248" s="372"/>
    </row>
    <row r="249" spans="1:8" ht="12.75" customHeight="1">
      <c r="A249" s="286"/>
      <c r="B249" s="294" t="s">
        <v>2528</v>
      </c>
      <c r="C249" s="53" t="s">
        <v>2530</v>
      </c>
      <c r="D249" s="329">
        <v>24.8</v>
      </c>
      <c r="E249" s="86" t="s">
        <v>876</v>
      </c>
      <c r="F249" s="74"/>
      <c r="G249" s="70"/>
      <c r="H249" s="376"/>
    </row>
    <row r="250" spans="1:8" ht="12.75" customHeight="1">
      <c r="A250" s="246"/>
      <c r="B250" s="255"/>
      <c r="C250" s="266"/>
      <c r="D250" s="326"/>
      <c r="E250" s="82"/>
      <c r="F250" s="90"/>
      <c r="G250" s="73"/>
      <c r="H250" s="278"/>
    </row>
    <row r="251" spans="1:8" ht="12.75" customHeight="1">
      <c r="A251" s="245"/>
      <c r="B251" s="257"/>
      <c r="C251" s="53"/>
      <c r="D251" s="327"/>
      <c r="E251" s="83"/>
      <c r="F251" s="91"/>
      <c r="G251" s="101"/>
      <c r="H251" s="279"/>
    </row>
    <row r="252" spans="1:8" ht="12.75" customHeight="1">
      <c r="A252" s="243"/>
      <c r="B252" s="253"/>
      <c r="C252" s="264"/>
      <c r="D252" s="330"/>
      <c r="E252" s="80"/>
      <c r="F252" s="90"/>
      <c r="G252" s="69"/>
      <c r="H252" s="278"/>
    </row>
    <row r="253" spans="1:8" ht="12.75" customHeight="1">
      <c r="A253" s="241" t="s">
        <v>46</v>
      </c>
      <c r="B253" s="256"/>
      <c r="C253" s="312"/>
      <c r="D253" s="326"/>
      <c r="E253" s="82"/>
      <c r="F253" s="90"/>
      <c r="G253" s="268"/>
      <c r="H253" s="278"/>
    </row>
    <row r="254" spans="1:8" ht="12.75" customHeight="1">
      <c r="A254" s="282"/>
      <c r="B254" s="255"/>
      <c r="C254" s="415"/>
      <c r="D254" s="335"/>
      <c r="E254" s="84"/>
      <c r="F254" s="273"/>
      <c r="G254" s="274"/>
      <c r="H254" s="280"/>
    </row>
    <row r="255" spans="1:8" ht="12.75" customHeight="1">
      <c r="A255" s="245"/>
      <c r="B255" s="256"/>
      <c r="C255" s="51"/>
      <c r="D255" s="329"/>
      <c r="E255" s="86"/>
      <c r="F255" s="416"/>
      <c r="G255" s="94"/>
      <c r="H255" s="373"/>
    </row>
    <row r="256" spans="1:8" ht="12.75" customHeight="1">
      <c r="A256" s="285"/>
      <c r="B256" s="251"/>
      <c r="C256" s="264"/>
      <c r="D256" s="330"/>
      <c r="E256" s="80"/>
      <c r="F256" s="69"/>
      <c r="G256" s="69"/>
      <c r="H256" s="275"/>
    </row>
    <row r="257" spans="1:8" ht="12.75" customHeight="1">
      <c r="A257" s="81"/>
      <c r="B257" s="49"/>
      <c r="C257" s="311"/>
      <c r="D257" s="331"/>
      <c r="E257" s="81"/>
      <c r="F257" s="70"/>
      <c r="G257" s="70"/>
      <c r="H257" s="374"/>
    </row>
    <row r="258" spans="1:8" ht="12.75" customHeight="1">
      <c r="A258" s="243"/>
      <c r="B258" s="258"/>
      <c r="C258" s="52"/>
      <c r="D258" s="326"/>
      <c r="E258" s="346"/>
      <c r="F258" s="90"/>
      <c r="G258" s="69"/>
      <c r="H258" s="372"/>
    </row>
    <row r="259" spans="1:8" ht="12.75" customHeight="1">
      <c r="A259" s="244"/>
      <c r="B259" s="256"/>
      <c r="C259" s="53"/>
      <c r="D259" s="327"/>
      <c r="E259" s="347"/>
      <c r="F259" s="72"/>
      <c r="G259" s="70"/>
      <c r="H259" s="375"/>
    </row>
    <row r="260" spans="1:8" ht="12.75" customHeight="1">
      <c r="A260" s="243"/>
      <c r="B260" s="258"/>
      <c r="C260" s="52"/>
      <c r="D260" s="326"/>
      <c r="E260" s="346"/>
      <c r="F260" s="90"/>
      <c r="G260" s="69"/>
      <c r="H260" s="372"/>
    </row>
    <row r="261" spans="1:8" ht="12.75" customHeight="1">
      <c r="A261" s="244"/>
      <c r="B261" s="256"/>
      <c r="C261" s="53"/>
      <c r="D261" s="327"/>
      <c r="E261" s="347"/>
      <c r="F261" s="72"/>
      <c r="G261" s="70"/>
      <c r="H261" s="375"/>
    </row>
    <row r="262" spans="1:8" ht="12.75" customHeight="1">
      <c r="A262" s="243"/>
      <c r="B262" s="258"/>
      <c r="C262" s="52"/>
      <c r="D262" s="326"/>
      <c r="E262" s="346"/>
      <c r="F262" s="90"/>
      <c r="G262" s="69"/>
      <c r="H262" s="372"/>
    </row>
    <row r="263" spans="1:8" ht="12.75" customHeight="1">
      <c r="A263" s="244"/>
      <c r="B263" s="256"/>
      <c r="C263" s="53"/>
      <c r="D263" s="327"/>
      <c r="E263" s="347"/>
      <c r="F263" s="72"/>
      <c r="G263" s="70"/>
      <c r="H263" s="375"/>
    </row>
    <row r="264" spans="1:8" ht="12.75" customHeight="1">
      <c r="A264" s="282"/>
      <c r="B264" s="255"/>
      <c r="C264" s="55"/>
      <c r="D264" s="326"/>
      <c r="E264" s="82"/>
      <c r="F264" s="90"/>
      <c r="G264" s="73"/>
      <c r="H264" s="278"/>
    </row>
    <row r="265" spans="1:8" ht="12.75" customHeight="1">
      <c r="A265" s="245"/>
      <c r="B265" s="256"/>
      <c r="C265" s="54"/>
      <c r="D265" s="327"/>
      <c r="E265" s="83"/>
      <c r="F265" s="91"/>
      <c r="G265" s="101"/>
      <c r="H265" s="279"/>
    </row>
    <row r="266" spans="1:8" ht="12.75" customHeight="1">
      <c r="A266" s="243"/>
      <c r="B266" s="258"/>
      <c r="C266" s="52"/>
      <c r="D266" s="326"/>
      <c r="E266" s="346"/>
      <c r="F266" s="90"/>
      <c r="G266" s="69"/>
      <c r="H266" s="372"/>
    </row>
    <row r="267" spans="1:8" ht="12.75" customHeight="1">
      <c r="A267" s="244"/>
      <c r="B267" s="256"/>
      <c r="C267" s="53"/>
      <c r="D267" s="327"/>
      <c r="E267" s="347"/>
      <c r="F267" s="72"/>
      <c r="G267" s="70"/>
      <c r="H267" s="375"/>
    </row>
    <row r="268" spans="1:8" ht="12.75" customHeight="1">
      <c r="A268" s="243"/>
      <c r="B268" s="255"/>
      <c r="C268" s="55"/>
      <c r="D268" s="326"/>
      <c r="E268" s="346"/>
      <c r="F268" s="90"/>
      <c r="G268" s="69"/>
      <c r="H268" s="278"/>
    </row>
    <row r="269" spans="1:8" ht="12.75" customHeight="1">
      <c r="A269" s="244"/>
      <c r="B269" s="256"/>
      <c r="C269" s="54"/>
      <c r="D269" s="327"/>
      <c r="E269" s="347"/>
      <c r="F269" s="91"/>
      <c r="G269" s="70"/>
      <c r="H269" s="375"/>
    </row>
    <row r="270" spans="1:8" ht="12.75" customHeight="1">
      <c r="A270" s="243"/>
      <c r="B270" s="255"/>
      <c r="C270" s="52"/>
      <c r="D270" s="326"/>
      <c r="E270" s="346"/>
      <c r="F270" s="90"/>
      <c r="G270" s="69"/>
      <c r="H270" s="278"/>
    </row>
    <row r="271" spans="1:8" ht="12.75" customHeight="1">
      <c r="A271" s="244"/>
      <c r="B271" s="256"/>
      <c r="C271" s="54"/>
      <c r="D271" s="327"/>
      <c r="E271" s="347"/>
      <c r="F271" s="91"/>
      <c r="G271" s="70"/>
      <c r="H271" s="277"/>
    </row>
    <row r="272" spans="1:8" ht="12.75" customHeight="1">
      <c r="A272" s="243"/>
      <c r="B272" s="253"/>
      <c r="C272" s="264"/>
      <c r="D272" s="330"/>
      <c r="E272" s="80"/>
      <c r="F272" s="90"/>
      <c r="G272" s="69"/>
      <c r="H272" s="278"/>
    </row>
    <row r="273" spans="1:8" ht="12.75" customHeight="1">
      <c r="A273" s="241" t="s">
        <v>46</v>
      </c>
      <c r="B273" s="256"/>
      <c r="C273" s="312"/>
      <c r="D273" s="326"/>
      <c r="E273" s="82"/>
      <c r="F273" s="90"/>
      <c r="G273" s="268"/>
      <c r="H273" s="278"/>
    </row>
    <row r="274" spans="1:8" ht="12.75" customHeight="1">
      <c r="A274" s="282"/>
      <c r="B274" s="255"/>
      <c r="C274" s="415"/>
      <c r="D274" s="335"/>
      <c r="E274" s="84"/>
      <c r="F274" s="273"/>
      <c r="G274" s="274"/>
      <c r="H274" s="280"/>
    </row>
    <row r="275" spans="1:8" ht="12.75" customHeight="1">
      <c r="A275" s="245"/>
      <c r="B275" s="256"/>
      <c r="C275" s="51"/>
      <c r="D275" s="329"/>
      <c r="E275" s="86"/>
      <c r="F275" s="416"/>
      <c r="G275" s="94"/>
      <c r="H275" s="373"/>
    </row>
    <row r="276" spans="1:8" ht="12.75" customHeight="1">
      <c r="A276" s="285"/>
      <c r="B276" s="251"/>
      <c r="C276" s="264"/>
      <c r="D276" s="330"/>
      <c r="E276" s="80"/>
      <c r="F276" s="69"/>
      <c r="G276" s="69"/>
      <c r="H276" s="275"/>
    </row>
    <row r="277" spans="1:8" ht="12.75" customHeight="1">
      <c r="A277" s="81"/>
      <c r="B277" s="49"/>
      <c r="C277" s="311"/>
      <c r="D277" s="331"/>
      <c r="E277" s="81"/>
      <c r="F277" s="70"/>
      <c r="G277" s="70"/>
      <c r="H277" s="374"/>
    </row>
    <row r="278" spans="1:8" ht="12.75" customHeight="1">
      <c r="A278" s="243"/>
      <c r="B278" s="258"/>
      <c r="C278" s="52"/>
      <c r="D278" s="326"/>
      <c r="E278" s="346"/>
      <c r="F278" s="90"/>
      <c r="G278" s="69"/>
      <c r="H278" s="372"/>
    </row>
    <row r="279" spans="1:8" ht="12.75" customHeight="1">
      <c r="A279" s="244"/>
      <c r="B279" s="256"/>
      <c r="C279" s="53"/>
      <c r="D279" s="327"/>
      <c r="E279" s="347"/>
      <c r="F279" s="72"/>
      <c r="G279" s="70"/>
      <c r="H279" s="375"/>
    </row>
    <row r="280" spans="1:8" ht="12.75" customHeight="1">
      <c r="A280" s="282"/>
      <c r="B280" s="255" t="s">
        <v>46</v>
      </c>
      <c r="C280" s="55" t="s">
        <v>46</v>
      </c>
      <c r="D280" s="326"/>
      <c r="E280" s="82"/>
      <c r="F280" s="90"/>
      <c r="G280" s="73"/>
      <c r="H280" s="278"/>
    </row>
    <row r="281" spans="1:8" ht="12.75" customHeight="1">
      <c r="A281" s="245" t="s">
        <v>46</v>
      </c>
      <c r="B281" s="40" t="s">
        <v>165</v>
      </c>
      <c r="C281" s="54" t="s">
        <v>46</v>
      </c>
      <c r="D281" s="327"/>
      <c r="E281" s="83" t="s">
        <v>46</v>
      </c>
      <c r="F281" s="93"/>
      <c r="G281" s="101"/>
      <c r="H281" s="279"/>
    </row>
    <row r="282" spans="1:8" ht="12.75" customHeight="1">
      <c r="A282" s="285"/>
      <c r="B282" s="251"/>
      <c r="C282" s="264"/>
      <c r="D282" s="330"/>
      <c r="E282" s="80"/>
      <c r="F282" s="69"/>
      <c r="G282" s="69"/>
      <c r="H282" s="275"/>
    </row>
    <row r="283" spans="1:8" ht="12.75" customHeight="1">
      <c r="A283" s="286" t="s">
        <v>2554</v>
      </c>
      <c r="B283" s="252" t="s">
        <v>41</v>
      </c>
      <c r="C283" s="265"/>
      <c r="D283" s="331"/>
      <c r="E283" s="81"/>
      <c r="F283" s="70"/>
      <c r="G283" s="70"/>
      <c r="H283" s="277"/>
    </row>
    <row r="284" spans="1:8" ht="12.75" customHeight="1">
      <c r="A284" s="243"/>
      <c r="B284" s="258"/>
      <c r="C284" s="52"/>
      <c r="D284" s="326"/>
      <c r="E284" s="346"/>
      <c r="F284" s="90"/>
      <c r="G284" s="69"/>
      <c r="H284" s="372"/>
    </row>
    <row r="285" spans="1:8" ht="12.75" customHeight="1">
      <c r="A285" s="244"/>
      <c r="B285" s="256"/>
      <c r="C285" s="53"/>
      <c r="D285" s="327"/>
      <c r="E285" s="347"/>
      <c r="F285" s="72"/>
      <c r="G285" s="70"/>
      <c r="H285" s="375"/>
    </row>
    <row r="286" spans="1:8" ht="12.75" customHeight="1">
      <c r="A286" s="239"/>
      <c r="B286" s="255" t="s">
        <v>2817</v>
      </c>
      <c r="C286" s="52"/>
      <c r="D286" s="326"/>
      <c r="E286" s="346"/>
      <c r="F286" s="355"/>
      <c r="G286" s="69"/>
      <c r="H286" s="372"/>
    </row>
    <row r="287" spans="1:8" ht="12.75" customHeight="1">
      <c r="A287" s="386" t="s">
        <v>46</v>
      </c>
      <c r="B287" s="256" t="s">
        <v>2715</v>
      </c>
      <c r="C287" s="266" t="s">
        <v>2688</v>
      </c>
      <c r="D287" s="326">
        <v>21.5</v>
      </c>
      <c r="E287" s="83" t="s">
        <v>117</v>
      </c>
      <c r="F287" s="356"/>
      <c r="G287" s="70"/>
      <c r="H287" s="373"/>
    </row>
    <row r="288" spans="1:8" ht="12.75" customHeight="1">
      <c r="A288" s="282"/>
      <c r="B288" s="255"/>
      <c r="C288" s="55"/>
      <c r="D288" s="335"/>
      <c r="E288" s="84"/>
      <c r="F288" s="90"/>
      <c r="G288" s="73"/>
      <c r="H288" s="278"/>
    </row>
    <row r="289" spans="1:8" ht="12.75" customHeight="1">
      <c r="A289" s="245"/>
      <c r="B289" s="256"/>
      <c r="C289" s="54"/>
      <c r="D289" s="327"/>
      <c r="E289" s="83"/>
      <c r="F289" s="92"/>
      <c r="G289" s="101"/>
      <c r="H289" s="279"/>
    </row>
    <row r="290" spans="1:8" ht="12.75" customHeight="1">
      <c r="A290" s="285"/>
      <c r="B290" s="251"/>
      <c r="C290" s="264"/>
      <c r="D290" s="330"/>
      <c r="E290" s="80"/>
      <c r="F290" s="69"/>
      <c r="G290" s="69"/>
      <c r="H290" s="275"/>
    </row>
    <row r="291" spans="1:8" ht="12.75" customHeight="1">
      <c r="A291" s="81"/>
      <c r="B291" s="49"/>
      <c r="C291" s="311"/>
      <c r="D291" s="331"/>
      <c r="E291" s="81"/>
      <c r="F291" s="70"/>
      <c r="G291" s="70"/>
      <c r="H291" s="374"/>
    </row>
    <row r="292" spans="1:8" ht="12.75" customHeight="1">
      <c r="A292" s="243"/>
      <c r="B292" s="258"/>
      <c r="C292" s="52"/>
      <c r="D292" s="326"/>
      <c r="E292" s="346"/>
      <c r="F292" s="90"/>
      <c r="G292" s="69"/>
      <c r="H292" s="372"/>
    </row>
    <row r="293" spans="1:8" ht="12.75" customHeight="1">
      <c r="A293" s="244"/>
      <c r="B293" s="256"/>
      <c r="C293" s="53"/>
      <c r="D293" s="327"/>
      <c r="E293" s="347"/>
      <c r="F293" s="72"/>
      <c r="G293" s="70"/>
      <c r="H293" s="375"/>
    </row>
    <row r="294" spans="1:8" ht="12.75" customHeight="1">
      <c r="A294" s="282"/>
      <c r="B294" s="255"/>
      <c r="C294" s="55"/>
      <c r="D294" s="326"/>
      <c r="E294" s="82"/>
      <c r="F294" s="90"/>
      <c r="G294" s="73"/>
      <c r="H294" s="278"/>
    </row>
    <row r="295" spans="1:8" ht="12.75" customHeight="1">
      <c r="A295" s="245"/>
      <c r="B295" s="256"/>
      <c r="C295" s="54"/>
      <c r="D295" s="327"/>
      <c r="E295" s="83"/>
      <c r="F295" s="91"/>
      <c r="G295" s="101"/>
      <c r="H295" s="279"/>
    </row>
    <row r="296" spans="1:8" ht="12.75" customHeight="1">
      <c r="A296" s="243"/>
      <c r="B296" s="258"/>
      <c r="C296" s="52"/>
      <c r="D296" s="326"/>
      <c r="E296" s="346"/>
      <c r="F296" s="90"/>
      <c r="G296" s="69"/>
      <c r="H296" s="372"/>
    </row>
    <row r="297" spans="1:8" ht="12.75" customHeight="1">
      <c r="A297" s="244"/>
      <c r="B297" s="256"/>
      <c r="C297" s="53"/>
      <c r="D297" s="327"/>
      <c r="E297" s="347"/>
      <c r="F297" s="72"/>
      <c r="G297" s="70"/>
      <c r="H297" s="375"/>
    </row>
    <row r="298" spans="1:8" ht="12.75" customHeight="1">
      <c r="A298" s="282"/>
      <c r="B298" s="255"/>
      <c r="C298" s="55"/>
      <c r="D298" s="335"/>
      <c r="E298" s="84"/>
      <c r="F298" s="90"/>
      <c r="G298" s="73"/>
      <c r="H298" s="278"/>
    </row>
    <row r="299" spans="1:8" ht="12.75" customHeight="1">
      <c r="A299" s="245"/>
      <c r="B299" s="256"/>
      <c r="C299" s="54"/>
      <c r="D299" s="327"/>
      <c r="E299" s="83"/>
      <c r="F299" s="92"/>
      <c r="G299" s="101"/>
      <c r="H299" s="279"/>
    </row>
    <row r="300" spans="1:8" ht="12.75" customHeight="1">
      <c r="A300" s="285"/>
      <c r="B300" s="251"/>
      <c r="C300" s="264"/>
      <c r="D300" s="330"/>
      <c r="E300" s="80"/>
      <c r="F300" s="69"/>
      <c r="G300" s="69"/>
      <c r="H300" s="275"/>
    </row>
    <row r="301" spans="1:8" ht="12.75" customHeight="1">
      <c r="A301" s="81"/>
      <c r="B301" s="49"/>
      <c r="C301" s="311"/>
      <c r="D301" s="331"/>
      <c r="E301" s="81"/>
      <c r="F301" s="70"/>
      <c r="G301" s="70"/>
      <c r="H301" s="374"/>
    </row>
    <row r="302" spans="1:8" ht="12.75" customHeight="1">
      <c r="A302" s="243"/>
      <c r="B302" s="258"/>
      <c r="C302" s="52"/>
      <c r="D302" s="326"/>
      <c r="E302" s="346"/>
      <c r="F302" s="90"/>
      <c r="G302" s="69"/>
      <c r="H302" s="372"/>
    </row>
    <row r="303" spans="1:8" ht="12.75" customHeight="1">
      <c r="A303" s="244"/>
      <c r="B303" s="256"/>
      <c r="C303" s="53"/>
      <c r="D303" s="327"/>
      <c r="E303" s="347"/>
      <c r="F303" s="72"/>
      <c r="G303" s="70"/>
      <c r="H303" s="375"/>
    </row>
    <row r="304" spans="1:8" ht="12.75" customHeight="1">
      <c r="A304" s="282"/>
      <c r="B304" s="255"/>
      <c r="C304" s="55"/>
      <c r="D304" s="326"/>
      <c r="E304" s="82"/>
      <c r="F304" s="90"/>
      <c r="G304" s="73"/>
      <c r="H304" s="278"/>
    </row>
    <row r="305" spans="1:8" ht="12.75" customHeight="1">
      <c r="A305" s="245"/>
      <c r="B305" s="256"/>
      <c r="C305" s="54"/>
      <c r="D305" s="327"/>
      <c r="E305" s="83"/>
      <c r="F305" s="91"/>
      <c r="G305" s="101"/>
      <c r="H305" s="279"/>
    </row>
    <row r="306" spans="1:8" ht="12.75" customHeight="1">
      <c r="A306" s="243"/>
      <c r="B306" s="258"/>
      <c r="C306" s="52"/>
      <c r="D306" s="326"/>
      <c r="E306" s="346"/>
      <c r="F306" s="90"/>
      <c r="G306" s="69"/>
      <c r="H306" s="372"/>
    </row>
    <row r="307" spans="1:8" ht="12.75" customHeight="1">
      <c r="A307" s="244"/>
      <c r="B307" s="256"/>
      <c r="C307" s="53"/>
      <c r="D307" s="327"/>
      <c r="E307" s="347"/>
      <c r="F307" s="72"/>
      <c r="G307" s="70"/>
      <c r="H307" s="375"/>
    </row>
    <row r="308" spans="1:8" ht="12.75" customHeight="1">
      <c r="A308" s="282"/>
      <c r="B308" s="255"/>
      <c r="C308" s="55"/>
      <c r="D308" s="335"/>
      <c r="E308" s="84"/>
      <c r="F308" s="90"/>
      <c r="G308" s="73"/>
      <c r="H308" s="278"/>
    </row>
    <row r="309" spans="1:8" ht="12.75" customHeight="1">
      <c r="A309" s="245"/>
      <c r="B309" s="256"/>
      <c r="C309" s="54"/>
      <c r="D309" s="327"/>
      <c r="E309" s="83"/>
      <c r="F309" s="92"/>
      <c r="G309" s="101"/>
      <c r="H309" s="279"/>
    </row>
    <row r="310" spans="1:8" ht="12.75" customHeight="1">
      <c r="A310" s="285"/>
      <c r="B310" s="251"/>
      <c r="C310" s="264"/>
      <c r="D310" s="330"/>
      <c r="E310" s="80"/>
      <c r="F310" s="69"/>
      <c r="G310" s="69"/>
      <c r="H310" s="275"/>
    </row>
    <row r="311" spans="1:8" ht="12.75" customHeight="1">
      <c r="A311" s="81"/>
      <c r="B311" s="49"/>
      <c r="C311" s="311"/>
      <c r="D311" s="331"/>
      <c r="E311" s="81"/>
      <c r="F311" s="70"/>
      <c r="G311" s="70"/>
      <c r="H311" s="374"/>
    </row>
    <row r="312" spans="1:8" ht="12.75" customHeight="1">
      <c r="A312" s="243"/>
      <c r="B312" s="255"/>
      <c r="C312" s="55"/>
      <c r="D312" s="326"/>
      <c r="E312" s="346"/>
      <c r="F312" s="90"/>
      <c r="G312" s="69"/>
      <c r="H312" s="278"/>
    </row>
    <row r="313" spans="1:8" ht="12.75" customHeight="1">
      <c r="A313" s="244"/>
      <c r="B313" s="256"/>
      <c r="C313" s="54"/>
      <c r="D313" s="327"/>
      <c r="E313" s="347"/>
      <c r="F313" s="91"/>
      <c r="G313" s="70"/>
      <c r="H313" s="375"/>
    </row>
    <row r="314" spans="1:8" ht="12.75" customHeight="1">
      <c r="A314" s="243"/>
      <c r="B314" s="255"/>
      <c r="C314" s="55"/>
      <c r="D314" s="326"/>
      <c r="E314" s="346"/>
      <c r="F314" s="90"/>
      <c r="G314" s="69"/>
      <c r="H314" s="278"/>
    </row>
    <row r="315" spans="1:8" ht="12.75" customHeight="1">
      <c r="A315" s="244"/>
      <c r="B315" s="256"/>
      <c r="C315" s="54"/>
      <c r="D315" s="327"/>
      <c r="E315" s="347"/>
      <c r="F315" s="91"/>
      <c r="G315" s="70"/>
      <c r="H315" s="279"/>
    </row>
    <row r="316" spans="1:8" ht="12.75" customHeight="1">
      <c r="A316" s="243"/>
      <c r="B316" s="255"/>
      <c r="C316" s="55"/>
      <c r="D316" s="326"/>
      <c r="E316" s="346"/>
      <c r="F316" s="90"/>
      <c r="G316" s="69"/>
      <c r="H316" s="278"/>
    </row>
    <row r="317" spans="1:8" ht="12.75" customHeight="1">
      <c r="A317" s="244"/>
      <c r="B317" s="256"/>
      <c r="C317" s="54"/>
      <c r="D317" s="327"/>
      <c r="E317" s="347"/>
      <c r="F317" s="91"/>
      <c r="G317" s="70"/>
      <c r="H317" s="279"/>
    </row>
    <row r="318" spans="1:8" ht="12.75" customHeight="1">
      <c r="A318" s="243"/>
      <c r="B318" s="255"/>
      <c r="C318" s="55"/>
      <c r="D318" s="326"/>
      <c r="E318" s="346"/>
      <c r="F318" s="90"/>
      <c r="G318" s="69"/>
      <c r="H318" s="278"/>
    </row>
    <row r="319" spans="1:8" ht="12.75" customHeight="1">
      <c r="A319" s="244"/>
      <c r="B319" s="256"/>
      <c r="C319" s="53"/>
      <c r="D319" s="327"/>
      <c r="E319" s="347"/>
      <c r="F319" s="91"/>
      <c r="G319" s="70"/>
      <c r="H319" s="279"/>
    </row>
    <row r="320" spans="1:8" ht="12.75" customHeight="1">
      <c r="A320" s="247"/>
      <c r="B320" s="261"/>
      <c r="C320" s="55"/>
      <c r="D320" s="333"/>
      <c r="E320" s="350"/>
      <c r="F320" s="73"/>
      <c r="G320" s="73"/>
      <c r="H320" s="278"/>
    </row>
    <row r="321" spans="1:8" ht="12.75" customHeight="1">
      <c r="A321" s="240"/>
      <c r="B321" s="40" t="s">
        <v>165</v>
      </c>
      <c r="C321" s="53"/>
      <c r="D321" s="334"/>
      <c r="E321" s="351"/>
      <c r="F321" s="94"/>
      <c r="G321" s="102"/>
      <c r="H32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Ｐゴシック,標準"&amp;9校舎等：⑧受水槽棟：P-&amp;P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</sheetPr>
  <dimension ref="A1:J761"/>
  <sheetViews>
    <sheetView showZeros="0" view="pageBreakPreview" topLeftCell="A748" zoomScaleSheetLayoutView="100" workbookViewId="0">
      <selection activeCell="G13" sqref="G13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417" customWidth="1"/>
    <col min="9" max="9" width="9" style="1" customWidth="1"/>
    <col min="10" max="10" width="9" style="412" customWidth="1"/>
    <col min="11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82"/>
      <c r="B2" s="255" t="s">
        <v>46</v>
      </c>
      <c r="C2" s="55" t="s">
        <v>46</v>
      </c>
      <c r="D2" s="326"/>
      <c r="E2" s="82"/>
      <c r="F2" s="352"/>
      <c r="G2" s="362"/>
      <c r="H2" s="419"/>
    </row>
    <row r="3" spans="1:8" ht="12.75" customHeight="1">
      <c r="A3" s="245" t="s">
        <v>282</v>
      </c>
      <c r="B3" s="256" t="s">
        <v>835</v>
      </c>
      <c r="C3" s="54" t="s">
        <v>46</v>
      </c>
      <c r="D3" s="327"/>
      <c r="E3" s="83" t="s">
        <v>46</v>
      </c>
      <c r="F3" s="72"/>
      <c r="G3" s="72"/>
      <c r="H3" s="420"/>
    </row>
    <row r="4" spans="1:8" ht="12.75" customHeight="1">
      <c r="A4" s="282"/>
      <c r="B4" s="255"/>
      <c r="C4" s="55"/>
      <c r="D4" s="326"/>
      <c r="E4" s="82"/>
      <c r="F4" s="353"/>
      <c r="G4" s="71"/>
      <c r="H4" s="419"/>
    </row>
    <row r="5" spans="1:8" ht="12.75" customHeight="1">
      <c r="A5" s="245"/>
      <c r="B5" s="256"/>
      <c r="C5" s="54"/>
      <c r="D5" s="327"/>
      <c r="E5" s="83"/>
      <c r="F5" s="72"/>
      <c r="G5" s="72"/>
      <c r="H5" s="420"/>
    </row>
    <row r="6" spans="1:8" ht="12.75" customHeight="1">
      <c r="A6" s="282"/>
      <c r="B6" s="255" t="s">
        <v>46</v>
      </c>
      <c r="C6" s="55" t="s">
        <v>46</v>
      </c>
      <c r="D6" s="326"/>
      <c r="E6" s="82"/>
      <c r="F6" s="353"/>
      <c r="G6" s="353"/>
      <c r="H6" s="419"/>
    </row>
    <row r="7" spans="1:8" ht="12.75" customHeight="1">
      <c r="A7" s="245" t="s">
        <v>2734</v>
      </c>
      <c r="B7" s="256" t="s">
        <v>1462</v>
      </c>
      <c r="C7" s="54" t="s">
        <v>46</v>
      </c>
      <c r="D7" s="327">
        <v>1</v>
      </c>
      <c r="E7" s="83" t="s">
        <v>60</v>
      </c>
      <c r="F7" s="72"/>
      <c r="G7" s="72"/>
      <c r="H7" s="420"/>
    </row>
    <row r="8" spans="1:8" ht="12.75" customHeight="1">
      <c r="A8" s="282"/>
      <c r="B8" s="255"/>
      <c r="C8" s="55"/>
      <c r="D8" s="326"/>
      <c r="E8" s="82"/>
      <c r="F8" s="353"/>
      <c r="G8" s="71"/>
      <c r="H8" s="419"/>
    </row>
    <row r="9" spans="1:8" ht="12.75" customHeight="1">
      <c r="A9" s="284" t="s">
        <v>2407</v>
      </c>
      <c r="B9" s="290" t="s">
        <v>2252</v>
      </c>
      <c r="C9" s="54"/>
      <c r="D9" s="327">
        <v>1</v>
      </c>
      <c r="E9" s="83" t="s">
        <v>60</v>
      </c>
      <c r="F9" s="72"/>
      <c r="G9" s="72"/>
      <c r="H9" s="420"/>
    </row>
    <row r="10" spans="1:8" ht="12.75" customHeight="1">
      <c r="A10" s="282"/>
      <c r="B10" s="255"/>
      <c r="C10" s="55"/>
      <c r="D10" s="326"/>
      <c r="E10" s="82"/>
      <c r="F10" s="353"/>
      <c r="G10" s="71"/>
      <c r="H10" s="419"/>
    </row>
    <row r="11" spans="1:8" ht="12.75" customHeight="1">
      <c r="A11" s="245" t="s">
        <v>2420</v>
      </c>
      <c r="B11" s="256" t="s">
        <v>3177</v>
      </c>
      <c r="C11" s="54"/>
      <c r="D11" s="327">
        <v>1</v>
      </c>
      <c r="E11" s="83" t="s">
        <v>60</v>
      </c>
      <c r="F11" s="72"/>
      <c r="G11" s="72"/>
      <c r="H11" s="420"/>
    </row>
    <row r="12" spans="1:8" ht="12.75" customHeight="1">
      <c r="A12" s="282"/>
      <c r="B12" s="255"/>
      <c r="C12" s="55"/>
      <c r="D12" s="326"/>
      <c r="E12" s="82"/>
      <c r="F12" s="353"/>
      <c r="G12" s="71"/>
      <c r="H12" s="419"/>
    </row>
    <row r="13" spans="1:8" ht="12.75" customHeight="1">
      <c r="A13" s="245" t="s">
        <v>2456</v>
      </c>
      <c r="B13" s="256" t="s">
        <v>2930</v>
      </c>
      <c r="C13" s="54"/>
      <c r="D13" s="327">
        <v>1</v>
      </c>
      <c r="E13" s="83" t="s">
        <v>60</v>
      </c>
      <c r="F13" s="72"/>
      <c r="G13" s="72"/>
      <c r="H13" s="420"/>
    </row>
    <row r="14" spans="1:8" ht="12.75" customHeight="1">
      <c r="A14" s="282"/>
      <c r="B14" s="255"/>
      <c r="C14" s="55"/>
      <c r="D14" s="326"/>
      <c r="E14" s="82"/>
      <c r="F14" s="353"/>
      <c r="G14" s="71"/>
      <c r="H14" s="419"/>
    </row>
    <row r="15" spans="1:8" ht="12.75" customHeight="1">
      <c r="A15" s="245" t="s">
        <v>2477</v>
      </c>
      <c r="B15" s="256" t="s">
        <v>2933</v>
      </c>
      <c r="C15" s="54"/>
      <c r="D15" s="327">
        <v>1</v>
      </c>
      <c r="E15" s="83" t="s">
        <v>60</v>
      </c>
      <c r="F15" s="72"/>
      <c r="G15" s="72"/>
      <c r="H15" s="420"/>
    </row>
    <row r="16" spans="1:8" ht="12.75" customHeight="1">
      <c r="A16" s="282"/>
      <c r="B16" s="255"/>
      <c r="C16" s="55"/>
      <c r="D16" s="326"/>
      <c r="E16" s="82"/>
      <c r="F16" s="353"/>
      <c r="G16" s="71"/>
      <c r="H16" s="419"/>
    </row>
    <row r="17" spans="1:8" ht="12.75" customHeight="1">
      <c r="A17" s="245"/>
      <c r="B17" s="256"/>
      <c r="C17" s="54"/>
      <c r="D17" s="327"/>
      <c r="E17" s="83"/>
      <c r="F17" s="72"/>
      <c r="G17" s="72"/>
      <c r="H17" s="420"/>
    </row>
    <row r="18" spans="1:8" ht="12.75" customHeight="1">
      <c r="A18" s="282"/>
      <c r="B18" s="255"/>
      <c r="C18" s="55"/>
      <c r="D18" s="326"/>
      <c r="E18" s="82"/>
      <c r="F18" s="90"/>
      <c r="G18" s="73"/>
      <c r="H18" s="419"/>
    </row>
    <row r="19" spans="1:8" ht="12.75" customHeight="1">
      <c r="A19" s="245"/>
      <c r="B19" s="256"/>
      <c r="C19" s="54"/>
      <c r="D19" s="327"/>
      <c r="E19" s="83"/>
      <c r="F19" s="93"/>
      <c r="G19" s="101"/>
      <c r="H19" s="420"/>
    </row>
    <row r="20" spans="1:8" ht="12.75" customHeight="1">
      <c r="A20" s="282"/>
      <c r="B20" s="255"/>
      <c r="C20" s="55"/>
      <c r="D20" s="326"/>
      <c r="E20" s="82"/>
      <c r="F20" s="90"/>
      <c r="G20" s="73"/>
      <c r="H20" s="419"/>
    </row>
    <row r="21" spans="1:8" ht="12.75" customHeight="1">
      <c r="A21" s="245"/>
      <c r="B21" s="256"/>
      <c r="C21" s="54"/>
      <c r="D21" s="327"/>
      <c r="E21" s="83"/>
      <c r="F21" s="93"/>
      <c r="G21" s="101"/>
      <c r="H21" s="420"/>
    </row>
    <row r="22" spans="1:8" ht="12.75" customHeight="1">
      <c r="A22" s="282"/>
      <c r="B22" s="255"/>
      <c r="C22" s="55"/>
      <c r="D22" s="326"/>
      <c r="E22" s="82"/>
      <c r="F22" s="90"/>
      <c r="G22" s="73"/>
      <c r="H22" s="419"/>
    </row>
    <row r="23" spans="1:8" ht="12.75" customHeight="1">
      <c r="A23" s="245"/>
      <c r="B23" s="256"/>
      <c r="C23" s="54"/>
      <c r="D23" s="327"/>
      <c r="E23" s="83"/>
      <c r="F23" s="93"/>
      <c r="G23" s="101"/>
      <c r="H23" s="420"/>
    </row>
    <row r="24" spans="1:8" ht="12.75" customHeight="1">
      <c r="A24" s="282"/>
      <c r="B24" s="255"/>
      <c r="C24" s="55"/>
      <c r="D24" s="326"/>
      <c r="E24" s="82"/>
      <c r="F24" s="90"/>
      <c r="G24" s="73"/>
      <c r="H24" s="419"/>
    </row>
    <row r="25" spans="1:8" ht="12.75" customHeight="1">
      <c r="A25" s="245"/>
      <c r="B25" s="256"/>
      <c r="C25" s="54"/>
      <c r="D25" s="327"/>
      <c r="E25" s="83"/>
      <c r="F25" s="93"/>
      <c r="G25" s="101"/>
      <c r="H25" s="420"/>
    </row>
    <row r="26" spans="1:8" ht="12.75" customHeight="1">
      <c r="A26" s="282"/>
      <c r="B26" s="255"/>
      <c r="C26" s="55"/>
      <c r="D26" s="326"/>
      <c r="E26" s="82"/>
      <c r="F26" s="90"/>
      <c r="G26" s="73"/>
      <c r="H26" s="419"/>
    </row>
    <row r="27" spans="1:8" ht="12.75" customHeight="1">
      <c r="A27" s="245"/>
      <c r="B27" s="256"/>
      <c r="C27" s="54"/>
      <c r="D27" s="327"/>
      <c r="E27" s="83"/>
      <c r="F27" s="93"/>
      <c r="G27" s="101"/>
      <c r="H27" s="420"/>
    </row>
    <row r="28" spans="1:8" ht="12.75" customHeight="1">
      <c r="A28" s="282"/>
      <c r="B28" s="255"/>
      <c r="C28" s="55"/>
      <c r="D28" s="326"/>
      <c r="E28" s="82"/>
      <c r="F28" s="90"/>
      <c r="G28" s="73"/>
      <c r="H28" s="419"/>
    </row>
    <row r="29" spans="1:8" ht="12.75" customHeight="1">
      <c r="A29" s="245"/>
      <c r="B29" s="256"/>
      <c r="C29" s="54"/>
      <c r="D29" s="327"/>
      <c r="E29" s="83"/>
      <c r="F29" s="93"/>
      <c r="G29" s="101"/>
      <c r="H29" s="420"/>
    </row>
    <row r="30" spans="1:8" ht="12.75" customHeight="1">
      <c r="A30" s="282"/>
      <c r="B30" s="255"/>
      <c r="C30" s="55"/>
      <c r="D30" s="326"/>
      <c r="E30" s="82"/>
      <c r="F30" s="90"/>
      <c r="G30" s="73"/>
      <c r="H30" s="419"/>
    </row>
    <row r="31" spans="1:8" ht="12.75" customHeight="1">
      <c r="A31" s="245"/>
      <c r="B31" s="256"/>
      <c r="C31" s="54"/>
      <c r="D31" s="327"/>
      <c r="E31" s="83"/>
      <c r="F31" s="93"/>
      <c r="G31" s="101"/>
      <c r="H31" s="420"/>
    </row>
    <row r="32" spans="1:8" ht="12.75" customHeight="1">
      <c r="A32" s="282"/>
      <c r="B32" s="255"/>
      <c r="C32" s="55"/>
      <c r="D32" s="326"/>
      <c r="E32" s="82"/>
      <c r="F32" s="90"/>
      <c r="G32" s="73"/>
      <c r="H32" s="419"/>
    </row>
    <row r="33" spans="1:8" ht="12.75" customHeight="1">
      <c r="A33" s="245"/>
      <c r="B33" s="256"/>
      <c r="C33" s="54"/>
      <c r="D33" s="327"/>
      <c r="E33" s="83"/>
      <c r="F33" s="93"/>
      <c r="G33" s="101"/>
      <c r="H33" s="420"/>
    </row>
    <row r="34" spans="1:8" ht="12.75" customHeight="1">
      <c r="A34" s="282"/>
      <c r="B34" s="255"/>
      <c r="C34" s="55"/>
      <c r="D34" s="326"/>
      <c r="E34" s="82"/>
      <c r="F34" s="90"/>
      <c r="G34" s="73"/>
      <c r="H34" s="419"/>
    </row>
    <row r="35" spans="1:8" ht="12.75" customHeight="1">
      <c r="A35" s="245"/>
      <c r="B35" s="256"/>
      <c r="C35" s="54"/>
      <c r="D35" s="327"/>
      <c r="E35" s="83"/>
      <c r="F35" s="93"/>
      <c r="G35" s="101"/>
      <c r="H35" s="420"/>
    </row>
    <row r="36" spans="1:8" ht="12.75" customHeight="1">
      <c r="A36" s="282"/>
      <c r="B36" s="255"/>
      <c r="C36" s="55"/>
      <c r="D36" s="326"/>
      <c r="E36" s="82"/>
      <c r="F36" s="90"/>
      <c r="G36" s="73"/>
      <c r="H36" s="419"/>
    </row>
    <row r="37" spans="1:8" ht="12.75" customHeight="1">
      <c r="A37" s="245"/>
      <c r="B37" s="256"/>
      <c r="C37" s="54"/>
      <c r="D37" s="327"/>
      <c r="E37" s="83"/>
      <c r="F37" s="93"/>
      <c r="G37" s="101"/>
      <c r="H37" s="420"/>
    </row>
    <row r="38" spans="1:8" ht="12.75" customHeight="1">
      <c r="A38" s="282"/>
      <c r="B38" s="255"/>
      <c r="C38" s="55"/>
      <c r="D38" s="326"/>
      <c r="E38" s="82"/>
      <c r="F38" s="90"/>
      <c r="G38" s="73"/>
      <c r="H38" s="419"/>
    </row>
    <row r="39" spans="1:8" ht="12.75" customHeight="1">
      <c r="A39" s="245"/>
      <c r="B39" s="256"/>
      <c r="C39" s="54"/>
      <c r="D39" s="327"/>
      <c r="E39" s="83"/>
      <c r="F39" s="93"/>
      <c r="G39" s="101"/>
      <c r="H39" s="420"/>
    </row>
    <row r="40" spans="1:8" ht="12.75" customHeight="1">
      <c r="A40" s="282"/>
      <c r="B40" s="255" t="s">
        <v>46</v>
      </c>
      <c r="C40" s="55" t="s">
        <v>46</v>
      </c>
      <c r="D40" s="326"/>
      <c r="E40" s="82"/>
      <c r="F40" s="90"/>
      <c r="G40" s="73"/>
      <c r="H40" s="419"/>
    </row>
    <row r="41" spans="1:8" ht="12.75" customHeight="1">
      <c r="A41" s="245" t="s">
        <v>46</v>
      </c>
      <c r="B41" s="256" t="s">
        <v>108</v>
      </c>
      <c r="C41" s="54" t="s">
        <v>46</v>
      </c>
      <c r="D41" s="327"/>
      <c r="E41" s="83" t="s">
        <v>46</v>
      </c>
      <c r="F41" s="93"/>
      <c r="G41" s="101"/>
      <c r="H41" s="420"/>
    </row>
    <row r="42" spans="1:8" ht="12.75" customHeight="1">
      <c r="A42" s="282"/>
      <c r="B42" s="255" t="s">
        <v>46</v>
      </c>
      <c r="C42" s="55" t="s">
        <v>46</v>
      </c>
      <c r="D42" s="326"/>
      <c r="E42" s="82"/>
      <c r="F42" s="90"/>
      <c r="G42" s="73"/>
      <c r="H42" s="419"/>
    </row>
    <row r="43" spans="1:8" ht="12.75" customHeight="1">
      <c r="A43" s="245" t="s">
        <v>2734</v>
      </c>
      <c r="B43" s="256" t="s">
        <v>1462</v>
      </c>
      <c r="C43" s="54" t="s">
        <v>46</v>
      </c>
      <c r="D43" s="327"/>
      <c r="E43" s="83" t="s">
        <v>46</v>
      </c>
      <c r="F43" s="93"/>
      <c r="G43" s="101"/>
      <c r="H43" s="420"/>
    </row>
    <row r="44" spans="1:8" ht="12.75" customHeight="1">
      <c r="A44" s="282"/>
      <c r="B44" s="255"/>
      <c r="C44" s="55"/>
      <c r="D44" s="326"/>
      <c r="E44" s="82"/>
      <c r="F44" s="90"/>
      <c r="G44" s="73"/>
      <c r="H44" s="419"/>
    </row>
    <row r="45" spans="1:8" ht="12.75" customHeight="1">
      <c r="A45" s="245"/>
      <c r="B45" s="256"/>
      <c r="C45" s="54"/>
      <c r="D45" s="327"/>
      <c r="E45" s="83"/>
      <c r="F45" s="93"/>
      <c r="G45" s="101"/>
      <c r="H45" s="420"/>
    </row>
    <row r="46" spans="1:8" ht="12.75" customHeight="1">
      <c r="A46" s="282"/>
      <c r="B46" s="255" t="s">
        <v>2936</v>
      </c>
      <c r="C46" s="55"/>
      <c r="D46" s="326"/>
      <c r="E46" s="82"/>
      <c r="F46" s="90"/>
      <c r="G46" s="73"/>
      <c r="H46" s="419"/>
    </row>
    <row r="47" spans="1:8" ht="12.75" customHeight="1">
      <c r="A47" s="245"/>
      <c r="B47" s="256" t="s">
        <v>2555</v>
      </c>
      <c r="C47" s="54" t="s">
        <v>2937</v>
      </c>
      <c r="D47" s="327">
        <v>1</v>
      </c>
      <c r="E47" s="83" t="s">
        <v>866</v>
      </c>
      <c r="F47" s="93"/>
      <c r="G47" s="101"/>
      <c r="H47" s="420"/>
    </row>
    <row r="48" spans="1:8" ht="12.75" customHeight="1">
      <c r="A48" s="282"/>
      <c r="B48" s="255" t="s">
        <v>1098</v>
      </c>
      <c r="C48" s="55"/>
      <c r="D48" s="326"/>
      <c r="E48" s="82"/>
      <c r="F48" s="90"/>
      <c r="G48" s="73"/>
      <c r="H48" s="419"/>
    </row>
    <row r="49" spans="1:8" ht="12.75" customHeight="1">
      <c r="A49" s="245"/>
      <c r="B49" s="256" t="s">
        <v>984</v>
      </c>
      <c r="C49" s="54" t="s">
        <v>1689</v>
      </c>
      <c r="D49" s="327">
        <v>1</v>
      </c>
      <c r="E49" s="83" t="s">
        <v>866</v>
      </c>
      <c r="F49" s="93"/>
      <c r="G49" s="101"/>
      <c r="H49" s="420"/>
    </row>
    <row r="50" spans="1:8" ht="12.75" customHeight="1">
      <c r="A50" s="282"/>
      <c r="B50" s="255"/>
      <c r="C50" s="55"/>
      <c r="D50" s="326"/>
      <c r="E50" s="82"/>
      <c r="F50" s="90"/>
      <c r="G50" s="73"/>
      <c r="H50" s="419"/>
    </row>
    <row r="51" spans="1:8" ht="12.75" customHeight="1">
      <c r="A51" s="245"/>
      <c r="B51" s="256"/>
      <c r="C51" s="54"/>
      <c r="D51" s="327"/>
      <c r="E51" s="83"/>
      <c r="F51" s="93"/>
      <c r="G51" s="101"/>
      <c r="H51" s="420"/>
    </row>
    <row r="52" spans="1:8" ht="12.75" customHeight="1">
      <c r="A52" s="282"/>
      <c r="B52" s="255" t="s">
        <v>847</v>
      </c>
      <c r="C52" s="55"/>
      <c r="D52" s="326"/>
      <c r="E52" s="82"/>
      <c r="F52" s="90"/>
      <c r="G52" s="73"/>
      <c r="H52" s="419"/>
    </row>
    <row r="53" spans="1:8" ht="12.75" customHeight="1">
      <c r="A53" s="245"/>
      <c r="B53" s="256" t="s">
        <v>4634</v>
      </c>
      <c r="C53" s="54" t="s">
        <v>349</v>
      </c>
      <c r="D53" s="327">
        <v>1</v>
      </c>
      <c r="E53" s="83" t="s">
        <v>866</v>
      </c>
      <c r="F53" s="93"/>
      <c r="G53" s="101"/>
      <c r="H53" s="420"/>
    </row>
    <row r="54" spans="1:8" ht="12.75" customHeight="1">
      <c r="A54" s="282"/>
      <c r="B54" s="255" t="s">
        <v>847</v>
      </c>
      <c r="C54" s="55"/>
      <c r="D54" s="326"/>
      <c r="E54" s="82"/>
      <c r="F54" s="90"/>
      <c r="G54" s="73"/>
      <c r="H54" s="419"/>
    </row>
    <row r="55" spans="1:8" ht="12.75" customHeight="1">
      <c r="A55" s="245"/>
      <c r="B55" s="256" t="s">
        <v>4405</v>
      </c>
      <c r="C55" s="54"/>
      <c r="D55" s="327">
        <v>1</v>
      </c>
      <c r="E55" s="83" t="s">
        <v>866</v>
      </c>
      <c r="F55" s="93"/>
      <c r="G55" s="101"/>
      <c r="H55" s="420"/>
    </row>
    <row r="56" spans="1:8" ht="12.75" customHeight="1">
      <c r="A56" s="282"/>
      <c r="B56" s="255"/>
      <c r="C56" s="55"/>
      <c r="D56" s="326"/>
      <c r="E56" s="82"/>
      <c r="F56" s="90"/>
      <c r="G56" s="73"/>
      <c r="H56" s="419"/>
    </row>
    <row r="57" spans="1:8" ht="12.75" customHeight="1">
      <c r="A57" s="245"/>
      <c r="B57" s="256" t="s">
        <v>287</v>
      </c>
      <c r="C57" s="54" t="s">
        <v>2924</v>
      </c>
      <c r="D57" s="327">
        <v>1</v>
      </c>
      <c r="E57" s="83" t="s">
        <v>866</v>
      </c>
      <c r="F57" s="93"/>
      <c r="G57" s="101"/>
      <c r="H57" s="420"/>
    </row>
    <row r="58" spans="1:8" ht="12.75" customHeight="1">
      <c r="A58" s="282"/>
      <c r="B58" s="255"/>
      <c r="C58" s="55"/>
      <c r="D58" s="326"/>
      <c r="E58" s="82"/>
      <c r="F58" s="90"/>
      <c r="G58" s="73"/>
      <c r="H58" s="419"/>
    </row>
    <row r="59" spans="1:8" ht="12.75" customHeight="1">
      <c r="A59" s="245"/>
      <c r="B59" s="256" t="s">
        <v>4633</v>
      </c>
      <c r="C59" s="54" t="s">
        <v>1311</v>
      </c>
      <c r="D59" s="327">
        <v>1</v>
      </c>
      <c r="E59" s="83" t="s">
        <v>866</v>
      </c>
      <c r="F59" s="93"/>
      <c r="G59" s="101"/>
      <c r="H59" s="420"/>
    </row>
    <row r="60" spans="1:8" ht="12.75" customHeight="1">
      <c r="A60" s="282"/>
      <c r="B60" s="255"/>
      <c r="C60" s="55"/>
      <c r="D60" s="326"/>
      <c r="E60" s="82"/>
      <c r="F60" s="90"/>
      <c r="G60" s="73"/>
      <c r="H60" s="419"/>
    </row>
    <row r="61" spans="1:8" ht="12.75" customHeight="1">
      <c r="A61" s="245"/>
      <c r="B61" s="256" t="s">
        <v>1606</v>
      </c>
      <c r="C61" s="54" t="s">
        <v>918</v>
      </c>
      <c r="D61" s="327">
        <v>1</v>
      </c>
      <c r="E61" s="83" t="s">
        <v>866</v>
      </c>
      <c r="F61" s="93"/>
      <c r="G61" s="101"/>
      <c r="H61" s="420"/>
    </row>
    <row r="62" spans="1:8" ht="12.75" customHeight="1">
      <c r="A62" s="282"/>
      <c r="B62" s="255"/>
      <c r="C62" s="55"/>
      <c r="D62" s="326"/>
      <c r="E62" s="82"/>
      <c r="F62" s="90"/>
      <c r="G62" s="73"/>
      <c r="H62" s="419"/>
    </row>
    <row r="63" spans="1:8" ht="12.75" customHeight="1">
      <c r="A63" s="245"/>
      <c r="B63" s="256" t="s">
        <v>2784</v>
      </c>
      <c r="C63" s="54" t="s">
        <v>2950</v>
      </c>
      <c r="D63" s="327">
        <v>1</v>
      </c>
      <c r="E63" s="83" t="s">
        <v>866</v>
      </c>
      <c r="F63" s="93"/>
      <c r="G63" s="101"/>
      <c r="H63" s="420"/>
    </row>
    <row r="64" spans="1:8" ht="12.75" customHeight="1">
      <c r="A64" s="282"/>
      <c r="B64" s="255"/>
      <c r="C64" s="55"/>
      <c r="D64" s="326"/>
      <c r="E64" s="82"/>
      <c r="F64" s="90"/>
      <c r="G64" s="73"/>
      <c r="H64" s="419"/>
    </row>
    <row r="65" spans="1:8" ht="12.75" customHeight="1">
      <c r="A65" s="245"/>
      <c r="B65" s="256" t="s">
        <v>2951</v>
      </c>
      <c r="C65" s="54" t="s">
        <v>2043</v>
      </c>
      <c r="D65" s="327">
        <v>1</v>
      </c>
      <c r="E65" s="83" t="s">
        <v>866</v>
      </c>
      <c r="F65" s="93"/>
      <c r="G65" s="101"/>
      <c r="H65" s="420"/>
    </row>
    <row r="66" spans="1:8" ht="12.75" customHeight="1">
      <c r="A66" s="282"/>
      <c r="B66" s="255"/>
      <c r="C66" s="55"/>
      <c r="D66" s="326"/>
      <c r="E66" s="82"/>
      <c r="F66" s="90"/>
      <c r="G66" s="73"/>
      <c r="H66" s="419"/>
    </row>
    <row r="67" spans="1:8" ht="12.75" customHeight="1">
      <c r="A67" s="245"/>
      <c r="B67" s="256" t="s">
        <v>2953</v>
      </c>
      <c r="C67" s="54" t="s">
        <v>2730</v>
      </c>
      <c r="D67" s="327">
        <v>1</v>
      </c>
      <c r="E67" s="83" t="s">
        <v>866</v>
      </c>
      <c r="F67" s="93"/>
      <c r="G67" s="101"/>
      <c r="H67" s="420"/>
    </row>
    <row r="68" spans="1:8" ht="12.75" customHeight="1">
      <c r="A68" s="282"/>
      <c r="B68" s="260" t="s">
        <v>2601</v>
      </c>
      <c r="C68" s="52" t="s">
        <v>3302</v>
      </c>
      <c r="D68" s="326"/>
      <c r="E68" s="82"/>
      <c r="F68" s="71"/>
      <c r="G68" s="73"/>
      <c r="H68" s="419"/>
    </row>
    <row r="69" spans="1:8" ht="12.75" customHeight="1">
      <c r="A69" s="245"/>
      <c r="B69" s="292" t="s">
        <v>48</v>
      </c>
      <c r="C69" s="54" t="s">
        <v>4414</v>
      </c>
      <c r="D69" s="327">
        <v>6</v>
      </c>
      <c r="E69" s="83" t="s">
        <v>161</v>
      </c>
      <c r="F69" s="72"/>
      <c r="G69" s="101"/>
      <c r="H69" s="420"/>
    </row>
    <row r="70" spans="1:8" ht="12.75" customHeight="1">
      <c r="A70" s="282"/>
      <c r="B70" s="260" t="s">
        <v>3413</v>
      </c>
      <c r="C70" s="52" t="s">
        <v>4411</v>
      </c>
      <c r="D70" s="326"/>
      <c r="E70" s="82"/>
      <c r="F70" s="71"/>
      <c r="G70" s="73"/>
      <c r="H70" s="419"/>
    </row>
    <row r="71" spans="1:8" ht="12.75" customHeight="1">
      <c r="A71" s="245"/>
      <c r="B71" s="292" t="s">
        <v>1220</v>
      </c>
      <c r="C71" s="54" t="s">
        <v>4412</v>
      </c>
      <c r="D71" s="327">
        <v>7.5</v>
      </c>
      <c r="E71" s="83" t="s">
        <v>161</v>
      </c>
      <c r="F71" s="72"/>
      <c r="G71" s="101"/>
      <c r="H71" s="420"/>
    </row>
    <row r="72" spans="1:8" ht="12.75" customHeight="1">
      <c r="A72" s="282"/>
      <c r="B72" s="260" t="s">
        <v>2409</v>
      </c>
      <c r="C72" s="52" t="s">
        <v>708</v>
      </c>
      <c r="D72" s="326"/>
      <c r="E72" s="82"/>
      <c r="F72" s="71"/>
      <c r="G72" s="73"/>
      <c r="H72" s="419"/>
    </row>
    <row r="73" spans="1:8" ht="12.75" customHeight="1">
      <c r="A73" s="245"/>
      <c r="B73" s="292" t="s">
        <v>1832</v>
      </c>
      <c r="C73" s="54" t="s">
        <v>2999</v>
      </c>
      <c r="D73" s="327">
        <v>19.2</v>
      </c>
      <c r="E73" s="83" t="s">
        <v>161</v>
      </c>
      <c r="F73" s="72"/>
      <c r="G73" s="101"/>
      <c r="H73" s="420"/>
    </row>
    <row r="74" spans="1:8" ht="12.75" customHeight="1">
      <c r="A74" s="282"/>
      <c r="B74" s="260" t="s">
        <v>4416</v>
      </c>
      <c r="C74" s="52" t="s">
        <v>1412</v>
      </c>
      <c r="D74" s="326"/>
      <c r="E74" s="82"/>
      <c r="F74" s="71"/>
      <c r="G74" s="73"/>
      <c r="H74" s="419"/>
    </row>
    <row r="75" spans="1:8" ht="12.75" customHeight="1">
      <c r="A75" s="245"/>
      <c r="B75" s="292" t="s">
        <v>4415</v>
      </c>
      <c r="C75" s="54" t="s">
        <v>1779</v>
      </c>
      <c r="D75" s="327">
        <v>24</v>
      </c>
      <c r="E75" s="83" t="s">
        <v>161</v>
      </c>
      <c r="F75" s="72"/>
      <c r="G75" s="101"/>
      <c r="H75" s="420"/>
    </row>
    <row r="76" spans="1:8" ht="12.75" customHeight="1">
      <c r="A76" s="282"/>
      <c r="B76" s="260"/>
      <c r="C76" s="52"/>
      <c r="D76" s="326"/>
      <c r="E76" s="82"/>
      <c r="F76" s="71"/>
      <c r="G76" s="73"/>
      <c r="H76" s="419"/>
    </row>
    <row r="77" spans="1:8" ht="12.75" customHeight="1">
      <c r="A77" s="245"/>
      <c r="B77" s="292"/>
      <c r="C77" s="54"/>
      <c r="D77" s="327"/>
      <c r="E77" s="83"/>
      <c r="F77" s="72"/>
      <c r="G77" s="101"/>
      <c r="H77" s="420"/>
    </row>
    <row r="78" spans="1:8" ht="12.75" customHeight="1">
      <c r="A78" s="285"/>
      <c r="B78" s="293" t="s">
        <v>3050</v>
      </c>
      <c r="C78" s="55"/>
      <c r="D78" s="328"/>
      <c r="E78" s="345"/>
      <c r="F78" s="355"/>
      <c r="G78" s="371"/>
      <c r="H78" s="421"/>
    </row>
    <row r="79" spans="1:8" ht="12.75" customHeight="1">
      <c r="A79" s="286"/>
      <c r="B79" s="294" t="s">
        <v>3117</v>
      </c>
      <c r="C79" s="53" t="s">
        <v>3119</v>
      </c>
      <c r="D79" s="329">
        <v>1</v>
      </c>
      <c r="E79" s="86" t="s">
        <v>866</v>
      </c>
      <c r="F79" s="356"/>
      <c r="G79" s="94"/>
      <c r="H79" s="422"/>
    </row>
    <row r="80" spans="1:8" ht="12.75" customHeight="1">
      <c r="A80" s="285"/>
      <c r="B80" s="293" t="s">
        <v>3121</v>
      </c>
      <c r="C80" s="55"/>
      <c r="D80" s="328"/>
      <c r="E80" s="345"/>
      <c r="F80" s="355"/>
      <c r="G80" s="371"/>
      <c r="H80" s="421"/>
    </row>
    <row r="81" spans="1:8" ht="12.75" customHeight="1">
      <c r="A81" s="286"/>
      <c r="B81" s="294" t="s">
        <v>3122</v>
      </c>
      <c r="C81" s="53" t="s">
        <v>3124</v>
      </c>
      <c r="D81" s="329">
        <v>1</v>
      </c>
      <c r="E81" s="86" t="s">
        <v>866</v>
      </c>
      <c r="F81" s="356"/>
      <c r="G81" s="94"/>
      <c r="H81" s="422"/>
    </row>
    <row r="82" spans="1:8" ht="12.75" customHeight="1">
      <c r="A82" s="285"/>
      <c r="B82" s="293" t="s">
        <v>3125</v>
      </c>
      <c r="C82" s="55"/>
      <c r="D82" s="328"/>
      <c r="E82" s="345"/>
      <c r="F82" s="355"/>
      <c r="G82" s="371"/>
      <c r="H82" s="421"/>
    </row>
    <row r="83" spans="1:8" ht="12.75" customHeight="1">
      <c r="A83" s="286"/>
      <c r="B83" s="294" t="s">
        <v>3127</v>
      </c>
      <c r="C83" s="53" t="s">
        <v>3128</v>
      </c>
      <c r="D83" s="329">
        <v>1</v>
      </c>
      <c r="E83" s="86" t="s">
        <v>866</v>
      </c>
      <c r="F83" s="356"/>
      <c r="G83" s="94"/>
      <c r="H83" s="422"/>
    </row>
    <row r="84" spans="1:8" ht="12.75" customHeight="1">
      <c r="A84" s="285"/>
      <c r="B84" s="293" t="s">
        <v>325</v>
      </c>
      <c r="C84" s="52"/>
      <c r="D84" s="328"/>
      <c r="E84" s="345"/>
      <c r="F84" s="355"/>
      <c r="G84" s="371"/>
      <c r="H84" s="421"/>
    </row>
    <row r="85" spans="1:8" ht="12.75" customHeight="1">
      <c r="A85" s="286"/>
      <c r="B85" s="294" t="s">
        <v>2747</v>
      </c>
      <c r="C85" s="53" t="s">
        <v>3129</v>
      </c>
      <c r="D85" s="329">
        <v>1</v>
      </c>
      <c r="E85" s="86" t="s">
        <v>866</v>
      </c>
      <c r="F85" s="356"/>
      <c r="G85" s="94"/>
      <c r="H85" s="422"/>
    </row>
    <row r="86" spans="1:8" ht="12.75" customHeight="1">
      <c r="A86" s="285"/>
      <c r="B86" s="293" t="s">
        <v>3130</v>
      </c>
      <c r="C86" s="52"/>
      <c r="D86" s="328"/>
      <c r="E86" s="345"/>
      <c r="F86" s="355"/>
      <c r="G86" s="371"/>
      <c r="H86" s="421"/>
    </row>
    <row r="87" spans="1:8" ht="12.75" customHeight="1">
      <c r="A87" s="286"/>
      <c r="B87" s="294" t="s">
        <v>2025</v>
      </c>
      <c r="C87" s="53" t="s">
        <v>3132</v>
      </c>
      <c r="D87" s="329">
        <v>1</v>
      </c>
      <c r="E87" s="86" t="s">
        <v>866</v>
      </c>
      <c r="F87" s="356"/>
      <c r="G87" s="94"/>
      <c r="H87" s="422"/>
    </row>
    <row r="88" spans="1:8" ht="12.75" customHeight="1">
      <c r="A88" s="282"/>
      <c r="B88" s="260"/>
      <c r="C88" s="52"/>
      <c r="D88" s="326"/>
      <c r="E88" s="82"/>
      <c r="F88" s="71"/>
      <c r="G88" s="73"/>
      <c r="H88" s="419"/>
    </row>
    <row r="89" spans="1:8" ht="12.75" customHeight="1">
      <c r="A89" s="245"/>
      <c r="B89" s="292"/>
      <c r="C89" s="54"/>
      <c r="D89" s="327"/>
      <c r="E89" s="83"/>
      <c r="F89" s="72"/>
      <c r="G89" s="101"/>
      <c r="H89" s="420"/>
    </row>
    <row r="90" spans="1:8" ht="12.75" customHeight="1">
      <c r="A90" s="285"/>
      <c r="B90" s="293" t="s">
        <v>1391</v>
      </c>
      <c r="C90" s="52"/>
      <c r="D90" s="328"/>
      <c r="E90" s="345"/>
      <c r="F90" s="355"/>
      <c r="G90" s="371"/>
      <c r="H90" s="421"/>
    </row>
    <row r="91" spans="1:8" ht="12.75" customHeight="1">
      <c r="A91" s="286"/>
      <c r="B91" s="294" t="s">
        <v>672</v>
      </c>
      <c r="C91" s="53" t="s">
        <v>3140</v>
      </c>
      <c r="D91" s="329">
        <v>1</v>
      </c>
      <c r="E91" s="86" t="s">
        <v>866</v>
      </c>
      <c r="F91" s="356"/>
      <c r="G91" s="94"/>
      <c r="H91" s="422"/>
    </row>
    <row r="92" spans="1:8" ht="12.75" customHeight="1">
      <c r="A92" s="285"/>
      <c r="B92" s="293" t="s">
        <v>2895</v>
      </c>
      <c r="C92" s="52"/>
      <c r="D92" s="328"/>
      <c r="E92" s="345"/>
      <c r="F92" s="355"/>
      <c r="G92" s="371"/>
      <c r="H92" s="421"/>
    </row>
    <row r="93" spans="1:8" ht="12.75" customHeight="1">
      <c r="A93" s="286"/>
      <c r="B93" s="294" t="s">
        <v>3180</v>
      </c>
      <c r="C93" s="53" t="s">
        <v>625</v>
      </c>
      <c r="D93" s="329">
        <v>1</v>
      </c>
      <c r="E93" s="86" t="s">
        <v>866</v>
      </c>
      <c r="F93" s="356"/>
      <c r="G93" s="94"/>
      <c r="H93" s="422"/>
    </row>
    <row r="94" spans="1:8" ht="12.75" customHeight="1">
      <c r="A94" s="285"/>
      <c r="B94" s="293" t="s">
        <v>1603</v>
      </c>
      <c r="C94" s="52"/>
      <c r="D94" s="328"/>
      <c r="E94" s="345"/>
      <c r="F94" s="355"/>
      <c r="G94" s="371"/>
      <c r="H94" s="421"/>
    </row>
    <row r="95" spans="1:8" ht="12.75" customHeight="1">
      <c r="A95" s="286"/>
      <c r="B95" s="294" t="s">
        <v>2494</v>
      </c>
      <c r="C95" s="53" t="s">
        <v>3141</v>
      </c>
      <c r="D95" s="329">
        <v>1</v>
      </c>
      <c r="E95" s="86" t="s">
        <v>866</v>
      </c>
      <c r="F95" s="356"/>
      <c r="G95" s="94"/>
      <c r="H95" s="422"/>
    </row>
    <row r="96" spans="1:8" ht="12.75" customHeight="1">
      <c r="A96" s="285"/>
      <c r="B96" s="293" t="s">
        <v>3143</v>
      </c>
      <c r="C96" s="52"/>
      <c r="D96" s="328"/>
      <c r="E96" s="345"/>
      <c r="F96" s="355"/>
      <c r="G96" s="371"/>
      <c r="H96" s="421"/>
    </row>
    <row r="97" spans="1:8" ht="12.75" customHeight="1">
      <c r="A97" s="286"/>
      <c r="B97" s="294" t="s">
        <v>1004</v>
      </c>
      <c r="C97" s="53" t="s">
        <v>1618</v>
      </c>
      <c r="D97" s="329">
        <v>1</v>
      </c>
      <c r="E97" s="86" t="s">
        <v>866</v>
      </c>
      <c r="F97" s="356"/>
      <c r="G97" s="94"/>
      <c r="H97" s="422"/>
    </row>
    <row r="98" spans="1:8" ht="12.75" customHeight="1">
      <c r="A98" s="285"/>
      <c r="B98" s="293" t="s">
        <v>2653</v>
      </c>
      <c r="C98" s="52"/>
      <c r="D98" s="328"/>
      <c r="E98" s="345"/>
      <c r="F98" s="355"/>
      <c r="G98" s="371"/>
      <c r="H98" s="421"/>
    </row>
    <row r="99" spans="1:8" ht="12.75" customHeight="1">
      <c r="A99" s="286"/>
      <c r="B99" s="294" t="s">
        <v>3182</v>
      </c>
      <c r="C99" s="53" t="s">
        <v>3144</v>
      </c>
      <c r="D99" s="329">
        <v>1</v>
      </c>
      <c r="E99" s="86" t="s">
        <v>866</v>
      </c>
      <c r="F99" s="356"/>
      <c r="G99" s="94"/>
      <c r="H99" s="422"/>
    </row>
    <row r="100" spans="1:8" ht="12.75" customHeight="1">
      <c r="A100" s="285"/>
      <c r="B100" s="293" t="s">
        <v>3146</v>
      </c>
      <c r="C100" s="52"/>
      <c r="D100" s="328"/>
      <c r="E100" s="345"/>
      <c r="F100" s="355"/>
      <c r="G100" s="371"/>
      <c r="H100" s="421"/>
    </row>
    <row r="101" spans="1:8" ht="12.75" customHeight="1">
      <c r="A101" s="286"/>
      <c r="B101" s="294" t="s">
        <v>3183</v>
      </c>
      <c r="C101" s="53" t="s">
        <v>3147</v>
      </c>
      <c r="D101" s="329">
        <v>1</v>
      </c>
      <c r="E101" s="86" t="s">
        <v>866</v>
      </c>
      <c r="F101" s="356"/>
      <c r="G101" s="94"/>
      <c r="H101" s="422"/>
    </row>
    <row r="102" spans="1:8" ht="12.75" customHeight="1">
      <c r="A102" s="285"/>
      <c r="B102" s="293" t="s">
        <v>3148</v>
      </c>
      <c r="C102" s="52"/>
      <c r="D102" s="328"/>
      <c r="E102" s="345"/>
      <c r="F102" s="355"/>
      <c r="G102" s="371"/>
      <c r="H102" s="421"/>
    </row>
    <row r="103" spans="1:8" ht="12.75" customHeight="1">
      <c r="A103" s="286"/>
      <c r="B103" s="294" t="s">
        <v>1002</v>
      </c>
      <c r="C103" s="53" t="s">
        <v>3149</v>
      </c>
      <c r="D103" s="329">
        <v>1</v>
      </c>
      <c r="E103" s="86" t="s">
        <v>866</v>
      </c>
      <c r="F103" s="356"/>
      <c r="G103" s="94"/>
      <c r="H103" s="422"/>
    </row>
    <row r="104" spans="1:8" ht="12.75" customHeight="1">
      <c r="A104" s="285"/>
      <c r="B104" s="293" t="s">
        <v>1574</v>
      </c>
      <c r="C104" s="52"/>
      <c r="D104" s="328"/>
      <c r="E104" s="345"/>
      <c r="F104" s="355"/>
      <c r="G104" s="371"/>
      <c r="H104" s="421"/>
    </row>
    <row r="105" spans="1:8" ht="12.75" customHeight="1">
      <c r="A105" s="286"/>
      <c r="B105" s="294" t="s">
        <v>2398</v>
      </c>
      <c r="C105" s="53" t="s">
        <v>2690</v>
      </c>
      <c r="D105" s="329">
        <v>1</v>
      </c>
      <c r="E105" s="86" t="s">
        <v>866</v>
      </c>
      <c r="F105" s="356"/>
      <c r="G105" s="94"/>
      <c r="H105" s="422"/>
    </row>
    <row r="106" spans="1:8" ht="12.75" customHeight="1">
      <c r="A106" s="285"/>
      <c r="B106" s="293"/>
      <c r="C106" s="52"/>
      <c r="D106" s="328"/>
      <c r="E106" s="345"/>
      <c r="F106" s="355"/>
      <c r="G106" s="371"/>
      <c r="H106" s="421"/>
    </row>
    <row r="107" spans="1:8" ht="12.75" customHeight="1">
      <c r="A107" s="286"/>
      <c r="B107" s="294"/>
      <c r="C107" s="53"/>
      <c r="D107" s="329"/>
      <c r="E107" s="86"/>
      <c r="F107" s="356"/>
      <c r="G107" s="94"/>
      <c r="H107" s="422"/>
    </row>
    <row r="108" spans="1:8" ht="12.75" customHeight="1">
      <c r="A108" s="285"/>
      <c r="B108" s="293"/>
      <c r="C108" s="52" t="s">
        <v>3185</v>
      </c>
      <c r="D108" s="328"/>
      <c r="E108" s="345"/>
      <c r="F108" s="355"/>
      <c r="G108" s="73"/>
      <c r="H108" s="421"/>
    </row>
    <row r="109" spans="1:8" ht="12.75" customHeight="1">
      <c r="A109" s="286"/>
      <c r="B109" s="294" t="s">
        <v>485</v>
      </c>
      <c r="C109" s="53" t="s">
        <v>1831</v>
      </c>
      <c r="D109" s="329"/>
      <c r="E109" s="86"/>
      <c r="F109" s="356"/>
      <c r="G109" s="101"/>
      <c r="H109" s="422"/>
    </row>
    <row r="110" spans="1:8" ht="12.75" customHeight="1">
      <c r="A110" s="285"/>
      <c r="B110" s="293" t="s">
        <v>1391</v>
      </c>
      <c r="C110" s="52" t="s">
        <v>2802</v>
      </c>
      <c r="D110" s="328"/>
      <c r="E110" s="345"/>
      <c r="F110" s="355"/>
      <c r="G110" s="73"/>
      <c r="H110" s="421"/>
    </row>
    <row r="111" spans="1:8" ht="12.75" customHeight="1">
      <c r="A111" s="286"/>
      <c r="B111" s="294" t="s">
        <v>3184</v>
      </c>
      <c r="C111" s="53" t="s">
        <v>3188</v>
      </c>
      <c r="D111" s="329">
        <v>1</v>
      </c>
      <c r="E111" s="86" t="s">
        <v>866</v>
      </c>
      <c r="F111" s="356"/>
      <c r="G111" s="101"/>
      <c r="H111" s="422"/>
    </row>
    <row r="112" spans="1:8" ht="12.75" customHeight="1">
      <c r="A112" s="285"/>
      <c r="B112" s="293" t="s">
        <v>2895</v>
      </c>
      <c r="C112" s="52" t="s">
        <v>3187</v>
      </c>
      <c r="D112" s="328"/>
      <c r="E112" s="345"/>
      <c r="F112" s="355"/>
      <c r="G112" s="73"/>
      <c r="H112" s="421"/>
    </row>
    <row r="113" spans="1:8" ht="12.75" customHeight="1">
      <c r="A113" s="286"/>
      <c r="B113" s="294" t="s">
        <v>3184</v>
      </c>
      <c r="C113" s="53" t="s">
        <v>2311</v>
      </c>
      <c r="D113" s="329">
        <v>1</v>
      </c>
      <c r="E113" s="86" t="s">
        <v>866</v>
      </c>
      <c r="F113" s="356"/>
      <c r="G113" s="101"/>
      <c r="H113" s="422"/>
    </row>
    <row r="114" spans="1:8" ht="12.75" customHeight="1">
      <c r="A114" s="285"/>
      <c r="B114" s="293" t="s">
        <v>1603</v>
      </c>
      <c r="C114" s="52" t="s">
        <v>2802</v>
      </c>
      <c r="D114" s="328"/>
      <c r="E114" s="345"/>
      <c r="F114" s="355"/>
      <c r="G114" s="73"/>
      <c r="H114" s="421"/>
    </row>
    <row r="115" spans="1:8" ht="12.75" customHeight="1">
      <c r="A115" s="286"/>
      <c r="B115" s="294" t="s">
        <v>3184</v>
      </c>
      <c r="C115" s="53" t="s">
        <v>746</v>
      </c>
      <c r="D115" s="329">
        <v>1</v>
      </c>
      <c r="E115" s="86" t="s">
        <v>866</v>
      </c>
      <c r="F115" s="356"/>
      <c r="G115" s="101"/>
      <c r="H115" s="422"/>
    </row>
    <row r="116" spans="1:8" ht="12.75" customHeight="1">
      <c r="A116" s="285"/>
      <c r="B116" s="293" t="s">
        <v>3143</v>
      </c>
      <c r="C116" s="52" t="s">
        <v>2802</v>
      </c>
      <c r="D116" s="328"/>
      <c r="E116" s="345"/>
      <c r="F116" s="355"/>
      <c r="G116" s="73"/>
      <c r="H116" s="421"/>
    </row>
    <row r="117" spans="1:8" ht="12.75" customHeight="1">
      <c r="A117" s="286"/>
      <c r="B117" s="294" t="s">
        <v>3184</v>
      </c>
      <c r="C117" s="53" t="s">
        <v>6</v>
      </c>
      <c r="D117" s="329">
        <v>1</v>
      </c>
      <c r="E117" s="86" t="s">
        <v>866</v>
      </c>
      <c r="F117" s="356"/>
      <c r="G117" s="101"/>
      <c r="H117" s="422"/>
    </row>
    <row r="118" spans="1:8" ht="12.75" customHeight="1">
      <c r="A118" s="285"/>
      <c r="B118" s="293" t="s">
        <v>2653</v>
      </c>
      <c r="C118" s="52" t="s">
        <v>2802</v>
      </c>
      <c r="D118" s="328"/>
      <c r="E118" s="345"/>
      <c r="F118" s="355"/>
      <c r="G118" s="73"/>
      <c r="H118" s="421"/>
    </row>
    <row r="119" spans="1:8" ht="12.75" customHeight="1">
      <c r="A119" s="286"/>
      <c r="B119" s="294" t="s">
        <v>3184</v>
      </c>
      <c r="C119" s="53" t="s">
        <v>3190</v>
      </c>
      <c r="D119" s="329">
        <v>1</v>
      </c>
      <c r="E119" s="86" t="s">
        <v>866</v>
      </c>
      <c r="F119" s="356"/>
      <c r="G119" s="101"/>
      <c r="H119" s="422"/>
    </row>
    <row r="120" spans="1:8" ht="12.75" customHeight="1">
      <c r="A120" s="246"/>
      <c r="B120" s="255" t="s">
        <v>3146</v>
      </c>
      <c r="C120" s="266" t="s">
        <v>3187</v>
      </c>
      <c r="D120" s="326"/>
      <c r="E120" s="82"/>
      <c r="F120" s="90"/>
      <c r="G120" s="73"/>
      <c r="H120" s="419"/>
    </row>
    <row r="121" spans="1:8" ht="12.75" customHeight="1">
      <c r="A121" s="245"/>
      <c r="B121" s="291" t="s">
        <v>3184</v>
      </c>
      <c r="C121" s="53" t="s">
        <v>3191</v>
      </c>
      <c r="D121" s="327">
        <v>2</v>
      </c>
      <c r="E121" s="83" t="s">
        <v>866</v>
      </c>
      <c r="F121" s="91"/>
      <c r="G121" s="101"/>
      <c r="H121" s="420"/>
    </row>
    <row r="122" spans="1:8" ht="12.75" customHeight="1">
      <c r="A122" s="282"/>
      <c r="B122" s="260" t="s">
        <v>3148</v>
      </c>
      <c r="C122" s="52" t="s">
        <v>2802</v>
      </c>
      <c r="D122" s="326"/>
      <c r="E122" s="82"/>
      <c r="F122" s="71"/>
      <c r="G122" s="73"/>
      <c r="H122" s="419"/>
    </row>
    <row r="123" spans="1:8" ht="12.75" customHeight="1">
      <c r="A123" s="245"/>
      <c r="B123" s="292" t="s">
        <v>3184</v>
      </c>
      <c r="C123" s="54" t="s">
        <v>1893</v>
      </c>
      <c r="D123" s="327">
        <v>1</v>
      </c>
      <c r="E123" s="83" t="s">
        <v>866</v>
      </c>
      <c r="F123" s="72"/>
      <c r="G123" s="101"/>
      <c r="H123" s="420"/>
    </row>
    <row r="124" spans="1:8" ht="12.75" customHeight="1">
      <c r="A124" s="285"/>
      <c r="B124" s="293" t="s">
        <v>1574</v>
      </c>
      <c r="C124" s="52" t="s">
        <v>2802</v>
      </c>
      <c r="D124" s="328"/>
      <c r="E124" s="345"/>
      <c r="F124" s="355"/>
      <c r="G124" s="73"/>
      <c r="H124" s="421"/>
    </row>
    <row r="125" spans="1:8" ht="12.75" customHeight="1">
      <c r="A125" s="286"/>
      <c r="B125" s="294" t="s">
        <v>3184</v>
      </c>
      <c r="C125" s="53" t="s">
        <v>3195</v>
      </c>
      <c r="D125" s="329">
        <v>1</v>
      </c>
      <c r="E125" s="86" t="s">
        <v>866</v>
      </c>
      <c r="F125" s="356"/>
      <c r="G125" s="101"/>
      <c r="H125" s="422"/>
    </row>
    <row r="126" spans="1:8" ht="12.75" customHeight="1">
      <c r="A126" s="285"/>
      <c r="B126" s="293"/>
      <c r="C126" s="52"/>
      <c r="D126" s="328"/>
      <c r="E126" s="345"/>
      <c r="F126" s="355"/>
      <c r="G126" s="73"/>
      <c r="H126" s="421"/>
    </row>
    <row r="127" spans="1:8" ht="12.75" customHeight="1">
      <c r="A127" s="286"/>
      <c r="B127" s="294"/>
      <c r="C127" s="53"/>
      <c r="D127" s="329"/>
      <c r="E127" s="86"/>
      <c r="F127" s="356"/>
      <c r="G127" s="101"/>
      <c r="H127" s="422"/>
    </row>
    <row r="128" spans="1:8" ht="12.75" customHeight="1">
      <c r="A128" s="285"/>
      <c r="B128" s="293"/>
      <c r="C128" s="52"/>
      <c r="D128" s="328"/>
      <c r="E128" s="345"/>
      <c r="F128" s="355"/>
      <c r="G128" s="73"/>
      <c r="H128" s="421"/>
    </row>
    <row r="129" spans="1:8" ht="12.75" customHeight="1">
      <c r="A129" s="286"/>
      <c r="B129" s="294"/>
      <c r="C129" s="53"/>
      <c r="D129" s="329"/>
      <c r="E129" s="86"/>
      <c r="F129" s="356"/>
      <c r="G129" s="101"/>
      <c r="H129" s="422"/>
    </row>
    <row r="130" spans="1:8" ht="12.75" customHeight="1">
      <c r="A130" s="285"/>
      <c r="B130" s="293" t="s">
        <v>441</v>
      </c>
      <c r="C130" s="52" t="s">
        <v>3199</v>
      </c>
      <c r="D130" s="328"/>
      <c r="E130" s="345"/>
      <c r="F130" s="355"/>
      <c r="G130" s="73"/>
      <c r="H130" s="421"/>
    </row>
    <row r="131" spans="1:8" ht="12.75" customHeight="1">
      <c r="A131" s="286"/>
      <c r="B131" s="294" t="s">
        <v>3196</v>
      </c>
      <c r="C131" s="53" t="s">
        <v>3200</v>
      </c>
      <c r="D131" s="329">
        <v>9</v>
      </c>
      <c r="E131" s="86" t="s">
        <v>161</v>
      </c>
      <c r="F131" s="356"/>
      <c r="G131" s="101"/>
      <c r="H131" s="422"/>
    </row>
    <row r="132" spans="1:8" ht="12.75" customHeight="1">
      <c r="A132" s="282"/>
      <c r="B132" s="255" t="s">
        <v>441</v>
      </c>
      <c r="C132" s="55"/>
      <c r="D132" s="326"/>
      <c r="E132" s="82"/>
      <c r="F132" s="90"/>
      <c r="G132" s="73"/>
      <c r="H132" s="419"/>
    </row>
    <row r="133" spans="1:8" ht="12.75" customHeight="1">
      <c r="A133" s="245"/>
      <c r="B133" s="256" t="s">
        <v>338</v>
      </c>
      <c r="C133" s="54" t="s">
        <v>5090</v>
      </c>
      <c r="D133" s="327">
        <v>1</v>
      </c>
      <c r="E133" s="83" t="s">
        <v>2450</v>
      </c>
      <c r="F133" s="93"/>
      <c r="G133" s="101"/>
      <c r="H133" s="420"/>
    </row>
    <row r="134" spans="1:8" ht="12.75" customHeight="1">
      <c r="A134" s="282"/>
      <c r="B134" s="260"/>
      <c r="C134" s="52"/>
      <c r="D134" s="326"/>
      <c r="E134" s="82"/>
      <c r="F134" s="71"/>
      <c r="G134" s="73"/>
      <c r="H134" s="419"/>
    </row>
    <row r="135" spans="1:8" ht="12.75" customHeight="1">
      <c r="A135" s="245"/>
      <c r="B135" s="292"/>
      <c r="C135" s="54"/>
      <c r="D135" s="327"/>
      <c r="E135" s="83"/>
      <c r="F135" s="72"/>
      <c r="G135" s="101"/>
      <c r="H135" s="420"/>
    </row>
    <row r="136" spans="1:8" ht="12.75" customHeight="1">
      <c r="A136" s="282"/>
      <c r="B136" s="255" t="s">
        <v>2938</v>
      </c>
      <c r="C136" s="55"/>
      <c r="D136" s="326"/>
      <c r="E136" s="82"/>
      <c r="F136" s="90"/>
      <c r="G136" s="73"/>
      <c r="H136" s="419"/>
    </row>
    <row r="137" spans="1:8" ht="12.75" customHeight="1">
      <c r="A137" s="245"/>
      <c r="B137" s="256" t="s">
        <v>2941</v>
      </c>
      <c r="C137" s="54" t="s">
        <v>2766</v>
      </c>
      <c r="D137" s="327">
        <v>25</v>
      </c>
      <c r="E137" s="83" t="s">
        <v>161</v>
      </c>
      <c r="F137" s="93"/>
      <c r="G137" s="101"/>
      <c r="H137" s="420"/>
    </row>
    <row r="138" spans="1:8" ht="12.75" customHeight="1">
      <c r="A138" s="282"/>
      <c r="B138" s="255" t="s">
        <v>2942</v>
      </c>
      <c r="C138" s="55"/>
      <c r="D138" s="326"/>
      <c r="E138" s="82"/>
      <c r="F138" s="90"/>
      <c r="G138" s="73"/>
      <c r="H138" s="419"/>
    </row>
    <row r="139" spans="1:8" ht="12.75" customHeight="1">
      <c r="A139" s="245"/>
      <c r="B139" s="256" t="s">
        <v>2943</v>
      </c>
      <c r="C139" s="54" t="s">
        <v>2944</v>
      </c>
      <c r="D139" s="327">
        <v>28.8</v>
      </c>
      <c r="E139" s="83" t="s">
        <v>161</v>
      </c>
      <c r="F139" s="93"/>
      <c r="G139" s="101"/>
      <c r="H139" s="420"/>
    </row>
    <row r="140" spans="1:8" ht="12.75" customHeight="1">
      <c r="A140" s="282"/>
      <c r="B140" s="255" t="s">
        <v>676</v>
      </c>
      <c r="C140" s="55"/>
      <c r="D140" s="326"/>
      <c r="E140" s="82"/>
      <c r="F140" s="90"/>
      <c r="G140" s="73"/>
      <c r="H140" s="419"/>
    </row>
    <row r="141" spans="1:8" ht="12.75" customHeight="1">
      <c r="A141" s="245"/>
      <c r="B141" s="256" t="s">
        <v>273</v>
      </c>
      <c r="C141" s="54" t="s">
        <v>2618</v>
      </c>
      <c r="D141" s="327">
        <v>36.299999999999997</v>
      </c>
      <c r="E141" s="83" t="s">
        <v>161</v>
      </c>
      <c r="F141" s="93"/>
      <c r="G141" s="101"/>
      <c r="H141" s="420"/>
    </row>
    <row r="142" spans="1:8" ht="12.75" customHeight="1">
      <c r="A142" s="282"/>
      <c r="B142" s="255" t="s">
        <v>1968</v>
      </c>
      <c r="C142" s="55"/>
      <c r="D142" s="326"/>
      <c r="E142" s="82"/>
      <c r="F142" s="90"/>
      <c r="G142" s="73"/>
      <c r="H142" s="419"/>
    </row>
    <row r="143" spans="1:8" ht="12.75" customHeight="1">
      <c r="A143" s="245"/>
      <c r="B143" s="256" t="s">
        <v>2947</v>
      </c>
      <c r="C143" s="54" t="s">
        <v>1133</v>
      </c>
      <c r="D143" s="327">
        <v>90</v>
      </c>
      <c r="E143" s="83" t="s">
        <v>161</v>
      </c>
      <c r="F143" s="93"/>
      <c r="G143" s="101"/>
      <c r="H143" s="420"/>
    </row>
    <row r="144" spans="1:8" ht="12.75" customHeight="1">
      <c r="A144" s="285"/>
      <c r="B144" s="293" t="s">
        <v>2938</v>
      </c>
      <c r="C144" s="52"/>
      <c r="D144" s="328"/>
      <c r="E144" s="345"/>
      <c r="F144" s="355"/>
      <c r="G144" s="73"/>
      <c r="H144" s="421"/>
    </row>
    <row r="145" spans="1:8" ht="12.75" customHeight="1">
      <c r="A145" s="286"/>
      <c r="B145" s="294" t="s">
        <v>2928</v>
      </c>
      <c r="C145" s="53" t="s">
        <v>3202</v>
      </c>
      <c r="D145" s="329">
        <v>0.2</v>
      </c>
      <c r="E145" s="86" t="s">
        <v>2701</v>
      </c>
      <c r="F145" s="356"/>
      <c r="G145" s="101"/>
      <c r="H145" s="422"/>
    </row>
    <row r="146" spans="1:8" ht="12.75" customHeight="1">
      <c r="A146" s="285"/>
      <c r="B146" s="293" t="s">
        <v>676</v>
      </c>
      <c r="C146" s="52"/>
      <c r="D146" s="328"/>
      <c r="E146" s="345"/>
      <c r="F146" s="355"/>
      <c r="G146" s="73"/>
      <c r="H146" s="421"/>
    </row>
    <row r="147" spans="1:8" ht="12.75" customHeight="1">
      <c r="A147" s="286"/>
      <c r="B147" s="294" t="s">
        <v>3203</v>
      </c>
      <c r="C147" s="53" t="s">
        <v>3202</v>
      </c>
      <c r="D147" s="329">
        <v>0.3</v>
      </c>
      <c r="E147" s="86" t="s">
        <v>2701</v>
      </c>
      <c r="F147" s="356"/>
      <c r="G147" s="101"/>
      <c r="H147" s="422"/>
    </row>
    <row r="148" spans="1:8" ht="12.75" customHeight="1">
      <c r="A148" s="285"/>
      <c r="B148" s="293" t="s">
        <v>1968</v>
      </c>
      <c r="C148" s="52"/>
      <c r="D148" s="328"/>
      <c r="E148" s="345"/>
      <c r="F148" s="355"/>
      <c r="G148" s="73"/>
      <c r="H148" s="421"/>
    </row>
    <row r="149" spans="1:8" ht="12.75" customHeight="1">
      <c r="A149" s="286"/>
      <c r="B149" s="294" t="s">
        <v>3205</v>
      </c>
      <c r="C149" s="53" t="s">
        <v>3202</v>
      </c>
      <c r="D149" s="329">
        <v>0.4</v>
      </c>
      <c r="E149" s="86" t="s">
        <v>2701</v>
      </c>
      <c r="F149" s="356"/>
      <c r="G149" s="101"/>
      <c r="H149" s="422"/>
    </row>
    <row r="150" spans="1:8" ht="12.75" customHeight="1">
      <c r="A150" s="282"/>
      <c r="B150" s="260"/>
      <c r="C150" s="52"/>
      <c r="D150" s="326"/>
      <c r="E150" s="82"/>
      <c r="F150" s="71"/>
      <c r="G150" s="73"/>
      <c r="H150" s="419"/>
    </row>
    <row r="151" spans="1:8" ht="12.75" customHeight="1">
      <c r="A151" s="245"/>
      <c r="B151" s="292"/>
      <c r="C151" s="54"/>
      <c r="D151" s="327"/>
      <c r="E151" s="83"/>
      <c r="F151" s="72"/>
      <c r="G151" s="101"/>
      <c r="H151" s="420"/>
    </row>
    <row r="152" spans="1:8" ht="12.75" customHeight="1">
      <c r="A152" s="285"/>
      <c r="B152" s="293" t="s">
        <v>2819</v>
      </c>
      <c r="C152" s="52" t="s">
        <v>1898</v>
      </c>
      <c r="D152" s="328"/>
      <c r="E152" s="345"/>
      <c r="F152" s="355"/>
      <c r="G152" s="73"/>
      <c r="H152" s="421"/>
    </row>
    <row r="153" spans="1:8" ht="12.75" customHeight="1">
      <c r="A153" s="286"/>
      <c r="B153" s="294" t="s">
        <v>4568</v>
      </c>
      <c r="C153" s="53" t="s">
        <v>4569</v>
      </c>
      <c r="D153" s="329">
        <v>1</v>
      </c>
      <c r="E153" s="86" t="s">
        <v>2432</v>
      </c>
      <c r="F153" s="356"/>
      <c r="G153" s="101"/>
      <c r="H153" s="422"/>
    </row>
    <row r="154" spans="1:8" ht="12.75" customHeight="1">
      <c r="A154" s="282"/>
      <c r="B154" s="255" t="s">
        <v>2819</v>
      </c>
      <c r="C154" s="52" t="s">
        <v>4570</v>
      </c>
      <c r="D154" s="326"/>
      <c r="E154" s="82"/>
      <c r="F154" s="90"/>
      <c r="G154" s="69"/>
      <c r="H154" s="419"/>
    </row>
    <row r="155" spans="1:8" ht="12.75" customHeight="1">
      <c r="A155" s="245"/>
      <c r="B155" s="256" t="s">
        <v>4571</v>
      </c>
      <c r="C155" s="54" t="s">
        <v>1725</v>
      </c>
      <c r="D155" s="327">
        <v>1</v>
      </c>
      <c r="E155" s="83" t="s">
        <v>2432</v>
      </c>
      <c r="F155" s="91"/>
      <c r="G155" s="70"/>
      <c r="H155" s="277"/>
    </row>
    <row r="156" spans="1:8" ht="12.75" customHeight="1">
      <c r="A156" s="282"/>
      <c r="B156" s="255" t="s">
        <v>2819</v>
      </c>
      <c r="C156" s="52"/>
      <c r="D156" s="326"/>
      <c r="E156" s="82"/>
      <c r="F156" s="90"/>
      <c r="G156" s="69"/>
      <c r="H156" s="419"/>
    </row>
    <row r="157" spans="1:8" ht="12.75" customHeight="1">
      <c r="A157" s="245"/>
      <c r="B157" s="256" t="s">
        <v>3263</v>
      </c>
      <c r="C157" s="54" t="s">
        <v>3268</v>
      </c>
      <c r="D157" s="327">
        <v>1</v>
      </c>
      <c r="E157" s="83" t="s">
        <v>2450</v>
      </c>
      <c r="F157" s="91"/>
      <c r="G157" s="70"/>
      <c r="H157" s="277"/>
    </row>
    <row r="158" spans="1:8" ht="12.75" customHeight="1">
      <c r="A158" s="282"/>
      <c r="B158" s="258" t="s">
        <v>3092</v>
      </c>
      <c r="C158" s="52"/>
      <c r="D158" s="326"/>
      <c r="E158" s="82"/>
      <c r="F158" s="90"/>
      <c r="G158" s="69"/>
      <c r="H158" s="421"/>
    </row>
    <row r="159" spans="1:8" ht="12.75" customHeight="1">
      <c r="A159" s="245"/>
      <c r="B159" s="256" t="s">
        <v>3094</v>
      </c>
      <c r="C159" s="54" t="s">
        <v>2011</v>
      </c>
      <c r="D159" s="327">
        <v>5</v>
      </c>
      <c r="E159" s="83" t="s">
        <v>866</v>
      </c>
      <c r="F159" s="72"/>
      <c r="G159" s="70"/>
      <c r="H159" s="375"/>
    </row>
    <row r="160" spans="1:8" ht="12.75" customHeight="1">
      <c r="A160" s="285"/>
      <c r="B160" s="293"/>
      <c r="C160" s="52"/>
      <c r="D160" s="328"/>
      <c r="E160" s="345"/>
      <c r="F160" s="355"/>
      <c r="G160" s="73"/>
      <c r="H160" s="421"/>
    </row>
    <row r="161" spans="1:8" ht="12.75" customHeight="1">
      <c r="A161" s="286"/>
      <c r="B161" s="294"/>
      <c r="C161" s="53"/>
      <c r="D161" s="329"/>
      <c r="E161" s="86"/>
      <c r="F161" s="356"/>
      <c r="G161" s="101"/>
      <c r="H161" s="422"/>
    </row>
    <row r="162" spans="1:8" ht="12.75" customHeight="1">
      <c r="A162" s="246"/>
      <c r="B162" s="255"/>
      <c r="C162" s="266"/>
      <c r="D162" s="326"/>
      <c r="E162" s="82"/>
      <c r="F162" s="90"/>
      <c r="G162" s="73"/>
      <c r="H162" s="419"/>
    </row>
    <row r="163" spans="1:8" ht="12.75" customHeight="1">
      <c r="A163" s="245"/>
      <c r="B163" s="291" t="s">
        <v>3207</v>
      </c>
      <c r="C163" s="53"/>
      <c r="D163" s="327"/>
      <c r="E163" s="83"/>
      <c r="F163" s="91"/>
      <c r="G163" s="101"/>
      <c r="H163" s="420"/>
    </row>
    <row r="164" spans="1:8" ht="12.75" customHeight="1">
      <c r="A164" s="285"/>
      <c r="B164" s="293"/>
      <c r="C164" s="52"/>
      <c r="D164" s="328"/>
      <c r="E164" s="345"/>
      <c r="F164" s="355"/>
      <c r="G164" s="73"/>
      <c r="H164" s="421"/>
    </row>
    <row r="165" spans="1:8" ht="12.75" customHeight="1">
      <c r="A165" s="286"/>
      <c r="B165" s="294" t="s">
        <v>2411</v>
      </c>
      <c r="C165" s="53" t="s">
        <v>2402</v>
      </c>
      <c r="D165" s="329">
        <v>378</v>
      </c>
      <c r="E165" s="86" t="s">
        <v>877</v>
      </c>
      <c r="F165" s="356"/>
      <c r="G165" s="101"/>
      <c r="H165" s="422"/>
    </row>
    <row r="166" spans="1:8" ht="12.75" customHeight="1">
      <c r="A166" s="285"/>
      <c r="B166" s="293"/>
      <c r="C166" s="52"/>
      <c r="D166" s="328"/>
      <c r="E166" s="345"/>
      <c r="F166" s="355"/>
      <c r="G166" s="73"/>
      <c r="H166" s="421"/>
    </row>
    <row r="167" spans="1:8" ht="12.75" customHeight="1">
      <c r="A167" s="286"/>
      <c r="B167" s="294" t="s">
        <v>2692</v>
      </c>
      <c r="C167" s="53" t="s">
        <v>951</v>
      </c>
      <c r="D167" s="329">
        <v>247</v>
      </c>
      <c r="E167" s="86" t="s">
        <v>117</v>
      </c>
      <c r="F167" s="356"/>
      <c r="G167" s="101"/>
      <c r="H167" s="422"/>
    </row>
    <row r="168" spans="1:8" ht="12.75" customHeight="1">
      <c r="A168" s="285"/>
      <c r="B168" s="293"/>
      <c r="C168" s="52"/>
      <c r="D168" s="328"/>
      <c r="E168" s="345"/>
      <c r="F168" s="355"/>
      <c r="G168" s="73"/>
      <c r="H168" s="421"/>
    </row>
    <row r="169" spans="1:8" ht="12.75" customHeight="1">
      <c r="A169" s="286"/>
      <c r="B169" s="294" t="s">
        <v>2521</v>
      </c>
      <c r="C169" s="53" t="s">
        <v>2335</v>
      </c>
      <c r="D169" s="329">
        <v>281</v>
      </c>
      <c r="E169" s="86" t="s">
        <v>877</v>
      </c>
      <c r="F169" s="356"/>
      <c r="G169" s="101"/>
      <c r="H169" s="422"/>
    </row>
    <row r="170" spans="1:8" ht="12.75" customHeight="1">
      <c r="A170" s="285"/>
      <c r="B170" s="293"/>
      <c r="C170" s="52"/>
      <c r="D170" s="328"/>
      <c r="E170" s="345"/>
      <c r="F170" s="355"/>
      <c r="G170" s="73"/>
      <c r="H170" s="421"/>
    </row>
    <row r="171" spans="1:8" ht="12.75" customHeight="1">
      <c r="A171" s="286"/>
      <c r="B171" s="294" t="s">
        <v>3212</v>
      </c>
      <c r="C171" s="53" t="s">
        <v>134</v>
      </c>
      <c r="D171" s="329">
        <v>1.2</v>
      </c>
      <c r="E171" s="86" t="s">
        <v>2701</v>
      </c>
      <c r="F171" s="356"/>
      <c r="G171" s="101"/>
      <c r="H171" s="422"/>
    </row>
    <row r="172" spans="1:8" ht="12.75" customHeight="1">
      <c r="A172" s="285"/>
      <c r="B172" s="293"/>
      <c r="C172" s="52" t="s">
        <v>1026</v>
      </c>
      <c r="D172" s="328"/>
      <c r="E172" s="345"/>
      <c r="F172" s="355"/>
      <c r="G172" s="73"/>
      <c r="H172" s="421"/>
    </row>
    <row r="173" spans="1:8" ht="12.75" customHeight="1">
      <c r="A173" s="286"/>
      <c r="B173" s="294" t="s">
        <v>2415</v>
      </c>
      <c r="C173" s="53" t="s">
        <v>1862</v>
      </c>
      <c r="D173" s="336">
        <f>D165-D169-D171</f>
        <v>95.8</v>
      </c>
      <c r="E173" s="86" t="s">
        <v>877</v>
      </c>
      <c r="F173" s="356"/>
      <c r="G173" s="101"/>
      <c r="H173" s="422"/>
    </row>
    <row r="174" spans="1:8" ht="12.75" customHeight="1">
      <c r="A174" s="285"/>
      <c r="B174" s="293"/>
      <c r="C174" s="52"/>
      <c r="D174" s="328"/>
      <c r="E174" s="345"/>
      <c r="F174" s="355"/>
      <c r="G174" s="73"/>
      <c r="H174" s="421"/>
    </row>
    <row r="175" spans="1:8" ht="12.75" customHeight="1">
      <c r="A175" s="286"/>
      <c r="B175" s="294" t="s">
        <v>2419</v>
      </c>
      <c r="C175" s="53" t="s">
        <v>3213</v>
      </c>
      <c r="D175" s="329"/>
      <c r="E175" s="86"/>
      <c r="F175" s="356"/>
      <c r="G175" s="101"/>
      <c r="H175" s="422"/>
    </row>
    <row r="176" spans="1:8" ht="12.75" customHeight="1">
      <c r="A176" s="285"/>
      <c r="B176" s="293"/>
      <c r="C176" s="52"/>
      <c r="D176" s="328"/>
      <c r="E176" s="345"/>
      <c r="F176" s="355"/>
      <c r="G176" s="73"/>
      <c r="H176" s="421"/>
    </row>
    <row r="177" spans="1:8" ht="12.75" customHeight="1">
      <c r="A177" s="286"/>
      <c r="B177" s="294"/>
      <c r="C177" s="53"/>
      <c r="D177" s="329"/>
      <c r="E177" s="86"/>
      <c r="F177" s="356"/>
      <c r="G177" s="101"/>
      <c r="H177" s="422"/>
    </row>
    <row r="178" spans="1:8" ht="12.75" customHeight="1">
      <c r="A178" s="246"/>
      <c r="B178" s="255"/>
      <c r="C178" s="266"/>
      <c r="D178" s="326"/>
      <c r="E178" s="82"/>
      <c r="F178" s="90"/>
      <c r="G178" s="73"/>
      <c r="H178" s="419"/>
    </row>
    <row r="179" spans="1:8" ht="12.75" customHeight="1">
      <c r="A179" s="245"/>
      <c r="B179" s="257"/>
      <c r="C179" s="53"/>
      <c r="D179" s="327"/>
      <c r="E179" s="83"/>
      <c r="F179" s="91"/>
      <c r="G179" s="101"/>
      <c r="H179" s="420"/>
    </row>
    <row r="180" spans="1:8" ht="12.75" customHeight="1">
      <c r="A180" s="282"/>
      <c r="B180" s="260"/>
      <c r="C180" s="52"/>
      <c r="D180" s="326"/>
      <c r="E180" s="82"/>
      <c r="F180" s="71"/>
      <c r="G180" s="73"/>
      <c r="H180" s="419"/>
    </row>
    <row r="181" spans="1:8" ht="12.75" customHeight="1">
      <c r="A181" s="245"/>
      <c r="B181" s="292"/>
      <c r="C181" s="54"/>
      <c r="D181" s="327"/>
      <c r="E181" s="83"/>
      <c r="F181" s="72"/>
      <c r="G181" s="101"/>
      <c r="H181" s="420"/>
    </row>
    <row r="182" spans="1:8" ht="12.75" customHeight="1">
      <c r="A182" s="285"/>
      <c r="B182" s="293"/>
      <c r="C182" s="52"/>
      <c r="D182" s="328"/>
      <c r="E182" s="345"/>
      <c r="F182" s="355"/>
      <c r="G182" s="73"/>
      <c r="H182" s="421"/>
    </row>
    <row r="183" spans="1:8" ht="12.75" customHeight="1">
      <c r="A183" s="286"/>
      <c r="B183" s="294"/>
      <c r="C183" s="53"/>
      <c r="D183" s="329"/>
      <c r="E183" s="86"/>
      <c r="F183" s="356"/>
      <c r="G183" s="101"/>
      <c r="H183" s="422"/>
    </row>
    <row r="184" spans="1:8" ht="12.75" customHeight="1">
      <c r="A184" s="285"/>
      <c r="B184" s="293"/>
      <c r="C184" s="52"/>
      <c r="D184" s="328"/>
      <c r="E184" s="345"/>
      <c r="F184" s="355"/>
      <c r="G184" s="73"/>
      <c r="H184" s="421"/>
    </row>
    <row r="185" spans="1:8" ht="12.75" customHeight="1">
      <c r="A185" s="286"/>
      <c r="B185" s="294"/>
      <c r="C185" s="53"/>
      <c r="D185" s="329"/>
      <c r="E185" s="86"/>
      <c r="F185" s="356"/>
      <c r="G185" s="101"/>
      <c r="H185" s="422"/>
    </row>
    <row r="186" spans="1:8" ht="12.75" customHeight="1">
      <c r="A186" s="285"/>
      <c r="B186" s="293"/>
      <c r="C186" s="52"/>
      <c r="D186" s="328"/>
      <c r="E186" s="345"/>
      <c r="F186" s="355"/>
      <c r="G186" s="73"/>
      <c r="H186" s="421"/>
    </row>
    <row r="187" spans="1:8" ht="12.75" customHeight="1">
      <c r="A187" s="286"/>
      <c r="B187" s="294"/>
      <c r="C187" s="53"/>
      <c r="D187" s="329"/>
      <c r="E187" s="86"/>
      <c r="F187" s="356"/>
      <c r="G187" s="101"/>
      <c r="H187" s="422"/>
    </row>
    <row r="188" spans="1:8" ht="12.75" customHeight="1">
      <c r="A188" s="285"/>
      <c r="B188" s="293"/>
      <c r="C188" s="52"/>
      <c r="D188" s="328"/>
      <c r="E188" s="345"/>
      <c r="F188" s="355"/>
      <c r="G188" s="73"/>
      <c r="H188" s="421"/>
    </row>
    <row r="189" spans="1:8" ht="12.75" customHeight="1">
      <c r="A189" s="286"/>
      <c r="B189" s="294"/>
      <c r="C189" s="53"/>
      <c r="D189" s="329"/>
      <c r="E189" s="86"/>
      <c r="F189" s="356"/>
      <c r="G189" s="101"/>
      <c r="H189" s="422"/>
    </row>
    <row r="190" spans="1:8" ht="12.75" customHeight="1">
      <c r="A190" s="285"/>
      <c r="B190" s="293"/>
      <c r="C190" s="52"/>
      <c r="D190" s="328"/>
      <c r="E190" s="345"/>
      <c r="F190" s="355"/>
      <c r="G190" s="73"/>
      <c r="H190" s="421"/>
    </row>
    <row r="191" spans="1:8" ht="12.75" customHeight="1">
      <c r="A191" s="286"/>
      <c r="B191" s="294"/>
      <c r="C191" s="53"/>
      <c r="D191" s="329"/>
      <c r="E191" s="86"/>
      <c r="F191" s="356"/>
      <c r="G191" s="101"/>
      <c r="H191" s="422"/>
    </row>
    <row r="192" spans="1:8" ht="12.75" customHeight="1">
      <c r="A192" s="285"/>
      <c r="B192" s="293"/>
      <c r="C192" s="52"/>
      <c r="D192" s="328"/>
      <c r="E192" s="345"/>
      <c r="F192" s="355"/>
      <c r="G192" s="73"/>
      <c r="H192" s="421"/>
    </row>
    <row r="193" spans="1:8" ht="12.75" customHeight="1">
      <c r="A193" s="286"/>
      <c r="B193" s="294"/>
      <c r="C193" s="53"/>
      <c r="D193" s="329"/>
      <c r="E193" s="86"/>
      <c r="F193" s="356"/>
      <c r="G193" s="101"/>
      <c r="H193" s="422"/>
    </row>
    <row r="194" spans="1:8" ht="12.75" customHeight="1">
      <c r="A194" s="285"/>
      <c r="B194" s="293"/>
      <c r="C194" s="52"/>
      <c r="D194" s="328"/>
      <c r="E194" s="345"/>
      <c r="F194" s="355"/>
      <c r="G194" s="73"/>
      <c r="H194" s="421"/>
    </row>
    <row r="195" spans="1:8" ht="12.75" customHeight="1">
      <c r="A195" s="286"/>
      <c r="B195" s="294"/>
      <c r="C195" s="53"/>
      <c r="D195" s="329"/>
      <c r="E195" s="86"/>
      <c r="F195" s="356"/>
      <c r="G195" s="101"/>
      <c r="H195" s="422"/>
    </row>
    <row r="196" spans="1:8" ht="12.75" customHeight="1">
      <c r="A196" s="246"/>
      <c r="B196" s="255"/>
      <c r="C196" s="266"/>
      <c r="D196" s="326"/>
      <c r="E196" s="82"/>
      <c r="F196" s="90"/>
      <c r="G196" s="73"/>
      <c r="H196" s="419"/>
    </row>
    <row r="197" spans="1:8" ht="12.75" customHeight="1">
      <c r="A197" s="245"/>
      <c r="B197" s="257"/>
      <c r="C197" s="53"/>
      <c r="D197" s="327"/>
      <c r="E197" s="83"/>
      <c r="F197" s="91"/>
      <c r="G197" s="101"/>
      <c r="H197" s="420"/>
    </row>
    <row r="198" spans="1:8" ht="12.75" customHeight="1">
      <c r="A198" s="282"/>
      <c r="B198" s="260"/>
      <c r="C198" s="52"/>
      <c r="D198" s="326"/>
      <c r="E198" s="82"/>
      <c r="F198" s="71"/>
      <c r="G198" s="73"/>
      <c r="H198" s="419"/>
    </row>
    <row r="199" spans="1:8" ht="12.75" customHeight="1">
      <c r="A199" s="245"/>
      <c r="B199" s="292"/>
      <c r="C199" s="54"/>
      <c r="D199" s="327"/>
      <c r="E199" s="83"/>
      <c r="F199" s="72"/>
      <c r="G199" s="101"/>
      <c r="H199" s="420"/>
    </row>
    <row r="200" spans="1:8" ht="12.75" customHeight="1">
      <c r="A200" s="282"/>
      <c r="B200" s="255" t="s">
        <v>46</v>
      </c>
      <c r="C200" s="55" t="s">
        <v>46</v>
      </c>
      <c r="D200" s="326"/>
      <c r="E200" s="82"/>
      <c r="F200" s="90"/>
      <c r="G200" s="73"/>
      <c r="H200" s="419"/>
    </row>
    <row r="201" spans="1:8" ht="12.75" customHeight="1">
      <c r="A201" s="245" t="s">
        <v>46</v>
      </c>
      <c r="B201" s="40" t="s">
        <v>165</v>
      </c>
      <c r="C201" s="54" t="s">
        <v>46</v>
      </c>
      <c r="D201" s="327"/>
      <c r="E201" s="83" t="s">
        <v>46</v>
      </c>
      <c r="F201" s="93"/>
      <c r="G201" s="101"/>
      <c r="H201" s="420"/>
    </row>
    <row r="202" spans="1:8" ht="12.75" customHeight="1">
      <c r="A202" s="80"/>
      <c r="B202" s="249"/>
      <c r="C202" s="249"/>
      <c r="D202" s="330"/>
      <c r="E202" s="80"/>
      <c r="F202" s="69"/>
      <c r="G202" s="69"/>
      <c r="H202" s="423"/>
    </row>
    <row r="203" spans="1:8" ht="12.75" customHeight="1">
      <c r="A203" s="284" t="s">
        <v>2407</v>
      </c>
      <c r="B203" s="290" t="s">
        <v>2252</v>
      </c>
      <c r="C203" s="311"/>
      <c r="D203" s="331"/>
      <c r="E203" s="81"/>
      <c r="F203" s="70"/>
      <c r="G203" s="70"/>
      <c r="H203" s="409"/>
    </row>
    <row r="204" spans="1:8" ht="12.75" customHeight="1">
      <c r="A204" s="282"/>
      <c r="B204" s="253"/>
      <c r="C204" s="264"/>
      <c r="D204" s="330"/>
      <c r="E204" s="80"/>
      <c r="F204" s="69"/>
      <c r="G204" s="69"/>
      <c r="H204" s="423"/>
    </row>
    <row r="205" spans="1:8" ht="12.75" customHeight="1">
      <c r="A205" s="287"/>
      <c r="B205" s="254"/>
      <c r="C205" s="265"/>
      <c r="D205" s="331"/>
      <c r="E205" s="81"/>
      <c r="F205" s="70"/>
      <c r="G205" s="70"/>
      <c r="H205" s="277"/>
    </row>
    <row r="206" spans="1:8" ht="12.75" customHeight="1">
      <c r="A206" s="282"/>
      <c r="B206" s="255" t="s">
        <v>2964</v>
      </c>
      <c r="C206" s="55" t="s">
        <v>2908</v>
      </c>
      <c r="D206" s="326"/>
      <c r="E206" s="82"/>
      <c r="F206" s="90"/>
      <c r="G206" s="73"/>
      <c r="H206" s="419"/>
    </row>
    <row r="207" spans="1:8" ht="12.75" customHeight="1">
      <c r="A207" s="245"/>
      <c r="B207" s="256" t="s">
        <v>2771</v>
      </c>
      <c r="C207" s="54" t="s">
        <v>2965</v>
      </c>
      <c r="D207" s="327">
        <v>1046</v>
      </c>
      <c r="E207" s="83" t="s">
        <v>117</v>
      </c>
      <c r="F207" s="93"/>
      <c r="G207" s="101"/>
      <c r="H207" s="420"/>
    </row>
    <row r="208" spans="1:8" ht="12.75" customHeight="1">
      <c r="A208" s="282"/>
      <c r="B208" s="255" t="s">
        <v>2966</v>
      </c>
      <c r="C208" s="55" t="s">
        <v>2908</v>
      </c>
      <c r="D208" s="326"/>
      <c r="E208" s="82"/>
      <c r="F208" s="90"/>
      <c r="G208" s="73"/>
      <c r="H208" s="419"/>
    </row>
    <row r="209" spans="1:8" ht="12.75" customHeight="1">
      <c r="A209" s="245"/>
      <c r="B209" s="256" t="s">
        <v>2967</v>
      </c>
      <c r="C209" s="54" t="s">
        <v>2969</v>
      </c>
      <c r="D209" s="327">
        <v>508</v>
      </c>
      <c r="E209" s="83" t="s">
        <v>117</v>
      </c>
      <c r="F209" s="91"/>
      <c r="G209" s="101"/>
      <c r="H209" s="420"/>
    </row>
    <row r="210" spans="1:8" ht="12.75" customHeight="1">
      <c r="A210" s="285"/>
      <c r="B210" s="293" t="s">
        <v>147</v>
      </c>
      <c r="C210" s="52" t="s">
        <v>3178</v>
      </c>
      <c r="D210" s="328"/>
      <c r="E210" s="345"/>
      <c r="F210" s="355"/>
      <c r="G210" s="73"/>
      <c r="H210" s="421"/>
    </row>
    <row r="211" spans="1:8" ht="12.75" customHeight="1">
      <c r="A211" s="286"/>
      <c r="B211" s="294" t="s">
        <v>2179</v>
      </c>
      <c r="C211" s="53" t="s">
        <v>2971</v>
      </c>
      <c r="D211" s="329">
        <v>688</v>
      </c>
      <c r="E211" s="86" t="s">
        <v>117</v>
      </c>
      <c r="F211" s="356"/>
      <c r="G211" s="101"/>
      <c r="H211" s="422"/>
    </row>
    <row r="212" spans="1:8" ht="12.75" customHeight="1">
      <c r="A212" s="282"/>
      <c r="B212" s="258" t="s">
        <v>2972</v>
      </c>
      <c r="C212" s="52" t="s">
        <v>2973</v>
      </c>
      <c r="D212" s="326"/>
      <c r="E212" s="82"/>
      <c r="F212" s="90"/>
      <c r="G212" s="69"/>
      <c r="H212" s="421"/>
    </row>
    <row r="213" spans="1:8" ht="12.75" customHeight="1">
      <c r="A213" s="245"/>
      <c r="B213" s="256" t="s">
        <v>1607</v>
      </c>
      <c r="C213" s="53" t="s">
        <v>1546</v>
      </c>
      <c r="D213" s="327">
        <v>1710</v>
      </c>
      <c r="E213" s="83" t="s">
        <v>117</v>
      </c>
      <c r="F213" s="72"/>
      <c r="G213" s="70"/>
      <c r="H213" s="375"/>
    </row>
    <row r="214" spans="1:8" ht="12.75" customHeight="1">
      <c r="A214" s="282"/>
      <c r="B214" s="255" t="s">
        <v>2974</v>
      </c>
      <c r="C214" s="55" t="s">
        <v>1756</v>
      </c>
      <c r="D214" s="326"/>
      <c r="E214" s="82"/>
      <c r="F214" s="90"/>
      <c r="G214" s="73"/>
      <c r="H214" s="419"/>
    </row>
    <row r="215" spans="1:8" ht="12.75" customHeight="1">
      <c r="A215" s="245"/>
      <c r="B215" s="256" t="s">
        <v>2975</v>
      </c>
      <c r="C215" s="53" t="s">
        <v>2969</v>
      </c>
      <c r="D215" s="327">
        <v>1410</v>
      </c>
      <c r="E215" s="83" t="s">
        <v>117</v>
      </c>
      <c r="F215" s="91"/>
      <c r="G215" s="101"/>
      <c r="H215" s="420"/>
    </row>
    <row r="216" spans="1:8" ht="12.75" customHeight="1">
      <c r="A216" s="282"/>
      <c r="B216" s="255" t="s">
        <v>2455</v>
      </c>
      <c r="C216" s="55" t="s">
        <v>3293</v>
      </c>
      <c r="D216" s="326"/>
      <c r="E216" s="82"/>
      <c r="F216" s="90"/>
      <c r="G216" s="73"/>
      <c r="H216" s="419"/>
    </row>
    <row r="217" spans="1:8" ht="12.75" customHeight="1">
      <c r="A217" s="245"/>
      <c r="B217" s="256" t="s">
        <v>2884</v>
      </c>
      <c r="C217" s="54" t="s">
        <v>3294</v>
      </c>
      <c r="D217" s="327">
        <v>940</v>
      </c>
      <c r="E217" s="83" t="s">
        <v>117</v>
      </c>
      <c r="F217" s="93"/>
      <c r="G217" s="101"/>
      <c r="H217" s="420"/>
    </row>
    <row r="218" spans="1:8" ht="12.75" customHeight="1">
      <c r="A218" s="282"/>
      <c r="B218" s="255" t="s">
        <v>2976</v>
      </c>
      <c r="C218" s="55" t="s">
        <v>1417</v>
      </c>
      <c r="D218" s="326"/>
      <c r="E218" s="84"/>
      <c r="F218" s="90"/>
      <c r="G218" s="73"/>
      <c r="H218" s="419"/>
    </row>
    <row r="219" spans="1:8" ht="12.75" customHeight="1">
      <c r="A219" s="245"/>
      <c r="B219" s="256" t="s">
        <v>844</v>
      </c>
      <c r="C219" s="54" t="s">
        <v>2969</v>
      </c>
      <c r="D219" s="327">
        <v>426</v>
      </c>
      <c r="E219" s="83" t="s">
        <v>117</v>
      </c>
      <c r="F219" s="92"/>
      <c r="G219" s="101"/>
      <c r="H219" s="420"/>
    </row>
    <row r="220" spans="1:8" ht="12.75" customHeight="1">
      <c r="A220" s="282"/>
      <c r="B220" s="255" t="s">
        <v>2880</v>
      </c>
      <c r="C220" s="55" t="s">
        <v>66</v>
      </c>
      <c r="D220" s="326"/>
      <c r="E220" s="82"/>
      <c r="F220" s="90"/>
      <c r="G220" s="73"/>
      <c r="H220" s="419"/>
    </row>
    <row r="221" spans="1:8" ht="12.75" customHeight="1">
      <c r="A221" s="245"/>
      <c r="B221" s="256" t="s">
        <v>115</v>
      </c>
      <c r="C221" s="54" t="s">
        <v>806</v>
      </c>
      <c r="D221" s="327">
        <v>218</v>
      </c>
      <c r="E221" s="83" t="s">
        <v>117</v>
      </c>
      <c r="F221" s="91"/>
      <c r="G221" s="101"/>
      <c r="H221" s="420"/>
    </row>
    <row r="222" spans="1:8" ht="12.75" customHeight="1">
      <c r="A222" s="282"/>
      <c r="B222" s="258" t="s">
        <v>2673</v>
      </c>
      <c r="C222" s="55"/>
      <c r="D222" s="326"/>
      <c r="E222" s="82"/>
      <c r="F222" s="90"/>
      <c r="G222" s="69"/>
      <c r="H222" s="421"/>
    </row>
    <row r="223" spans="1:8" ht="12.75" customHeight="1">
      <c r="A223" s="245"/>
      <c r="B223" s="256" t="s">
        <v>2728</v>
      </c>
      <c r="C223" s="53"/>
      <c r="D223" s="327">
        <v>2</v>
      </c>
      <c r="E223" s="83" t="s">
        <v>866</v>
      </c>
      <c r="F223" s="91"/>
      <c r="G223" s="101"/>
      <c r="H223" s="420"/>
    </row>
    <row r="224" spans="1:8" ht="12.75" customHeight="1">
      <c r="A224" s="285"/>
      <c r="B224" s="293" t="s">
        <v>2978</v>
      </c>
      <c r="C224" s="52" t="s">
        <v>2791</v>
      </c>
      <c r="D224" s="328"/>
      <c r="E224" s="345"/>
      <c r="F224" s="355"/>
      <c r="G224" s="73"/>
      <c r="H224" s="421"/>
    </row>
    <row r="225" spans="1:8" ht="12.75" customHeight="1">
      <c r="A225" s="286"/>
      <c r="B225" s="294" t="s">
        <v>2179</v>
      </c>
      <c r="C225" s="53" t="s">
        <v>1546</v>
      </c>
      <c r="D225" s="329">
        <v>120</v>
      </c>
      <c r="E225" s="86" t="s">
        <v>117</v>
      </c>
      <c r="F225" s="356"/>
      <c r="G225" s="101"/>
      <c r="H225" s="422"/>
    </row>
    <row r="226" spans="1:8" ht="12.75" customHeight="1">
      <c r="A226" s="282"/>
      <c r="B226" s="258"/>
      <c r="C226" s="55"/>
      <c r="D226" s="326"/>
      <c r="E226" s="82"/>
      <c r="F226" s="90"/>
      <c r="G226" s="69"/>
      <c r="H226" s="421"/>
    </row>
    <row r="227" spans="1:8" ht="12.75" customHeight="1">
      <c r="A227" s="245"/>
      <c r="B227" s="256"/>
      <c r="C227" s="53"/>
      <c r="D227" s="327"/>
      <c r="E227" s="83"/>
      <c r="F227" s="91"/>
      <c r="G227" s="101"/>
      <c r="H227" s="420"/>
    </row>
    <row r="228" spans="1:8" ht="12.75" customHeight="1">
      <c r="A228" s="285"/>
      <c r="B228" s="293" t="s">
        <v>3134</v>
      </c>
      <c r="C228" s="52"/>
      <c r="D228" s="328"/>
      <c r="E228" s="345"/>
      <c r="F228" s="355"/>
      <c r="G228" s="371"/>
      <c r="H228" s="421"/>
    </row>
    <row r="229" spans="1:8" ht="12.75" customHeight="1">
      <c r="A229" s="286"/>
      <c r="B229" s="294" t="s">
        <v>3135</v>
      </c>
      <c r="C229" s="53" t="s">
        <v>798</v>
      </c>
      <c r="D229" s="329">
        <v>1</v>
      </c>
      <c r="E229" s="86" t="s">
        <v>866</v>
      </c>
      <c r="F229" s="356"/>
      <c r="G229" s="94"/>
      <c r="H229" s="422"/>
    </row>
    <row r="230" spans="1:8" ht="12.75" customHeight="1">
      <c r="A230" s="285"/>
      <c r="B230" s="293" t="s">
        <v>1858</v>
      </c>
      <c r="C230" s="52"/>
      <c r="D230" s="328"/>
      <c r="E230" s="345"/>
      <c r="F230" s="355"/>
      <c r="G230" s="371"/>
      <c r="H230" s="421"/>
    </row>
    <row r="231" spans="1:8" ht="12.75" customHeight="1">
      <c r="A231" s="286"/>
      <c r="B231" s="294" t="s">
        <v>3136</v>
      </c>
      <c r="C231" s="53" t="s">
        <v>3138</v>
      </c>
      <c r="D231" s="329">
        <v>1</v>
      </c>
      <c r="E231" s="86" t="s">
        <v>866</v>
      </c>
      <c r="F231" s="356"/>
      <c r="G231" s="94"/>
      <c r="H231" s="422"/>
    </row>
    <row r="232" spans="1:8" ht="12.75" customHeight="1">
      <c r="A232" s="282"/>
      <c r="B232" s="258"/>
      <c r="C232" s="55"/>
      <c r="D232" s="326"/>
      <c r="E232" s="82"/>
      <c r="F232" s="90"/>
      <c r="G232" s="69"/>
      <c r="H232" s="421"/>
    </row>
    <row r="233" spans="1:8" ht="12.75" customHeight="1">
      <c r="A233" s="245"/>
      <c r="B233" s="256"/>
      <c r="C233" s="53"/>
      <c r="D233" s="327"/>
      <c r="E233" s="83"/>
      <c r="F233" s="91"/>
      <c r="G233" s="101"/>
      <c r="H233" s="420"/>
    </row>
    <row r="234" spans="1:8" ht="12.75" customHeight="1">
      <c r="A234" s="282"/>
      <c r="B234" s="255" t="s">
        <v>2958</v>
      </c>
      <c r="C234" s="55"/>
      <c r="D234" s="326"/>
      <c r="E234" s="82"/>
      <c r="F234" s="90"/>
      <c r="G234" s="73"/>
      <c r="H234" s="419"/>
    </row>
    <row r="235" spans="1:8" ht="12.75" customHeight="1">
      <c r="A235" s="245"/>
      <c r="B235" s="256" t="s">
        <v>1714</v>
      </c>
      <c r="C235" s="53" t="s">
        <v>2040</v>
      </c>
      <c r="D235" s="327">
        <v>333</v>
      </c>
      <c r="E235" s="83" t="s">
        <v>161</v>
      </c>
      <c r="F235" s="91"/>
      <c r="G235" s="101"/>
      <c r="H235" s="375"/>
    </row>
    <row r="236" spans="1:8" ht="12.75" customHeight="1">
      <c r="A236" s="282"/>
      <c r="B236" s="255" t="s">
        <v>2051</v>
      </c>
      <c r="C236" s="55"/>
      <c r="D236" s="326"/>
      <c r="E236" s="82"/>
      <c r="F236" s="90"/>
      <c r="G236" s="73"/>
      <c r="H236" s="419"/>
    </row>
    <row r="237" spans="1:8" ht="12.75" customHeight="1">
      <c r="A237" s="245"/>
      <c r="B237" s="256" t="s">
        <v>2838</v>
      </c>
      <c r="C237" s="54" t="s">
        <v>2607</v>
      </c>
      <c r="D237" s="327">
        <v>165</v>
      </c>
      <c r="E237" s="83" t="s">
        <v>161</v>
      </c>
      <c r="F237" s="91"/>
      <c r="G237" s="101"/>
      <c r="H237" s="420"/>
    </row>
    <row r="238" spans="1:8" ht="12.75" customHeight="1">
      <c r="A238" s="282"/>
      <c r="B238" s="255" t="s">
        <v>2960</v>
      </c>
      <c r="C238" s="55"/>
      <c r="D238" s="326"/>
      <c r="E238" s="82"/>
      <c r="F238" s="90"/>
      <c r="G238" s="73"/>
      <c r="H238" s="419"/>
    </row>
    <row r="239" spans="1:8" ht="12.75" customHeight="1">
      <c r="A239" s="245"/>
      <c r="B239" s="256" t="s">
        <v>2962</v>
      </c>
      <c r="C239" s="54" t="s">
        <v>1661</v>
      </c>
      <c r="D239" s="327">
        <v>53</v>
      </c>
      <c r="E239" s="83" t="s">
        <v>161</v>
      </c>
      <c r="F239" s="91"/>
      <c r="G239" s="101"/>
      <c r="H239" s="420"/>
    </row>
    <row r="240" spans="1:8" ht="12.75" customHeight="1">
      <c r="A240" s="282"/>
      <c r="B240" s="255" t="s">
        <v>706</v>
      </c>
      <c r="C240" s="55"/>
      <c r="D240" s="326"/>
      <c r="E240" s="82"/>
      <c r="F240" s="90"/>
      <c r="G240" s="73"/>
      <c r="H240" s="419"/>
    </row>
    <row r="241" spans="1:8" ht="12.75" customHeight="1">
      <c r="A241" s="245"/>
      <c r="B241" s="256" t="s">
        <v>2963</v>
      </c>
      <c r="C241" s="54" t="s">
        <v>2850</v>
      </c>
      <c r="D241" s="327">
        <v>99.6</v>
      </c>
      <c r="E241" s="83" t="s">
        <v>161</v>
      </c>
      <c r="F241" s="93"/>
      <c r="G241" s="101"/>
      <c r="H241" s="420"/>
    </row>
    <row r="242" spans="1:8" ht="12.75" customHeight="1">
      <c r="A242" s="282"/>
      <c r="B242" s="255"/>
      <c r="C242" s="55"/>
      <c r="D242" s="326"/>
      <c r="E242" s="82"/>
      <c r="F242" s="90"/>
      <c r="G242" s="73"/>
      <c r="H242" s="419"/>
    </row>
    <row r="243" spans="1:8" ht="12.75" customHeight="1">
      <c r="A243" s="245"/>
      <c r="B243" s="256"/>
      <c r="C243" s="53"/>
      <c r="D243" s="327"/>
      <c r="E243" s="83"/>
      <c r="F243" s="91"/>
      <c r="G243" s="101"/>
      <c r="H243" s="420"/>
    </row>
    <row r="244" spans="1:8" ht="12.75" customHeight="1">
      <c r="A244" s="282"/>
      <c r="B244" s="255"/>
      <c r="C244" s="55"/>
      <c r="D244" s="326"/>
      <c r="E244" s="82"/>
      <c r="F244" s="90"/>
      <c r="G244" s="73"/>
      <c r="H244" s="419"/>
    </row>
    <row r="245" spans="1:8" ht="12.75" customHeight="1">
      <c r="A245" s="245"/>
      <c r="B245" s="256" t="s">
        <v>3311</v>
      </c>
      <c r="C245" s="53" t="s">
        <v>973</v>
      </c>
      <c r="D245" s="327">
        <v>123</v>
      </c>
      <c r="E245" s="83" t="s">
        <v>161</v>
      </c>
      <c r="F245" s="91"/>
      <c r="G245" s="101"/>
      <c r="H245" s="420"/>
    </row>
    <row r="246" spans="1:8" ht="12.75" customHeight="1">
      <c r="A246" s="282"/>
      <c r="B246" s="255"/>
      <c r="C246" s="55"/>
      <c r="D246" s="326"/>
      <c r="E246" s="82"/>
      <c r="F246" s="90"/>
      <c r="G246" s="73"/>
      <c r="H246" s="419"/>
    </row>
    <row r="247" spans="1:8" ht="12.75" customHeight="1">
      <c r="A247" s="245"/>
      <c r="B247" s="256" t="s">
        <v>3311</v>
      </c>
      <c r="C247" s="53" t="s">
        <v>3319</v>
      </c>
      <c r="D247" s="327">
        <v>6</v>
      </c>
      <c r="E247" s="83" t="s">
        <v>161</v>
      </c>
      <c r="F247" s="91"/>
      <c r="G247" s="101"/>
      <c r="H247" s="420"/>
    </row>
    <row r="248" spans="1:8" ht="12.75" customHeight="1">
      <c r="A248" s="282"/>
      <c r="B248" s="255"/>
      <c r="C248" s="55"/>
      <c r="D248" s="326"/>
      <c r="E248" s="82"/>
      <c r="F248" s="90"/>
      <c r="G248" s="73"/>
      <c r="H248" s="419"/>
    </row>
    <row r="249" spans="1:8" ht="12.75" customHeight="1">
      <c r="A249" s="245"/>
      <c r="B249" s="256" t="s">
        <v>1050</v>
      </c>
      <c r="C249" s="53" t="s">
        <v>2903</v>
      </c>
      <c r="D249" s="327">
        <v>2</v>
      </c>
      <c r="E249" s="83" t="s">
        <v>866</v>
      </c>
      <c r="F249" s="91"/>
      <c r="G249" s="101"/>
      <c r="H249" s="420"/>
    </row>
    <row r="250" spans="1:8" ht="12.75" customHeight="1">
      <c r="A250" s="282"/>
      <c r="B250" s="255"/>
      <c r="C250" s="55"/>
      <c r="D250" s="326"/>
      <c r="E250" s="82"/>
      <c r="F250" s="90"/>
      <c r="G250" s="73"/>
      <c r="H250" s="419"/>
    </row>
    <row r="251" spans="1:8" ht="12.75" customHeight="1">
      <c r="A251" s="245"/>
      <c r="B251" s="256" t="s">
        <v>1050</v>
      </c>
      <c r="C251" s="53" t="s">
        <v>3323</v>
      </c>
      <c r="D251" s="327">
        <v>2</v>
      </c>
      <c r="E251" s="83" t="s">
        <v>866</v>
      </c>
      <c r="F251" s="91"/>
      <c r="G251" s="101"/>
      <c r="H251" s="420"/>
    </row>
    <row r="252" spans="1:8" ht="12.75" customHeight="1">
      <c r="A252" s="282"/>
      <c r="B252" s="255"/>
      <c r="C252" s="55"/>
      <c r="D252" s="326"/>
      <c r="E252" s="82"/>
      <c r="F252" s="90"/>
      <c r="G252" s="73"/>
      <c r="H252" s="419"/>
    </row>
    <row r="253" spans="1:8" ht="12.75" customHeight="1">
      <c r="A253" s="245"/>
      <c r="B253" s="256" t="s">
        <v>1050</v>
      </c>
      <c r="C253" s="53" t="s">
        <v>15</v>
      </c>
      <c r="D253" s="327">
        <v>2</v>
      </c>
      <c r="E253" s="83" t="s">
        <v>866</v>
      </c>
      <c r="F253" s="91"/>
      <c r="G253" s="101"/>
      <c r="H253" s="420"/>
    </row>
    <row r="254" spans="1:8" ht="12.75" customHeight="1">
      <c r="A254" s="282"/>
      <c r="B254" s="255"/>
      <c r="C254" s="55"/>
      <c r="D254" s="326"/>
      <c r="E254" s="82"/>
      <c r="F254" s="90"/>
      <c r="G254" s="73"/>
      <c r="H254" s="419"/>
    </row>
    <row r="255" spans="1:8" ht="12.75" customHeight="1">
      <c r="A255" s="245"/>
      <c r="B255" s="256" t="s">
        <v>1050</v>
      </c>
      <c r="C255" s="53" t="s">
        <v>33</v>
      </c>
      <c r="D255" s="327">
        <v>1</v>
      </c>
      <c r="E255" s="83" t="s">
        <v>866</v>
      </c>
      <c r="F255" s="91"/>
      <c r="G255" s="101"/>
      <c r="H255" s="420"/>
    </row>
    <row r="256" spans="1:8" ht="12.75" customHeight="1">
      <c r="A256" s="282"/>
      <c r="B256" s="255"/>
      <c r="C256" s="55"/>
      <c r="D256" s="326"/>
      <c r="E256" s="82"/>
      <c r="F256" s="90"/>
      <c r="G256" s="73"/>
      <c r="H256" s="419"/>
    </row>
    <row r="257" spans="1:8" ht="12.75" customHeight="1">
      <c r="A257" s="245"/>
      <c r="B257" s="256" t="s">
        <v>1050</v>
      </c>
      <c r="C257" s="53" t="s">
        <v>3321</v>
      </c>
      <c r="D257" s="327">
        <v>5</v>
      </c>
      <c r="E257" s="83" t="s">
        <v>866</v>
      </c>
      <c r="F257" s="91"/>
      <c r="G257" s="101"/>
      <c r="H257" s="420"/>
    </row>
    <row r="258" spans="1:8" ht="12.75" customHeight="1">
      <c r="A258" s="282"/>
      <c r="B258" s="255"/>
      <c r="C258" s="55"/>
      <c r="D258" s="326"/>
      <c r="E258" s="82"/>
      <c r="F258" s="90"/>
      <c r="G258" s="73"/>
      <c r="H258" s="419"/>
    </row>
    <row r="259" spans="1:8" ht="12.75" customHeight="1">
      <c r="A259" s="245"/>
      <c r="B259" s="256" t="s">
        <v>1342</v>
      </c>
      <c r="C259" s="53" t="s">
        <v>1904</v>
      </c>
      <c r="D259" s="327">
        <v>5</v>
      </c>
      <c r="E259" s="83" t="s">
        <v>866</v>
      </c>
      <c r="F259" s="91"/>
      <c r="G259" s="101"/>
      <c r="H259" s="420"/>
    </row>
    <row r="260" spans="1:8" ht="12.75" customHeight="1">
      <c r="A260" s="282"/>
      <c r="B260" s="255"/>
      <c r="C260" s="55"/>
      <c r="D260" s="326"/>
      <c r="E260" s="82"/>
      <c r="F260" s="90"/>
      <c r="G260" s="73"/>
      <c r="H260" s="419"/>
    </row>
    <row r="261" spans="1:8" ht="12.75" customHeight="1">
      <c r="A261" s="245"/>
      <c r="B261" s="256"/>
      <c r="C261" s="53"/>
      <c r="D261" s="327"/>
      <c r="E261" s="83"/>
      <c r="F261" s="91"/>
      <c r="G261" s="101"/>
      <c r="H261" s="420"/>
    </row>
    <row r="262" spans="1:8" ht="12.75" customHeight="1">
      <c r="A262" s="282"/>
      <c r="B262" s="255" t="s">
        <v>2152</v>
      </c>
      <c r="C262" s="52"/>
      <c r="D262" s="326"/>
      <c r="E262" s="82"/>
      <c r="F262" s="90"/>
      <c r="G262" s="69"/>
      <c r="H262" s="419"/>
    </row>
    <row r="263" spans="1:8" ht="12.75" customHeight="1">
      <c r="A263" s="245"/>
      <c r="B263" s="256" t="s">
        <v>2954</v>
      </c>
      <c r="C263" s="54" t="s">
        <v>305</v>
      </c>
      <c r="D263" s="327">
        <v>20</v>
      </c>
      <c r="E263" s="83" t="s">
        <v>2504</v>
      </c>
      <c r="F263" s="91"/>
      <c r="G263" s="70"/>
      <c r="H263" s="277"/>
    </row>
    <row r="264" spans="1:8" ht="12.75" customHeight="1">
      <c r="A264" s="282"/>
      <c r="B264" s="258" t="s">
        <v>2955</v>
      </c>
      <c r="C264" s="52"/>
      <c r="D264" s="326"/>
      <c r="E264" s="82"/>
      <c r="F264" s="90"/>
      <c r="G264" s="69"/>
      <c r="H264" s="421"/>
    </row>
    <row r="265" spans="1:8" ht="12.75" customHeight="1">
      <c r="A265" s="245"/>
      <c r="B265" s="256" t="s">
        <v>442</v>
      </c>
      <c r="C265" s="54" t="s">
        <v>2956</v>
      </c>
      <c r="D265" s="327">
        <v>6</v>
      </c>
      <c r="E265" s="83" t="s">
        <v>2504</v>
      </c>
      <c r="F265" s="72"/>
      <c r="G265" s="70"/>
      <c r="H265" s="375"/>
    </row>
    <row r="266" spans="1:8" ht="12.75" customHeight="1">
      <c r="A266" s="282"/>
      <c r="B266" s="258"/>
      <c r="C266" s="52"/>
      <c r="D266" s="326"/>
      <c r="E266" s="82"/>
      <c r="F266" s="90"/>
      <c r="G266" s="69"/>
      <c r="H266" s="421"/>
    </row>
    <row r="267" spans="1:8" ht="12.75" customHeight="1">
      <c r="A267" s="245"/>
      <c r="B267" s="256"/>
      <c r="C267" s="53"/>
      <c r="D267" s="327"/>
      <c r="E267" s="83"/>
      <c r="F267" s="72"/>
      <c r="G267" s="70"/>
      <c r="H267" s="375"/>
    </row>
    <row r="268" spans="1:8" ht="12.75" customHeight="1">
      <c r="A268" s="282"/>
      <c r="B268" s="255" t="s">
        <v>2098</v>
      </c>
      <c r="C268" s="55"/>
      <c r="D268" s="326"/>
      <c r="E268" s="84"/>
      <c r="F268" s="90"/>
      <c r="G268" s="73"/>
      <c r="H268" s="419"/>
    </row>
    <row r="269" spans="1:8" ht="12.75" customHeight="1">
      <c r="A269" s="245"/>
      <c r="B269" s="256" t="s">
        <v>1925</v>
      </c>
      <c r="C269" s="54" t="s">
        <v>1593</v>
      </c>
      <c r="D269" s="327">
        <v>83.6</v>
      </c>
      <c r="E269" s="83" t="s">
        <v>161</v>
      </c>
      <c r="F269" s="92"/>
      <c r="G269" s="101"/>
      <c r="H269" s="420"/>
    </row>
    <row r="270" spans="1:8" ht="12.75" customHeight="1">
      <c r="A270" s="282"/>
      <c r="B270" s="255"/>
      <c r="C270" s="55"/>
      <c r="D270" s="326"/>
      <c r="E270" s="84"/>
      <c r="F270" s="90"/>
      <c r="G270" s="73"/>
      <c r="H270" s="419"/>
    </row>
    <row r="271" spans="1:8" ht="12.75" customHeight="1">
      <c r="A271" s="245"/>
      <c r="B271" s="256"/>
      <c r="C271" s="54"/>
      <c r="D271" s="327"/>
      <c r="E271" s="83"/>
      <c r="F271" s="92"/>
      <c r="G271" s="101"/>
      <c r="H271" s="420"/>
    </row>
    <row r="272" spans="1:8" ht="12.75" customHeight="1">
      <c r="A272" s="282"/>
      <c r="B272" s="255" t="s">
        <v>2979</v>
      </c>
      <c r="C272" s="55" t="s">
        <v>218</v>
      </c>
      <c r="D272" s="326"/>
      <c r="E272" s="82"/>
      <c r="F272" s="90"/>
      <c r="G272" s="73"/>
      <c r="H272" s="419"/>
    </row>
    <row r="273" spans="1:8" ht="12.75" customHeight="1">
      <c r="A273" s="245"/>
      <c r="B273" s="256" t="s">
        <v>4265</v>
      </c>
      <c r="C273" s="53" t="s">
        <v>539</v>
      </c>
      <c r="D273" s="327">
        <v>9</v>
      </c>
      <c r="E273" s="83" t="s">
        <v>161</v>
      </c>
      <c r="F273" s="91"/>
      <c r="G273" s="101"/>
      <c r="H273" s="420"/>
    </row>
    <row r="274" spans="1:8" ht="12.75" customHeight="1">
      <c r="A274" s="282"/>
      <c r="B274" s="255" t="s">
        <v>2717</v>
      </c>
      <c r="C274" s="55" t="s">
        <v>218</v>
      </c>
      <c r="D274" s="326"/>
      <c r="E274" s="82"/>
      <c r="F274" s="90"/>
      <c r="G274" s="73"/>
      <c r="H274" s="419"/>
    </row>
    <row r="275" spans="1:8" ht="12.75" customHeight="1">
      <c r="A275" s="245"/>
      <c r="B275" s="256" t="s">
        <v>4772</v>
      </c>
      <c r="C275" s="53" t="s">
        <v>539</v>
      </c>
      <c r="D275" s="327">
        <v>104</v>
      </c>
      <c r="E275" s="83" t="s">
        <v>161</v>
      </c>
      <c r="F275" s="91"/>
      <c r="G275" s="101"/>
      <c r="H275" s="420"/>
    </row>
    <row r="276" spans="1:8" ht="12.75" customHeight="1">
      <c r="A276" s="282"/>
      <c r="B276" s="255"/>
      <c r="C276" s="55"/>
      <c r="D276" s="326"/>
      <c r="E276" s="82"/>
      <c r="F276" s="90"/>
      <c r="G276" s="73"/>
      <c r="H276" s="419"/>
    </row>
    <row r="277" spans="1:8" ht="12.75" customHeight="1">
      <c r="A277" s="245"/>
      <c r="B277" s="256"/>
      <c r="C277" s="53"/>
      <c r="D277" s="327"/>
      <c r="E277" s="83"/>
      <c r="F277" s="91"/>
      <c r="G277" s="101"/>
      <c r="H277" s="420"/>
    </row>
    <row r="278" spans="1:8" ht="12.75" customHeight="1">
      <c r="A278" s="282"/>
      <c r="B278" s="255" t="s">
        <v>3337</v>
      </c>
      <c r="C278" s="55" t="s">
        <v>3338</v>
      </c>
      <c r="D278" s="326"/>
      <c r="E278" s="82"/>
      <c r="F278" s="90"/>
      <c r="G278" s="73"/>
      <c r="H278" s="419"/>
    </row>
    <row r="279" spans="1:8" ht="12.75" customHeight="1">
      <c r="A279" s="245"/>
      <c r="B279" s="256" t="s">
        <v>643</v>
      </c>
      <c r="C279" s="53" t="s">
        <v>4636</v>
      </c>
      <c r="D279" s="327">
        <v>530</v>
      </c>
      <c r="E279" s="83" t="s">
        <v>161</v>
      </c>
      <c r="F279" s="91"/>
      <c r="G279" s="101"/>
      <c r="H279" s="420"/>
    </row>
    <row r="280" spans="1:8" ht="12.75" customHeight="1">
      <c r="A280" s="282"/>
      <c r="B280" s="255"/>
      <c r="C280" s="55"/>
      <c r="D280" s="326"/>
      <c r="E280" s="82"/>
      <c r="F280" s="90"/>
      <c r="G280" s="73"/>
      <c r="H280" s="419"/>
    </row>
    <row r="281" spans="1:8" ht="12.75" customHeight="1">
      <c r="A281" s="245"/>
      <c r="B281" s="256"/>
      <c r="C281" s="53"/>
      <c r="D281" s="327"/>
      <c r="E281" s="83"/>
      <c r="F281" s="91"/>
      <c r="G281" s="101"/>
      <c r="H281" s="420"/>
    </row>
    <row r="282" spans="1:8" ht="12.75" customHeight="1">
      <c r="A282" s="282"/>
      <c r="B282" s="255"/>
      <c r="C282" s="55"/>
      <c r="D282" s="326"/>
      <c r="E282" s="82"/>
      <c r="F282" s="90"/>
      <c r="G282" s="73"/>
      <c r="H282" s="419"/>
    </row>
    <row r="283" spans="1:8" ht="12.75" customHeight="1">
      <c r="A283" s="245"/>
      <c r="B283" s="256"/>
      <c r="C283" s="53"/>
      <c r="D283" s="327"/>
      <c r="E283" s="83"/>
      <c r="F283" s="91"/>
      <c r="G283" s="101"/>
      <c r="H283" s="420"/>
    </row>
    <row r="284" spans="1:8" ht="12.75" customHeight="1">
      <c r="A284" s="282"/>
      <c r="B284" s="255"/>
      <c r="C284" s="52"/>
      <c r="D284" s="326"/>
      <c r="E284" s="82"/>
      <c r="F284" s="90"/>
      <c r="G284" s="73"/>
      <c r="H284" s="419"/>
    </row>
    <row r="285" spans="1:8" ht="12.75" customHeight="1">
      <c r="A285" s="246"/>
      <c r="B285" s="255" t="s">
        <v>3207</v>
      </c>
      <c r="C285" s="266"/>
      <c r="D285" s="326"/>
      <c r="E285" s="82"/>
      <c r="F285" s="90"/>
      <c r="G285" s="101"/>
      <c r="H285" s="419"/>
    </row>
    <row r="286" spans="1:8" ht="12.75" customHeight="1">
      <c r="A286" s="285"/>
      <c r="B286" s="293"/>
      <c r="C286" s="52"/>
      <c r="D286" s="328"/>
      <c r="E286" s="345"/>
      <c r="F286" s="355"/>
      <c r="G286" s="73"/>
      <c r="H286" s="421"/>
    </row>
    <row r="287" spans="1:8" ht="12.75" customHeight="1">
      <c r="A287" s="286"/>
      <c r="B287" s="294" t="s">
        <v>77</v>
      </c>
      <c r="C287" s="53"/>
      <c r="D287" s="329">
        <v>404</v>
      </c>
      <c r="E287" s="86" t="s">
        <v>2701</v>
      </c>
      <c r="F287" s="356"/>
      <c r="G287" s="101"/>
      <c r="H287" s="422"/>
    </row>
    <row r="288" spans="1:8" ht="12.75" customHeight="1">
      <c r="A288" s="285"/>
      <c r="B288" s="293"/>
      <c r="C288" s="52"/>
      <c r="D288" s="328"/>
      <c r="E288" s="345"/>
      <c r="F288" s="355"/>
      <c r="G288" s="73"/>
      <c r="H288" s="421"/>
    </row>
    <row r="289" spans="1:8" ht="12.75" customHeight="1">
      <c r="A289" s="286"/>
      <c r="B289" s="294" t="s">
        <v>2521</v>
      </c>
      <c r="C289" s="53" t="s">
        <v>2335</v>
      </c>
      <c r="D289" s="329">
        <v>168</v>
      </c>
      <c r="E289" s="86" t="s">
        <v>877</v>
      </c>
      <c r="F289" s="356"/>
      <c r="G289" s="101"/>
      <c r="H289" s="422"/>
    </row>
    <row r="290" spans="1:8" ht="12.75" customHeight="1">
      <c r="A290" s="285"/>
      <c r="B290" s="293"/>
      <c r="C290" s="52"/>
      <c r="D290" s="328"/>
      <c r="E290" s="345"/>
      <c r="F290" s="355"/>
      <c r="G290" s="73"/>
      <c r="H290" s="421"/>
    </row>
    <row r="291" spans="1:8" ht="12.75" customHeight="1">
      <c r="A291" s="286"/>
      <c r="B291" s="294" t="s">
        <v>3212</v>
      </c>
      <c r="C291" s="53" t="s">
        <v>134</v>
      </c>
      <c r="D291" s="329">
        <v>908</v>
      </c>
      <c r="E291" s="86" t="s">
        <v>2701</v>
      </c>
      <c r="F291" s="356"/>
      <c r="G291" s="101"/>
      <c r="H291" s="422"/>
    </row>
    <row r="292" spans="1:8" ht="12.75" customHeight="1">
      <c r="A292" s="285"/>
      <c r="B292" s="293"/>
      <c r="C292" s="52"/>
      <c r="D292" s="328"/>
      <c r="E292" s="345"/>
      <c r="F292" s="355"/>
      <c r="G292" s="73"/>
      <c r="H292" s="421"/>
    </row>
    <row r="293" spans="1:8" ht="12.75" customHeight="1">
      <c r="A293" s="286"/>
      <c r="B293" s="294" t="s">
        <v>2419</v>
      </c>
      <c r="C293" s="53"/>
      <c r="D293" s="329">
        <v>1</v>
      </c>
      <c r="E293" s="86" t="s">
        <v>2108</v>
      </c>
      <c r="F293" s="418"/>
      <c r="G293" s="101"/>
      <c r="H293" s="422"/>
    </row>
    <row r="294" spans="1:8" ht="12.75" customHeight="1">
      <c r="A294" s="285"/>
      <c r="B294" s="293"/>
      <c r="C294" s="52"/>
      <c r="D294" s="328"/>
      <c r="E294" s="345"/>
      <c r="F294" s="355"/>
      <c r="G294" s="73"/>
      <c r="H294" s="421"/>
    </row>
    <row r="295" spans="1:8" ht="12.75" customHeight="1">
      <c r="A295" s="286"/>
      <c r="B295" s="294" t="s">
        <v>2981</v>
      </c>
      <c r="C295" s="53"/>
      <c r="D295" s="329">
        <v>1</v>
      </c>
      <c r="E295" s="86" t="s">
        <v>2108</v>
      </c>
      <c r="F295" s="418"/>
      <c r="G295" s="101"/>
      <c r="H295" s="422"/>
    </row>
    <row r="296" spans="1:8" ht="12.75" customHeight="1">
      <c r="A296" s="285"/>
      <c r="B296" s="293"/>
      <c r="C296" s="52"/>
      <c r="D296" s="328"/>
      <c r="E296" s="345"/>
      <c r="F296" s="355"/>
      <c r="G296" s="73"/>
      <c r="H296" s="421"/>
    </row>
    <row r="297" spans="1:8" ht="12.75" customHeight="1">
      <c r="A297" s="286"/>
      <c r="B297" s="294"/>
      <c r="C297" s="53"/>
      <c r="D297" s="329"/>
      <c r="E297" s="86"/>
      <c r="F297" s="356"/>
      <c r="G297" s="101"/>
      <c r="H297" s="422"/>
    </row>
    <row r="298" spans="1:8" ht="12.75" customHeight="1">
      <c r="A298" s="285"/>
      <c r="B298" s="293"/>
      <c r="C298" s="52"/>
      <c r="D298" s="328"/>
      <c r="E298" s="345"/>
      <c r="F298" s="355"/>
      <c r="G298" s="73"/>
      <c r="H298" s="421"/>
    </row>
    <row r="299" spans="1:8" ht="12.75" customHeight="1">
      <c r="A299" s="286"/>
      <c r="B299" s="294"/>
      <c r="C299" s="53"/>
      <c r="D299" s="329"/>
      <c r="E299" s="86"/>
      <c r="F299" s="356"/>
      <c r="G299" s="101"/>
      <c r="H299" s="422"/>
    </row>
    <row r="300" spans="1:8" ht="12.75" customHeight="1">
      <c r="A300" s="285"/>
      <c r="B300" s="293"/>
      <c r="C300" s="52"/>
      <c r="D300" s="328"/>
      <c r="E300" s="345"/>
      <c r="F300" s="355"/>
      <c r="G300" s="73"/>
      <c r="H300" s="421"/>
    </row>
    <row r="301" spans="1:8" ht="12.75" customHeight="1">
      <c r="A301" s="286"/>
      <c r="B301" s="294"/>
      <c r="C301" s="53"/>
      <c r="D301" s="329"/>
      <c r="E301" s="86"/>
      <c r="F301" s="356"/>
      <c r="G301" s="101"/>
      <c r="H301" s="422"/>
    </row>
    <row r="302" spans="1:8" ht="12.75" customHeight="1">
      <c r="A302" s="285"/>
      <c r="B302" s="293"/>
      <c r="C302" s="52"/>
      <c r="D302" s="328"/>
      <c r="E302" s="345"/>
      <c r="F302" s="355"/>
      <c r="G302" s="73"/>
      <c r="H302" s="421"/>
    </row>
    <row r="303" spans="1:8" ht="12.75" customHeight="1">
      <c r="A303" s="286"/>
      <c r="B303" s="294"/>
      <c r="C303" s="53"/>
      <c r="D303" s="329"/>
      <c r="E303" s="86"/>
      <c r="F303" s="356"/>
      <c r="G303" s="101"/>
      <c r="H303" s="422"/>
    </row>
    <row r="304" spans="1:8" ht="12.75" customHeight="1">
      <c r="A304" s="285"/>
      <c r="B304" s="293"/>
      <c r="C304" s="52"/>
      <c r="D304" s="328"/>
      <c r="E304" s="345"/>
      <c r="F304" s="355"/>
      <c r="G304" s="73"/>
      <c r="H304" s="421"/>
    </row>
    <row r="305" spans="1:8" ht="12.75" customHeight="1">
      <c r="A305" s="286"/>
      <c r="B305" s="294"/>
      <c r="C305" s="53"/>
      <c r="D305" s="329"/>
      <c r="E305" s="86"/>
      <c r="F305" s="356"/>
      <c r="G305" s="101"/>
      <c r="H305" s="422"/>
    </row>
    <row r="306" spans="1:8" ht="12.75" customHeight="1">
      <c r="A306" s="285"/>
      <c r="B306" s="293"/>
      <c r="C306" s="52"/>
      <c r="D306" s="328"/>
      <c r="E306" s="345"/>
      <c r="F306" s="355"/>
      <c r="G306" s="73"/>
      <c r="H306" s="421"/>
    </row>
    <row r="307" spans="1:8" ht="12.75" customHeight="1">
      <c r="A307" s="286"/>
      <c r="B307" s="294"/>
      <c r="C307" s="53"/>
      <c r="D307" s="329"/>
      <c r="E307" s="86"/>
      <c r="F307" s="356"/>
      <c r="G307" s="101"/>
      <c r="H307" s="422"/>
    </row>
    <row r="308" spans="1:8" ht="12.75" customHeight="1">
      <c r="A308" s="285"/>
      <c r="B308" s="293"/>
      <c r="C308" s="52"/>
      <c r="D308" s="328"/>
      <c r="E308" s="345"/>
      <c r="F308" s="355"/>
      <c r="G308" s="73"/>
      <c r="H308" s="421"/>
    </row>
    <row r="309" spans="1:8" ht="12.75" customHeight="1">
      <c r="A309" s="286"/>
      <c r="B309" s="294"/>
      <c r="C309" s="53"/>
      <c r="D309" s="329"/>
      <c r="E309" s="86"/>
      <c r="F309" s="356"/>
      <c r="G309" s="101"/>
      <c r="H309" s="422"/>
    </row>
    <row r="310" spans="1:8" ht="12.75" customHeight="1">
      <c r="A310" s="285"/>
      <c r="B310" s="293"/>
      <c r="C310" s="52"/>
      <c r="D310" s="328"/>
      <c r="E310" s="345"/>
      <c r="F310" s="355"/>
      <c r="G310" s="73"/>
      <c r="H310" s="421"/>
    </row>
    <row r="311" spans="1:8" ht="12.75" customHeight="1">
      <c r="A311" s="286"/>
      <c r="B311" s="294"/>
      <c r="C311" s="53"/>
      <c r="D311" s="329"/>
      <c r="E311" s="86"/>
      <c r="F311" s="356"/>
      <c r="G311" s="101"/>
      <c r="H311" s="422"/>
    </row>
    <row r="312" spans="1:8" ht="12.75" customHeight="1">
      <c r="A312" s="246"/>
      <c r="B312" s="255"/>
      <c r="C312" s="266"/>
      <c r="D312" s="326"/>
      <c r="E312" s="82"/>
      <c r="F312" s="90"/>
      <c r="G312" s="73"/>
      <c r="H312" s="419"/>
    </row>
    <row r="313" spans="1:8" ht="12.75" customHeight="1">
      <c r="A313" s="245"/>
      <c r="B313" s="257"/>
      <c r="C313" s="53"/>
      <c r="D313" s="327"/>
      <c r="E313" s="83"/>
      <c r="F313" s="91"/>
      <c r="G313" s="101"/>
      <c r="H313" s="420"/>
    </row>
    <row r="314" spans="1:8" ht="12.75" customHeight="1">
      <c r="A314" s="282"/>
      <c r="B314" s="260"/>
      <c r="C314" s="52"/>
      <c r="D314" s="326"/>
      <c r="E314" s="82"/>
      <c r="F314" s="71"/>
      <c r="G314" s="73"/>
      <c r="H314" s="419"/>
    </row>
    <row r="315" spans="1:8" ht="12.75" customHeight="1">
      <c r="A315" s="245"/>
      <c r="B315" s="292"/>
      <c r="C315" s="54"/>
      <c r="D315" s="327"/>
      <c r="E315" s="83"/>
      <c r="F315" s="72"/>
      <c r="G315" s="101"/>
      <c r="H315" s="420"/>
    </row>
    <row r="316" spans="1:8" ht="12.75" customHeight="1">
      <c r="A316" s="285"/>
      <c r="B316" s="293"/>
      <c r="C316" s="52"/>
      <c r="D316" s="328"/>
      <c r="E316" s="345"/>
      <c r="F316" s="355"/>
      <c r="G316" s="73"/>
      <c r="H316" s="421"/>
    </row>
    <row r="317" spans="1:8" ht="12.75" customHeight="1">
      <c r="A317" s="286"/>
      <c r="B317" s="294"/>
      <c r="C317" s="53"/>
      <c r="D317" s="329"/>
      <c r="E317" s="86"/>
      <c r="F317" s="356"/>
      <c r="G317" s="101"/>
      <c r="H317" s="422"/>
    </row>
    <row r="318" spans="1:8" ht="12.75" customHeight="1">
      <c r="A318" s="285"/>
      <c r="B318" s="293"/>
      <c r="C318" s="52"/>
      <c r="D318" s="328"/>
      <c r="E318" s="345"/>
      <c r="F318" s="355"/>
      <c r="G318" s="73"/>
      <c r="H318" s="421"/>
    </row>
    <row r="319" spans="1:8" ht="12.75" customHeight="1">
      <c r="A319" s="286"/>
      <c r="B319" s="294"/>
      <c r="C319" s="53"/>
      <c r="D319" s="329"/>
      <c r="E319" s="86"/>
      <c r="F319" s="356"/>
      <c r="G319" s="101"/>
      <c r="H319" s="422"/>
    </row>
    <row r="320" spans="1:8" ht="12.75" customHeight="1">
      <c r="A320" s="288"/>
      <c r="B320" s="261"/>
      <c r="C320" s="55"/>
      <c r="D320" s="333"/>
      <c r="E320" s="85"/>
      <c r="F320" s="73"/>
      <c r="G320" s="73"/>
      <c r="H320" s="419"/>
    </row>
    <row r="321" spans="1:8" ht="12.75" customHeight="1">
      <c r="A321" s="283"/>
      <c r="B321" s="40" t="s">
        <v>165</v>
      </c>
      <c r="C321" s="53"/>
      <c r="D321" s="334"/>
      <c r="E321" s="272"/>
      <c r="F321" s="94"/>
      <c r="G321" s="102"/>
      <c r="H321" s="376"/>
    </row>
    <row r="322" spans="1:8" ht="12.75" customHeight="1">
      <c r="A322" s="80"/>
      <c r="B322" s="249"/>
      <c r="C322" s="249"/>
      <c r="D322" s="330"/>
      <c r="E322" s="80"/>
      <c r="F322" s="69"/>
      <c r="G322" s="69"/>
      <c r="H322" s="423"/>
    </row>
    <row r="323" spans="1:8" ht="12.75" customHeight="1">
      <c r="A323" s="245" t="s">
        <v>2420</v>
      </c>
      <c r="B323" s="256" t="s">
        <v>3177</v>
      </c>
      <c r="C323" s="311" t="s">
        <v>3341</v>
      </c>
      <c r="D323" s="331"/>
      <c r="E323" s="81"/>
      <c r="F323" s="70"/>
      <c r="G323" s="70"/>
      <c r="H323" s="409"/>
    </row>
    <row r="324" spans="1:8" ht="12.75" customHeight="1">
      <c r="A324" s="282"/>
      <c r="B324" s="253"/>
      <c r="C324" s="264"/>
      <c r="D324" s="330"/>
      <c r="E324" s="80"/>
      <c r="F324" s="69"/>
      <c r="G324" s="69"/>
      <c r="H324" s="423"/>
    </row>
    <row r="325" spans="1:8" ht="12.75" customHeight="1">
      <c r="A325" s="287"/>
      <c r="B325" s="254"/>
      <c r="C325" s="265"/>
      <c r="D325" s="331"/>
      <c r="E325" s="81"/>
      <c r="F325" s="70"/>
      <c r="G325" s="70"/>
      <c r="H325" s="277"/>
    </row>
    <row r="326" spans="1:8" ht="12.75" customHeight="1">
      <c r="A326" s="282"/>
      <c r="B326" s="255" t="s">
        <v>2334</v>
      </c>
      <c r="C326" s="52"/>
      <c r="D326" s="326"/>
      <c r="E326" s="82"/>
      <c r="F326" s="90"/>
      <c r="G326" s="69"/>
      <c r="H326" s="419"/>
    </row>
    <row r="327" spans="1:8" ht="12.75" customHeight="1">
      <c r="A327" s="245"/>
      <c r="B327" s="256" t="s">
        <v>2982</v>
      </c>
      <c r="C327" s="54" t="s">
        <v>2899</v>
      </c>
      <c r="D327" s="327">
        <v>112</v>
      </c>
      <c r="E327" s="83" t="s">
        <v>161</v>
      </c>
      <c r="F327" s="91"/>
      <c r="G327" s="70"/>
      <c r="H327" s="277"/>
    </row>
    <row r="328" spans="1:8" ht="12.75" customHeight="1">
      <c r="A328" s="282"/>
      <c r="B328" s="258" t="s">
        <v>2855</v>
      </c>
      <c r="C328" s="52"/>
      <c r="D328" s="326"/>
      <c r="E328" s="82"/>
      <c r="F328" s="90"/>
      <c r="G328" s="69"/>
      <c r="H328" s="421"/>
    </row>
    <row r="329" spans="1:8" ht="12.75" customHeight="1">
      <c r="A329" s="245"/>
      <c r="B329" s="256" t="s">
        <v>2982</v>
      </c>
      <c r="C329" s="54" t="s">
        <v>2984</v>
      </c>
      <c r="D329" s="327">
        <v>62</v>
      </c>
      <c r="E329" s="83" t="s">
        <v>161</v>
      </c>
      <c r="F329" s="72"/>
      <c r="G329" s="70"/>
      <c r="H329" s="375"/>
    </row>
    <row r="330" spans="1:8" ht="12.75" customHeight="1">
      <c r="A330" s="282"/>
      <c r="B330" s="258"/>
      <c r="C330" s="52"/>
      <c r="D330" s="326"/>
      <c r="E330" s="82"/>
      <c r="F330" s="90"/>
      <c r="G330" s="69"/>
      <c r="H330" s="421"/>
    </row>
    <row r="331" spans="1:8" ht="12.75" customHeight="1">
      <c r="A331" s="245"/>
      <c r="B331" s="256"/>
      <c r="C331" s="53"/>
      <c r="D331" s="327"/>
      <c r="E331" s="83"/>
      <c r="F331" s="72"/>
      <c r="G331" s="70"/>
      <c r="H331" s="375"/>
    </row>
    <row r="332" spans="1:8" ht="12.75" customHeight="1">
      <c r="A332" s="282"/>
      <c r="B332" s="255" t="s">
        <v>2753</v>
      </c>
      <c r="C332" s="55"/>
      <c r="D332" s="326"/>
      <c r="E332" s="82"/>
      <c r="F332" s="90"/>
      <c r="G332" s="73"/>
      <c r="H332" s="419"/>
    </row>
    <row r="333" spans="1:8" ht="12.75" customHeight="1">
      <c r="A333" s="245"/>
      <c r="B333" s="256" t="s">
        <v>2940</v>
      </c>
      <c r="C333" s="53" t="s">
        <v>344</v>
      </c>
      <c r="D333" s="327">
        <v>7.3</v>
      </c>
      <c r="E333" s="83" t="s">
        <v>161</v>
      </c>
      <c r="F333" s="91"/>
      <c r="G333" s="101"/>
      <c r="H333" s="375"/>
    </row>
    <row r="334" spans="1:8" ht="12.75" customHeight="1">
      <c r="A334" s="282"/>
      <c r="B334" s="255" t="s">
        <v>2362</v>
      </c>
      <c r="C334" s="55"/>
      <c r="D334" s="326"/>
      <c r="E334" s="82"/>
      <c r="F334" s="90"/>
      <c r="G334" s="73"/>
      <c r="H334" s="419"/>
    </row>
    <row r="335" spans="1:8" ht="12.75" customHeight="1">
      <c r="A335" s="245"/>
      <c r="B335" s="256" t="s">
        <v>2940</v>
      </c>
      <c r="C335" s="53" t="s">
        <v>2986</v>
      </c>
      <c r="D335" s="327">
        <v>20.5</v>
      </c>
      <c r="E335" s="83" t="s">
        <v>161</v>
      </c>
      <c r="F335" s="91"/>
      <c r="G335" s="101"/>
      <c r="H335" s="420"/>
    </row>
    <row r="336" spans="1:8" ht="12.75" customHeight="1">
      <c r="A336" s="282"/>
      <c r="B336" s="255" t="s">
        <v>2362</v>
      </c>
      <c r="C336" s="55"/>
      <c r="D336" s="326"/>
      <c r="E336" s="82"/>
      <c r="F336" s="90"/>
      <c r="G336" s="73"/>
      <c r="H336" s="419"/>
    </row>
    <row r="337" spans="1:8" ht="12.75" customHeight="1">
      <c r="A337" s="245"/>
      <c r="B337" s="256" t="s">
        <v>2940</v>
      </c>
      <c r="C337" s="53" t="s">
        <v>2082</v>
      </c>
      <c r="D337" s="327">
        <v>10</v>
      </c>
      <c r="E337" s="83" t="s">
        <v>161</v>
      </c>
      <c r="F337" s="91"/>
      <c r="G337" s="101"/>
      <c r="H337" s="420"/>
    </row>
    <row r="338" spans="1:8" ht="12.75" customHeight="1">
      <c r="A338" s="282"/>
      <c r="B338" s="255" t="s">
        <v>2362</v>
      </c>
      <c r="C338" s="55"/>
      <c r="D338" s="326"/>
      <c r="E338" s="82"/>
      <c r="F338" s="90"/>
      <c r="G338" s="73"/>
      <c r="H338" s="419"/>
    </row>
    <row r="339" spans="1:8" ht="12.75" customHeight="1">
      <c r="A339" s="245"/>
      <c r="B339" s="256" t="s">
        <v>2940</v>
      </c>
      <c r="C339" s="53" t="s">
        <v>2347</v>
      </c>
      <c r="D339" s="327">
        <v>8</v>
      </c>
      <c r="E339" s="83" t="s">
        <v>161</v>
      </c>
      <c r="F339" s="91"/>
      <c r="G339" s="101"/>
      <c r="H339" s="420"/>
    </row>
    <row r="340" spans="1:8" ht="12.75" customHeight="1">
      <c r="A340" s="282"/>
      <c r="B340" s="255" t="s">
        <v>2362</v>
      </c>
      <c r="C340" s="55"/>
      <c r="D340" s="326"/>
      <c r="E340" s="82"/>
      <c r="F340" s="90"/>
      <c r="G340" s="73"/>
      <c r="H340" s="419"/>
    </row>
    <row r="341" spans="1:8" ht="12.75" customHeight="1">
      <c r="A341" s="245"/>
      <c r="B341" s="256" t="s">
        <v>2940</v>
      </c>
      <c r="C341" s="53" t="s">
        <v>2811</v>
      </c>
      <c r="D341" s="327">
        <v>13</v>
      </c>
      <c r="E341" s="83" t="s">
        <v>161</v>
      </c>
      <c r="F341" s="91"/>
      <c r="G341" s="101"/>
      <c r="H341" s="420"/>
    </row>
    <row r="342" spans="1:8" ht="12.75" customHeight="1">
      <c r="A342" s="282"/>
      <c r="B342" s="255" t="s">
        <v>2362</v>
      </c>
      <c r="C342" s="55"/>
      <c r="D342" s="326"/>
      <c r="E342" s="82"/>
      <c r="F342" s="90"/>
      <c r="G342" s="73"/>
      <c r="H342" s="419"/>
    </row>
    <row r="343" spans="1:8" ht="12.75" customHeight="1">
      <c r="A343" s="245"/>
      <c r="B343" s="256" t="s">
        <v>2940</v>
      </c>
      <c r="C343" s="53" t="s">
        <v>1202</v>
      </c>
      <c r="D343" s="327">
        <v>25</v>
      </c>
      <c r="E343" s="83" t="s">
        <v>161</v>
      </c>
      <c r="F343" s="91"/>
      <c r="G343" s="101"/>
      <c r="H343" s="420"/>
    </row>
    <row r="344" spans="1:8" ht="12.75" customHeight="1">
      <c r="A344" s="282"/>
      <c r="B344" s="255" t="s">
        <v>2362</v>
      </c>
      <c r="C344" s="55"/>
      <c r="D344" s="326"/>
      <c r="E344" s="82"/>
      <c r="F344" s="90"/>
      <c r="G344" s="73"/>
      <c r="H344" s="419"/>
    </row>
    <row r="345" spans="1:8" ht="12.75" customHeight="1">
      <c r="A345" s="245"/>
      <c r="B345" s="256" t="s">
        <v>2940</v>
      </c>
      <c r="C345" s="53" t="s">
        <v>2987</v>
      </c>
      <c r="D345" s="327">
        <v>12.7</v>
      </c>
      <c r="E345" s="83" t="s">
        <v>161</v>
      </c>
      <c r="F345" s="91"/>
      <c r="G345" s="101"/>
      <c r="H345" s="420"/>
    </row>
    <row r="346" spans="1:8" ht="12.75" customHeight="1">
      <c r="A346" s="282"/>
      <c r="B346" s="255" t="s">
        <v>2362</v>
      </c>
      <c r="C346" s="55"/>
      <c r="D346" s="326"/>
      <c r="E346" s="82"/>
      <c r="F346" s="90"/>
      <c r="G346" s="73"/>
      <c r="H346" s="419"/>
    </row>
    <row r="347" spans="1:8" ht="12.75" customHeight="1">
      <c r="A347" s="245"/>
      <c r="B347" s="256" t="s">
        <v>2940</v>
      </c>
      <c r="C347" s="53" t="s">
        <v>1327</v>
      </c>
      <c r="D347" s="327">
        <v>15.6</v>
      </c>
      <c r="E347" s="83" t="s">
        <v>161</v>
      </c>
      <c r="F347" s="91"/>
      <c r="G347" s="101"/>
      <c r="H347" s="420"/>
    </row>
    <row r="348" spans="1:8" ht="12.75" customHeight="1">
      <c r="A348" s="282"/>
      <c r="B348" s="255" t="s">
        <v>2362</v>
      </c>
      <c r="C348" s="55"/>
      <c r="D348" s="326"/>
      <c r="E348" s="82"/>
      <c r="F348" s="90"/>
      <c r="G348" s="73"/>
      <c r="H348" s="419"/>
    </row>
    <row r="349" spans="1:8" ht="12.75" customHeight="1">
      <c r="A349" s="245"/>
      <c r="B349" s="256" t="s">
        <v>2940</v>
      </c>
      <c r="C349" s="53" t="s">
        <v>2989</v>
      </c>
      <c r="D349" s="327">
        <v>29.6</v>
      </c>
      <c r="E349" s="83" t="s">
        <v>161</v>
      </c>
      <c r="F349" s="91"/>
      <c r="G349" s="101"/>
      <c r="H349" s="420"/>
    </row>
    <row r="350" spans="1:8" ht="12.75" customHeight="1">
      <c r="A350" s="282"/>
      <c r="B350" s="255"/>
      <c r="C350" s="55"/>
      <c r="D350" s="326"/>
      <c r="E350" s="82"/>
      <c r="F350" s="90"/>
      <c r="G350" s="73"/>
      <c r="H350" s="419"/>
    </row>
    <row r="351" spans="1:8" ht="12.75" customHeight="1">
      <c r="A351" s="245"/>
      <c r="B351" s="256"/>
      <c r="C351" s="54"/>
      <c r="D351" s="327"/>
      <c r="E351" s="83"/>
      <c r="F351" s="93"/>
      <c r="G351" s="101"/>
      <c r="H351" s="420"/>
    </row>
    <row r="352" spans="1:8" ht="12.75" customHeight="1">
      <c r="A352" s="282"/>
      <c r="B352" s="255" t="s">
        <v>2990</v>
      </c>
      <c r="C352" s="55"/>
      <c r="D352" s="326"/>
      <c r="E352" s="82"/>
      <c r="F352" s="90"/>
      <c r="G352" s="73"/>
      <c r="H352" s="419"/>
    </row>
    <row r="353" spans="1:8" ht="12.75" customHeight="1">
      <c r="A353" s="245"/>
      <c r="B353" s="256" t="s">
        <v>2940</v>
      </c>
      <c r="C353" s="53" t="s">
        <v>2994</v>
      </c>
      <c r="D353" s="327">
        <v>12.5</v>
      </c>
      <c r="E353" s="83" t="s">
        <v>161</v>
      </c>
      <c r="F353" s="91"/>
      <c r="G353" s="101"/>
      <c r="H353" s="420"/>
    </row>
    <row r="354" spans="1:8" ht="12.75" customHeight="1">
      <c r="A354" s="282"/>
      <c r="B354" s="255" t="s">
        <v>2995</v>
      </c>
      <c r="C354" s="55"/>
      <c r="D354" s="326"/>
      <c r="E354" s="82"/>
      <c r="F354" s="90"/>
      <c r="G354" s="73"/>
      <c r="H354" s="419"/>
    </row>
    <row r="355" spans="1:8" ht="12.75" customHeight="1">
      <c r="A355" s="245"/>
      <c r="B355" s="256" t="s">
        <v>2940</v>
      </c>
      <c r="C355" s="53" t="s">
        <v>2997</v>
      </c>
      <c r="D355" s="327">
        <v>8.3000000000000007</v>
      </c>
      <c r="E355" s="83" t="s">
        <v>161</v>
      </c>
      <c r="F355" s="91"/>
      <c r="G355" s="101"/>
      <c r="H355" s="420"/>
    </row>
    <row r="356" spans="1:8" ht="12.75" customHeight="1">
      <c r="A356" s="282"/>
      <c r="B356" s="255" t="s">
        <v>2995</v>
      </c>
      <c r="C356" s="55"/>
      <c r="D356" s="326"/>
      <c r="E356" s="82"/>
      <c r="F356" s="90"/>
      <c r="G356" s="73"/>
      <c r="H356" s="419"/>
    </row>
    <row r="357" spans="1:8" ht="12.75" customHeight="1">
      <c r="A357" s="245"/>
      <c r="B357" s="256" t="s">
        <v>2940</v>
      </c>
      <c r="C357" s="53" t="s">
        <v>3000</v>
      </c>
      <c r="D357" s="327">
        <v>17</v>
      </c>
      <c r="E357" s="83" t="s">
        <v>161</v>
      </c>
      <c r="F357" s="91"/>
      <c r="G357" s="101"/>
      <c r="H357" s="420"/>
    </row>
    <row r="358" spans="1:8" ht="12.75" customHeight="1">
      <c r="A358" s="282"/>
      <c r="B358" s="255" t="s">
        <v>2995</v>
      </c>
      <c r="C358" s="55"/>
      <c r="D358" s="326"/>
      <c r="E358" s="82"/>
      <c r="F358" s="90"/>
      <c r="G358" s="73"/>
      <c r="H358" s="419"/>
    </row>
    <row r="359" spans="1:8" ht="12.75" customHeight="1">
      <c r="A359" s="245"/>
      <c r="B359" s="256" t="s">
        <v>2940</v>
      </c>
      <c r="C359" s="53" t="s">
        <v>1256</v>
      </c>
      <c r="D359" s="327">
        <v>7.2</v>
      </c>
      <c r="E359" s="83" t="s">
        <v>161</v>
      </c>
      <c r="F359" s="91"/>
      <c r="G359" s="101"/>
      <c r="H359" s="420"/>
    </row>
    <row r="360" spans="1:8" ht="12.75" customHeight="1">
      <c r="A360" s="282"/>
      <c r="B360" s="255" t="s">
        <v>2995</v>
      </c>
      <c r="C360" s="55"/>
      <c r="D360" s="326"/>
      <c r="E360" s="82"/>
      <c r="F360" s="90"/>
      <c r="G360" s="73"/>
      <c r="H360" s="419"/>
    </row>
    <row r="361" spans="1:8" ht="12.75" customHeight="1">
      <c r="A361" s="245"/>
      <c r="B361" s="256" t="s">
        <v>2940</v>
      </c>
      <c r="C361" s="53" t="s">
        <v>2338</v>
      </c>
      <c r="D361" s="327">
        <v>5</v>
      </c>
      <c r="E361" s="83" t="s">
        <v>161</v>
      </c>
      <c r="F361" s="91"/>
      <c r="G361" s="101"/>
      <c r="H361" s="420"/>
    </row>
    <row r="362" spans="1:8" ht="12.75" customHeight="1">
      <c r="A362" s="282"/>
      <c r="B362" s="255" t="s">
        <v>2995</v>
      </c>
      <c r="C362" s="52"/>
      <c r="D362" s="326"/>
      <c r="E362" s="82"/>
      <c r="F362" s="90"/>
      <c r="G362" s="73"/>
      <c r="H362" s="419"/>
    </row>
    <row r="363" spans="1:8" ht="12.75" customHeight="1">
      <c r="A363" s="246"/>
      <c r="B363" s="255" t="s">
        <v>2940</v>
      </c>
      <c r="C363" s="53" t="s">
        <v>3002</v>
      </c>
      <c r="D363" s="326">
        <v>5</v>
      </c>
      <c r="E363" s="83" t="s">
        <v>161</v>
      </c>
      <c r="F363" s="90"/>
      <c r="G363" s="101"/>
      <c r="H363" s="419"/>
    </row>
    <row r="364" spans="1:8" ht="12.75" customHeight="1">
      <c r="A364" s="285"/>
      <c r="B364" s="293"/>
      <c r="C364" s="52"/>
      <c r="D364" s="328"/>
      <c r="E364" s="345"/>
      <c r="F364" s="355"/>
      <c r="G364" s="73"/>
      <c r="H364" s="421"/>
    </row>
    <row r="365" spans="1:8" ht="12.75" customHeight="1">
      <c r="A365" s="286"/>
      <c r="B365" s="294"/>
      <c r="C365" s="53"/>
      <c r="D365" s="329"/>
      <c r="E365" s="83"/>
      <c r="F365" s="356"/>
      <c r="G365" s="101"/>
      <c r="H365" s="422"/>
    </row>
    <row r="366" spans="1:8" ht="12.75" customHeight="1">
      <c r="A366" s="246"/>
      <c r="B366" s="255" t="s">
        <v>2719</v>
      </c>
      <c r="C366" s="266"/>
      <c r="D366" s="326"/>
      <c r="E366" s="82"/>
      <c r="F366" s="90"/>
      <c r="G366" s="73"/>
      <c r="H366" s="419"/>
    </row>
    <row r="367" spans="1:8" ht="12.75" customHeight="1">
      <c r="A367" s="245"/>
      <c r="B367" s="294" t="s">
        <v>839</v>
      </c>
      <c r="C367" s="53" t="s">
        <v>481</v>
      </c>
      <c r="D367" s="327">
        <v>32.5</v>
      </c>
      <c r="E367" s="83" t="s">
        <v>161</v>
      </c>
      <c r="F367" s="91"/>
      <c r="G367" s="101"/>
      <c r="H367" s="420"/>
    </row>
    <row r="368" spans="1:8" ht="12.75" customHeight="1">
      <c r="A368" s="246"/>
      <c r="B368" s="255" t="s">
        <v>2719</v>
      </c>
      <c r="C368" s="266"/>
      <c r="D368" s="326"/>
      <c r="E368" s="82"/>
      <c r="F368" s="90"/>
      <c r="G368" s="73"/>
      <c r="H368" s="419"/>
    </row>
    <row r="369" spans="1:8" ht="12.75" customHeight="1">
      <c r="A369" s="245"/>
      <c r="B369" s="294" t="s">
        <v>839</v>
      </c>
      <c r="C369" s="53" t="s">
        <v>198</v>
      </c>
      <c r="D369" s="327">
        <v>33.5</v>
      </c>
      <c r="E369" s="83" t="s">
        <v>161</v>
      </c>
      <c r="F369" s="91"/>
      <c r="G369" s="101"/>
      <c r="H369" s="420"/>
    </row>
    <row r="370" spans="1:8" ht="12.75" customHeight="1">
      <c r="A370" s="282"/>
      <c r="B370" s="260"/>
      <c r="C370" s="52"/>
      <c r="D370" s="326"/>
      <c r="E370" s="82"/>
      <c r="F370" s="71"/>
      <c r="G370" s="73"/>
      <c r="H370" s="419"/>
    </row>
    <row r="371" spans="1:8" ht="12.75" customHeight="1">
      <c r="A371" s="245"/>
      <c r="B371" s="292"/>
      <c r="C371" s="54"/>
      <c r="D371" s="327"/>
      <c r="E371" s="83"/>
      <c r="F371" s="72"/>
      <c r="G371" s="101"/>
      <c r="H371" s="420"/>
    </row>
    <row r="372" spans="1:8" ht="12.75" customHeight="1">
      <c r="A372" s="282"/>
      <c r="B372" s="260" t="s">
        <v>3003</v>
      </c>
      <c r="C372" s="52"/>
      <c r="D372" s="326"/>
      <c r="E372" s="82"/>
      <c r="F372" s="71"/>
      <c r="G372" s="73"/>
      <c r="H372" s="419"/>
    </row>
    <row r="373" spans="1:8" ht="12.75" customHeight="1">
      <c r="A373" s="245"/>
      <c r="B373" s="292" t="s">
        <v>2982</v>
      </c>
      <c r="C373" s="54" t="s">
        <v>3005</v>
      </c>
      <c r="D373" s="327">
        <v>18.5</v>
      </c>
      <c r="E373" s="83" t="s">
        <v>161</v>
      </c>
      <c r="F373" s="72"/>
      <c r="G373" s="101"/>
      <c r="H373" s="420"/>
    </row>
    <row r="374" spans="1:8" ht="12.75" customHeight="1">
      <c r="A374" s="282"/>
      <c r="B374" s="260" t="s">
        <v>3003</v>
      </c>
      <c r="C374" s="52"/>
      <c r="D374" s="326"/>
      <c r="E374" s="82"/>
      <c r="F374" s="71"/>
      <c r="G374" s="73"/>
      <c r="H374" s="419"/>
    </row>
    <row r="375" spans="1:8" ht="12.75" customHeight="1">
      <c r="A375" s="245"/>
      <c r="B375" s="292" t="s">
        <v>2982</v>
      </c>
      <c r="C375" s="54" t="s">
        <v>1027</v>
      </c>
      <c r="D375" s="327">
        <v>25</v>
      </c>
      <c r="E375" s="83" t="s">
        <v>161</v>
      </c>
      <c r="F375" s="72"/>
      <c r="G375" s="101"/>
      <c r="H375" s="420"/>
    </row>
    <row r="376" spans="1:8" ht="12.75" customHeight="1">
      <c r="A376" s="282"/>
      <c r="B376" s="260" t="s">
        <v>721</v>
      </c>
      <c r="C376" s="52"/>
      <c r="D376" s="326"/>
      <c r="E376" s="82"/>
      <c r="F376" s="71"/>
      <c r="G376" s="73"/>
      <c r="H376" s="419"/>
    </row>
    <row r="377" spans="1:8" ht="12.75" customHeight="1">
      <c r="A377" s="245"/>
      <c r="B377" s="292" t="s">
        <v>2982</v>
      </c>
      <c r="C377" s="54" t="s">
        <v>1339</v>
      </c>
      <c r="D377" s="327">
        <v>8.5</v>
      </c>
      <c r="E377" s="83" t="s">
        <v>161</v>
      </c>
      <c r="F377" s="72"/>
      <c r="G377" s="101"/>
      <c r="H377" s="420"/>
    </row>
    <row r="378" spans="1:8" ht="12.75" customHeight="1">
      <c r="A378" s="282"/>
      <c r="B378" s="260"/>
      <c r="C378" s="52"/>
      <c r="D378" s="326"/>
      <c r="E378" s="82"/>
      <c r="F378" s="71"/>
      <c r="G378" s="73"/>
      <c r="H378" s="419"/>
    </row>
    <row r="379" spans="1:8" ht="12.75" customHeight="1">
      <c r="A379" s="245"/>
      <c r="B379" s="292"/>
      <c r="C379" s="54"/>
      <c r="D379" s="327"/>
      <c r="E379" s="83"/>
      <c r="F379" s="72"/>
      <c r="G379" s="101"/>
      <c r="H379" s="420"/>
    </row>
    <row r="380" spans="1:8" ht="12.75" customHeight="1">
      <c r="A380" s="282"/>
      <c r="B380" s="260" t="s">
        <v>3006</v>
      </c>
      <c r="C380" s="52"/>
      <c r="D380" s="326"/>
      <c r="E380" s="82"/>
      <c r="F380" s="71"/>
      <c r="G380" s="73"/>
      <c r="H380" s="419"/>
    </row>
    <row r="381" spans="1:8" ht="12.75" customHeight="1">
      <c r="A381" s="245"/>
      <c r="B381" s="292" t="s">
        <v>3007</v>
      </c>
      <c r="C381" s="54" t="s">
        <v>3008</v>
      </c>
      <c r="D381" s="327">
        <v>20</v>
      </c>
      <c r="E381" s="83" t="s">
        <v>161</v>
      </c>
      <c r="F381" s="72"/>
      <c r="G381" s="101"/>
      <c r="H381" s="420"/>
    </row>
    <row r="382" spans="1:8" ht="12.75" customHeight="1">
      <c r="A382" s="282"/>
      <c r="B382" s="260" t="s">
        <v>3006</v>
      </c>
      <c r="C382" s="52"/>
      <c r="D382" s="326"/>
      <c r="E382" s="82"/>
      <c r="F382" s="71"/>
      <c r="G382" s="73"/>
      <c r="H382" s="419"/>
    </row>
    <row r="383" spans="1:8" ht="12.75" customHeight="1">
      <c r="A383" s="245"/>
      <c r="B383" s="292" t="s">
        <v>3007</v>
      </c>
      <c r="C383" s="54" t="s">
        <v>3009</v>
      </c>
      <c r="D383" s="327">
        <v>1.3</v>
      </c>
      <c r="E383" s="83" t="s">
        <v>161</v>
      </c>
      <c r="F383" s="72"/>
      <c r="G383" s="101"/>
      <c r="H383" s="420"/>
    </row>
    <row r="384" spans="1:8" ht="12.75" customHeight="1">
      <c r="A384" s="282"/>
      <c r="B384" s="260" t="s">
        <v>3006</v>
      </c>
      <c r="C384" s="52"/>
      <c r="D384" s="326"/>
      <c r="E384" s="82"/>
      <c r="F384" s="71"/>
      <c r="G384" s="73"/>
      <c r="H384" s="419"/>
    </row>
    <row r="385" spans="1:8" ht="12.75" customHeight="1">
      <c r="A385" s="245"/>
      <c r="B385" s="292" t="s">
        <v>3007</v>
      </c>
      <c r="C385" s="54" t="s">
        <v>3012</v>
      </c>
      <c r="D385" s="327">
        <v>114</v>
      </c>
      <c r="E385" s="83" t="s">
        <v>161</v>
      </c>
      <c r="F385" s="72"/>
      <c r="G385" s="101"/>
      <c r="H385" s="420"/>
    </row>
    <row r="386" spans="1:8" ht="12.75" customHeight="1">
      <c r="A386" s="282"/>
      <c r="B386" s="260" t="s">
        <v>3006</v>
      </c>
      <c r="C386" s="52"/>
      <c r="D386" s="326"/>
      <c r="E386" s="82"/>
      <c r="F386" s="71"/>
      <c r="G386" s="73"/>
      <c r="H386" s="419"/>
    </row>
    <row r="387" spans="1:8" ht="12.75" customHeight="1">
      <c r="A387" s="245"/>
      <c r="B387" s="292" t="s">
        <v>3007</v>
      </c>
      <c r="C387" s="54" t="s">
        <v>3013</v>
      </c>
      <c r="D387" s="327">
        <v>166</v>
      </c>
      <c r="E387" s="83" t="s">
        <v>161</v>
      </c>
      <c r="F387" s="72"/>
      <c r="G387" s="101"/>
      <c r="H387" s="420"/>
    </row>
    <row r="388" spans="1:8" ht="12.75" customHeight="1">
      <c r="A388" s="282"/>
      <c r="B388" s="260" t="s">
        <v>3006</v>
      </c>
      <c r="C388" s="52"/>
      <c r="D388" s="326"/>
      <c r="E388" s="82"/>
      <c r="F388" s="71"/>
      <c r="G388" s="73"/>
      <c r="H388" s="419"/>
    </row>
    <row r="389" spans="1:8" ht="12.75" customHeight="1">
      <c r="A389" s="245"/>
      <c r="B389" s="292" t="s">
        <v>3007</v>
      </c>
      <c r="C389" s="54" t="s">
        <v>574</v>
      </c>
      <c r="D389" s="327">
        <v>63.4</v>
      </c>
      <c r="E389" s="83" t="s">
        <v>161</v>
      </c>
      <c r="F389" s="72"/>
      <c r="G389" s="101"/>
      <c r="H389" s="420"/>
    </row>
    <row r="390" spans="1:8" ht="12.75" customHeight="1">
      <c r="A390" s="282"/>
      <c r="B390" s="260" t="s">
        <v>3006</v>
      </c>
      <c r="C390" s="52"/>
      <c r="D390" s="326"/>
      <c r="E390" s="82"/>
      <c r="F390" s="71"/>
      <c r="G390" s="73"/>
      <c r="H390" s="419"/>
    </row>
    <row r="391" spans="1:8" ht="12.75" customHeight="1">
      <c r="A391" s="245"/>
      <c r="B391" s="292" t="s">
        <v>3007</v>
      </c>
      <c r="C391" s="54" t="s">
        <v>3014</v>
      </c>
      <c r="D391" s="327">
        <v>123</v>
      </c>
      <c r="E391" s="83" t="s">
        <v>161</v>
      </c>
      <c r="F391" s="72"/>
      <c r="G391" s="101"/>
      <c r="H391" s="420"/>
    </row>
    <row r="392" spans="1:8" ht="12.75" customHeight="1">
      <c r="A392" s="282"/>
      <c r="B392" s="260" t="s">
        <v>3006</v>
      </c>
      <c r="C392" s="52"/>
      <c r="D392" s="326"/>
      <c r="E392" s="82"/>
      <c r="F392" s="71"/>
      <c r="G392" s="73"/>
      <c r="H392" s="419"/>
    </row>
    <row r="393" spans="1:8" ht="12.75" customHeight="1">
      <c r="A393" s="245"/>
      <c r="B393" s="292" t="s">
        <v>3007</v>
      </c>
      <c r="C393" s="54" t="s">
        <v>3015</v>
      </c>
      <c r="D393" s="327">
        <v>16.8</v>
      </c>
      <c r="E393" s="83" t="s">
        <v>161</v>
      </c>
      <c r="F393" s="72"/>
      <c r="G393" s="101"/>
      <c r="H393" s="420"/>
    </row>
    <row r="394" spans="1:8" ht="12.75" customHeight="1">
      <c r="A394" s="282"/>
      <c r="B394" s="260" t="s">
        <v>3017</v>
      </c>
      <c r="C394" s="52"/>
      <c r="D394" s="326"/>
      <c r="E394" s="82"/>
      <c r="F394" s="71"/>
      <c r="G394" s="73"/>
      <c r="H394" s="419"/>
    </row>
    <row r="395" spans="1:8" ht="12.75" customHeight="1">
      <c r="A395" s="245"/>
      <c r="B395" s="292" t="s">
        <v>3007</v>
      </c>
      <c r="C395" s="54" t="s">
        <v>3019</v>
      </c>
      <c r="D395" s="327">
        <v>17</v>
      </c>
      <c r="E395" s="83" t="s">
        <v>161</v>
      </c>
      <c r="F395" s="72"/>
      <c r="G395" s="101"/>
      <c r="H395" s="420"/>
    </row>
    <row r="396" spans="1:8" ht="12.75" customHeight="1">
      <c r="A396" s="282"/>
      <c r="B396" s="260" t="s">
        <v>3017</v>
      </c>
      <c r="C396" s="52"/>
      <c r="D396" s="326"/>
      <c r="E396" s="82"/>
      <c r="F396" s="71"/>
      <c r="G396" s="73"/>
      <c r="H396" s="419"/>
    </row>
    <row r="397" spans="1:8" ht="12.75" customHeight="1">
      <c r="A397" s="245"/>
      <c r="B397" s="292" t="s">
        <v>3007</v>
      </c>
      <c r="C397" s="54" t="s">
        <v>3022</v>
      </c>
      <c r="D397" s="327">
        <v>20</v>
      </c>
      <c r="E397" s="83" t="s">
        <v>161</v>
      </c>
      <c r="F397" s="72"/>
      <c r="G397" s="101"/>
      <c r="H397" s="420"/>
    </row>
    <row r="398" spans="1:8" ht="12.75" customHeight="1">
      <c r="A398" s="282"/>
      <c r="B398" s="260" t="s">
        <v>3017</v>
      </c>
      <c r="C398" s="52"/>
      <c r="D398" s="326"/>
      <c r="E398" s="82"/>
      <c r="F398" s="71"/>
      <c r="G398" s="73"/>
      <c r="H398" s="419"/>
    </row>
    <row r="399" spans="1:8" ht="12.75" customHeight="1">
      <c r="A399" s="245"/>
      <c r="B399" s="292" t="s">
        <v>3007</v>
      </c>
      <c r="C399" s="54" t="s">
        <v>3023</v>
      </c>
      <c r="D399" s="327">
        <v>18.600000000000001</v>
      </c>
      <c r="E399" s="83" t="s">
        <v>161</v>
      </c>
      <c r="F399" s="72"/>
      <c r="G399" s="101"/>
      <c r="H399" s="420"/>
    </row>
    <row r="400" spans="1:8" ht="12.75" customHeight="1">
      <c r="A400" s="282"/>
      <c r="B400" s="255"/>
      <c r="C400" s="55"/>
      <c r="D400" s="326"/>
      <c r="E400" s="82"/>
      <c r="F400" s="90"/>
      <c r="G400" s="73"/>
      <c r="H400" s="419"/>
    </row>
    <row r="401" spans="1:8" ht="12.75" customHeight="1">
      <c r="A401" s="245"/>
      <c r="B401" s="256"/>
      <c r="C401" s="53"/>
      <c r="D401" s="327"/>
      <c r="E401" s="83"/>
      <c r="F401" s="91"/>
      <c r="G401" s="101"/>
      <c r="H401" s="420"/>
    </row>
    <row r="402" spans="1:8" ht="12.75" customHeight="1">
      <c r="A402" s="282"/>
      <c r="B402" s="255" t="s">
        <v>3026</v>
      </c>
      <c r="C402" s="55"/>
      <c r="D402" s="326"/>
      <c r="E402" s="82"/>
      <c r="F402" s="90"/>
      <c r="G402" s="73"/>
      <c r="H402" s="419"/>
    </row>
    <row r="403" spans="1:8" ht="12.75" customHeight="1">
      <c r="A403" s="245"/>
      <c r="B403" s="256" t="s">
        <v>3027</v>
      </c>
      <c r="C403" s="53" t="s">
        <v>1828</v>
      </c>
      <c r="D403" s="327">
        <v>10</v>
      </c>
      <c r="E403" s="83" t="s">
        <v>161</v>
      </c>
      <c r="F403" s="91"/>
      <c r="G403" s="101"/>
      <c r="H403" s="420"/>
    </row>
    <row r="404" spans="1:8" ht="12.75" customHeight="1">
      <c r="A404" s="282"/>
      <c r="B404" s="255" t="s">
        <v>3026</v>
      </c>
      <c r="C404" s="55"/>
      <c r="D404" s="326"/>
      <c r="E404" s="82"/>
      <c r="F404" s="90"/>
      <c r="G404" s="73"/>
      <c r="H404" s="419"/>
    </row>
    <row r="405" spans="1:8" ht="12.75" customHeight="1">
      <c r="A405" s="245"/>
      <c r="B405" s="256" t="s">
        <v>3027</v>
      </c>
      <c r="C405" s="53" t="s">
        <v>3028</v>
      </c>
      <c r="D405" s="327">
        <v>31</v>
      </c>
      <c r="E405" s="83" t="s">
        <v>161</v>
      </c>
      <c r="F405" s="91"/>
      <c r="G405" s="101"/>
      <c r="H405" s="420"/>
    </row>
    <row r="406" spans="1:8" ht="12.75" customHeight="1">
      <c r="A406" s="285"/>
      <c r="B406" s="293"/>
      <c r="C406" s="52"/>
      <c r="D406" s="328"/>
      <c r="E406" s="345"/>
      <c r="F406" s="355"/>
      <c r="G406" s="73"/>
      <c r="H406" s="421"/>
    </row>
    <row r="407" spans="1:8" ht="12.75" customHeight="1">
      <c r="A407" s="286"/>
      <c r="B407" s="294"/>
      <c r="C407" s="53"/>
      <c r="D407" s="329"/>
      <c r="E407" s="83"/>
      <c r="F407" s="356"/>
      <c r="G407" s="101"/>
      <c r="H407" s="422"/>
    </row>
    <row r="408" spans="1:8" ht="12.75" customHeight="1">
      <c r="A408" s="246"/>
      <c r="B408" s="255" t="s">
        <v>1543</v>
      </c>
      <c r="C408" s="266"/>
      <c r="D408" s="326"/>
      <c r="E408" s="82"/>
      <c r="F408" s="90"/>
      <c r="G408" s="73"/>
      <c r="H408" s="419"/>
    </row>
    <row r="409" spans="1:8" ht="12.75" customHeight="1">
      <c r="A409" s="245"/>
      <c r="B409" s="294" t="s">
        <v>1576</v>
      </c>
      <c r="C409" s="53" t="s">
        <v>3029</v>
      </c>
      <c r="D409" s="327">
        <v>52.7</v>
      </c>
      <c r="E409" s="83" t="s">
        <v>161</v>
      </c>
      <c r="F409" s="91"/>
      <c r="G409" s="101"/>
      <c r="H409" s="420"/>
    </row>
    <row r="410" spans="1:8" ht="12.75" customHeight="1">
      <c r="A410" s="246"/>
      <c r="B410" s="255"/>
      <c r="C410" s="266"/>
      <c r="D410" s="326"/>
      <c r="E410" s="82"/>
      <c r="F410" s="90"/>
      <c r="G410" s="73"/>
      <c r="H410" s="419"/>
    </row>
    <row r="411" spans="1:8" ht="12.75" customHeight="1">
      <c r="A411" s="245"/>
      <c r="B411" s="294"/>
      <c r="C411" s="53"/>
      <c r="D411" s="327"/>
      <c r="E411" s="83"/>
      <c r="F411" s="91"/>
      <c r="G411" s="101"/>
      <c r="H411" s="420"/>
    </row>
    <row r="412" spans="1:8" ht="12.75" customHeight="1">
      <c r="A412" s="282"/>
      <c r="B412" s="260" t="s">
        <v>2680</v>
      </c>
      <c r="C412" s="52"/>
      <c r="D412" s="326"/>
      <c r="E412" s="82"/>
      <c r="F412" s="71"/>
      <c r="G412" s="73"/>
      <c r="H412" s="419"/>
    </row>
    <row r="413" spans="1:8" ht="12.75" customHeight="1">
      <c r="A413" s="245"/>
      <c r="B413" s="292" t="s">
        <v>3370</v>
      </c>
      <c r="C413" s="54" t="s">
        <v>3769</v>
      </c>
      <c r="D413" s="327">
        <v>4</v>
      </c>
      <c r="E413" s="83" t="s">
        <v>866</v>
      </c>
      <c r="F413" s="72"/>
      <c r="G413" s="101"/>
      <c r="H413" s="420"/>
    </row>
    <row r="414" spans="1:8" ht="12.75" customHeight="1">
      <c r="A414" s="282"/>
      <c r="B414" s="260" t="s">
        <v>3373</v>
      </c>
      <c r="C414" s="52"/>
      <c r="D414" s="326"/>
      <c r="E414" s="82"/>
      <c r="F414" s="71"/>
      <c r="G414" s="73"/>
      <c r="H414" s="419"/>
    </row>
    <row r="415" spans="1:8" ht="12.75" customHeight="1">
      <c r="A415" s="245"/>
      <c r="B415" s="292" t="s">
        <v>3377</v>
      </c>
      <c r="C415" s="54" t="s">
        <v>432</v>
      </c>
      <c r="D415" s="327">
        <v>10</v>
      </c>
      <c r="E415" s="83" t="s">
        <v>866</v>
      </c>
      <c r="F415" s="72"/>
      <c r="G415" s="101"/>
      <c r="H415" s="420"/>
    </row>
    <row r="416" spans="1:8" ht="12.75" customHeight="1">
      <c r="A416" s="282"/>
      <c r="B416" s="260" t="s">
        <v>3373</v>
      </c>
      <c r="C416" s="52"/>
      <c r="D416" s="326"/>
      <c r="E416" s="82"/>
      <c r="F416" s="71"/>
      <c r="G416" s="73"/>
      <c r="H416" s="419"/>
    </row>
    <row r="417" spans="1:8" ht="12.75" customHeight="1">
      <c r="A417" s="245"/>
      <c r="B417" s="292" t="s">
        <v>3377</v>
      </c>
      <c r="C417" s="54" t="s">
        <v>432</v>
      </c>
      <c r="D417" s="327">
        <v>1</v>
      </c>
      <c r="E417" s="83" t="s">
        <v>866</v>
      </c>
      <c r="F417" s="72"/>
      <c r="G417" s="101"/>
      <c r="H417" s="420"/>
    </row>
    <row r="418" spans="1:8" ht="12.75" customHeight="1">
      <c r="A418" s="282"/>
      <c r="B418" s="260" t="s">
        <v>1125</v>
      </c>
      <c r="C418" s="52"/>
      <c r="D418" s="326"/>
      <c r="E418" s="82"/>
      <c r="F418" s="71"/>
      <c r="G418" s="73"/>
      <c r="H418" s="419"/>
    </row>
    <row r="419" spans="1:8" ht="12.75" customHeight="1">
      <c r="A419" s="245"/>
      <c r="B419" s="292" t="s">
        <v>3378</v>
      </c>
      <c r="C419" s="54" t="s">
        <v>5091</v>
      </c>
      <c r="D419" s="327">
        <v>4</v>
      </c>
      <c r="E419" s="83" t="s">
        <v>866</v>
      </c>
      <c r="F419" s="72"/>
      <c r="G419" s="101"/>
      <c r="H419" s="420"/>
    </row>
    <row r="420" spans="1:8" ht="12.75" customHeight="1">
      <c r="A420" s="282"/>
      <c r="B420" s="260" t="s">
        <v>3379</v>
      </c>
      <c r="C420" s="52"/>
      <c r="D420" s="326"/>
      <c r="E420" s="82"/>
      <c r="F420" s="71"/>
      <c r="G420" s="73"/>
      <c r="H420" s="419"/>
    </row>
    <row r="421" spans="1:8" ht="12.75" customHeight="1">
      <c r="A421" s="245"/>
      <c r="B421" s="292" t="s">
        <v>2436</v>
      </c>
      <c r="C421" s="54" t="s">
        <v>2342</v>
      </c>
      <c r="D421" s="327">
        <v>13</v>
      </c>
      <c r="E421" s="83" t="s">
        <v>866</v>
      </c>
      <c r="F421" s="72"/>
      <c r="G421" s="101"/>
      <c r="H421" s="420"/>
    </row>
    <row r="422" spans="1:8" ht="12.75" customHeight="1">
      <c r="A422" s="282"/>
      <c r="B422" s="260"/>
      <c r="C422" s="52" t="s">
        <v>3368</v>
      </c>
      <c r="D422" s="326"/>
      <c r="E422" s="82"/>
      <c r="F422" s="71"/>
      <c r="G422" s="73"/>
      <c r="H422" s="419"/>
    </row>
    <row r="423" spans="1:8" ht="12.75" customHeight="1">
      <c r="A423" s="245"/>
      <c r="B423" s="292" t="s">
        <v>3369</v>
      </c>
      <c r="C423" s="54" t="s">
        <v>2929</v>
      </c>
      <c r="D423" s="327">
        <v>9</v>
      </c>
      <c r="E423" s="83" t="s">
        <v>2021</v>
      </c>
      <c r="F423" s="72"/>
      <c r="G423" s="101"/>
      <c r="H423" s="420"/>
    </row>
    <row r="424" spans="1:8" ht="12.75" customHeight="1">
      <c r="A424" s="282"/>
      <c r="B424" s="260"/>
      <c r="C424" s="52" t="s">
        <v>3368</v>
      </c>
      <c r="D424" s="326"/>
      <c r="E424" s="82"/>
      <c r="F424" s="71"/>
      <c r="G424" s="73"/>
      <c r="H424" s="419"/>
    </row>
    <row r="425" spans="1:8" ht="12.75" customHeight="1">
      <c r="A425" s="245"/>
      <c r="B425" s="292" t="s">
        <v>3369</v>
      </c>
      <c r="C425" s="54" t="s">
        <v>345</v>
      </c>
      <c r="D425" s="327">
        <v>4</v>
      </c>
      <c r="E425" s="83" t="s">
        <v>2021</v>
      </c>
      <c r="F425" s="72"/>
      <c r="G425" s="101"/>
      <c r="H425" s="420"/>
    </row>
    <row r="426" spans="1:8" ht="12.75" customHeight="1">
      <c r="A426" s="282"/>
      <c r="B426" s="260"/>
      <c r="C426" s="52"/>
      <c r="D426" s="326"/>
      <c r="E426" s="82"/>
      <c r="F426" s="71"/>
      <c r="G426" s="73"/>
      <c r="H426" s="419"/>
    </row>
    <row r="427" spans="1:8" ht="12.75" customHeight="1">
      <c r="A427" s="245"/>
      <c r="B427" s="292" t="s">
        <v>1132</v>
      </c>
      <c r="C427" s="54" t="s">
        <v>3034</v>
      </c>
      <c r="D427" s="327">
        <v>13</v>
      </c>
      <c r="E427" s="83" t="s">
        <v>2021</v>
      </c>
      <c r="F427" s="72"/>
      <c r="G427" s="101"/>
      <c r="H427" s="420"/>
    </row>
    <row r="428" spans="1:8" ht="12.75" customHeight="1">
      <c r="A428" s="282"/>
      <c r="B428" s="260"/>
      <c r="C428" s="52"/>
      <c r="D428" s="326"/>
      <c r="E428" s="82"/>
      <c r="F428" s="71"/>
      <c r="G428" s="73"/>
      <c r="H428" s="419"/>
    </row>
    <row r="429" spans="1:8" ht="12.75" customHeight="1">
      <c r="A429" s="245"/>
      <c r="B429" s="292"/>
      <c r="C429" s="54"/>
      <c r="D429" s="327"/>
      <c r="E429" s="83"/>
      <c r="F429" s="72"/>
      <c r="G429" s="101"/>
      <c r="H429" s="420"/>
    </row>
    <row r="430" spans="1:8" ht="12.75" customHeight="1">
      <c r="A430" s="282"/>
      <c r="B430" s="260" t="s">
        <v>34</v>
      </c>
      <c r="C430" s="52"/>
      <c r="D430" s="326"/>
      <c r="E430" s="82"/>
      <c r="F430" s="71"/>
      <c r="G430" s="73"/>
      <c r="H430" s="419"/>
    </row>
    <row r="431" spans="1:8" ht="12.75" customHeight="1">
      <c r="A431" s="245"/>
      <c r="B431" s="292" t="s">
        <v>2512</v>
      </c>
      <c r="C431" s="54" t="s">
        <v>3036</v>
      </c>
      <c r="D431" s="327">
        <v>22</v>
      </c>
      <c r="E431" s="83" t="s">
        <v>866</v>
      </c>
      <c r="F431" s="72"/>
      <c r="G431" s="101"/>
      <c r="H431" s="420"/>
    </row>
    <row r="432" spans="1:8" ht="12.75" customHeight="1">
      <c r="A432" s="282"/>
      <c r="B432" s="260" t="s">
        <v>513</v>
      </c>
      <c r="C432" s="52"/>
      <c r="D432" s="326"/>
      <c r="E432" s="82"/>
      <c r="F432" s="71"/>
      <c r="G432" s="73"/>
      <c r="H432" s="419"/>
    </row>
    <row r="433" spans="1:8" ht="12.75" customHeight="1">
      <c r="A433" s="245"/>
      <c r="B433" s="292" t="s">
        <v>3380</v>
      </c>
      <c r="C433" s="54" t="s">
        <v>3037</v>
      </c>
      <c r="D433" s="327">
        <v>13</v>
      </c>
      <c r="E433" s="83" t="s">
        <v>866</v>
      </c>
      <c r="F433" s="72"/>
      <c r="G433" s="101"/>
      <c r="H433" s="420"/>
    </row>
    <row r="434" spans="1:8" ht="12.75" customHeight="1">
      <c r="A434" s="282"/>
      <c r="B434" s="260"/>
      <c r="C434" s="52" t="s">
        <v>3382</v>
      </c>
      <c r="D434" s="326"/>
      <c r="E434" s="82"/>
      <c r="F434" s="71"/>
      <c r="G434" s="73"/>
      <c r="H434" s="419"/>
    </row>
    <row r="435" spans="1:8" ht="12.75" customHeight="1">
      <c r="A435" s="245"/>
      <c r="B435" s="292" t="s">
        <v>3369</v>
      </c>
      <c r="C435" s="54" t="s">
        <v>2929</v>
      </c>
      <c r="D435" s="327">
        <v>28</v>
      </c>
      <c r="E435" s="83" t="s">
        <v>2021</v>
      </c>
      <c r="F435" s="72"/>
      <c r="G435" s="101"/>
      <c r="H435" s="420"/>
    </row>
    <row r="436" spans="1:8" ht="12.75" customHeight="1">
      <c r="A436" s="282"/>
      <c r="B436" s="260"/>
      <c r="C436" s="52" t="s">
        <v>3382</v>
      </c>
      <c r="D436" s="326"/>
      <c r="E436" s="82"/>
      <c r="F436" s="71"/>
      <c r="G436" s="73"/>
      <c r="H436" s="419"/>
    </row>
    <row r="437" spans="1:8" ht="12.75" customHeight="1">
      <c r="A437" s="245"/>
      <c r="B437" s="292" t="s">
        <v>3369</v>
      </c>
      <c r="C437" s="54" t="s">
        <v>345</v>
      </c>
      <c r="D437" s="327">
        <v>7</v>
      </c>
      <c r="E437" s="83" t="s">
        <v>2021</v>
      </c>
      <c r="F437" s="72"/>
      <c r="G437" s="101"/>
      <c r="H437" s="420"/>
    </row>
    <row r="438" spans="1:8" ht="12.75" customHeight="1">
      <c r="A438" s="282"/>
      <c r="B438" s="260"/>
      <c r="C438" s="52"/>
      <c r="D438" s="326"/>
      <c r="E438" s="82"/>
      <c r="F438" s="71"/>
      <c r="G438" s="73"/>
      <c r="H438" s="419"/>
    </row>
    <row r="439" spans="1:8" ht="12.75" customHeight="1">
      <c r="A439" s="245"/>
      <c r="B439" s="292" t="s">
        <v>1132</v>
      </c>
      <c r="C439" s="54" t="s">
        <v>3034</v>
      </c>
      <c r="D439" s="327">
        <v>35</v>
      </c>
      <c r="E439" s="83" t="s">
        <v>2021</v>
      </c>
      <c r="F439" s="72"/>
      <c r="G439" s="101"/>
      <c r="H439" s="420"/>
    </row>
    <row r="440" spans="1:8" ht="12.75" customHeight="1">
      <c r="A440" s="282"/>
      <c r="B440" s="260"/>
      <c r="C440" s="52"/>
      <c r="D440" s="326"/>
      <c r="E440" s="82"/>
      <c r="F440" s="71"/>
      <c r="G440" s="73"/>
      <c r="H440" s="419"/>
    </row>
    <row r="441" spans="1:8" ht="12.75" customHeight="1">
      <c r="A441" s="245"/>
      <c r="B441" s="292"/>
      <c r="C441" s="54"/>
      <c r="D441" s="327"/>
      <c r="E441" s="83"/>
      <c r="F441" s="72"/>
      <c r="G441" s="101"/>
      <c r="H441" s="420"/>
    </row>
    <row r="442" spans="1:8" ht="12.75" customHeight="1">
      <c r="A442" s="282"/>
      <c r="B442" s="260" t="s">
        <v>3364</v>
      </c>
      <c r="C442" s="52"/>
      <c r="D442" s="326"/>
      <c r="E442" s="82"/>
      <c r="F442" s="71"/>
      <c r="G442" s="73"/>
      <c r="H442" s="419"/>
    </row>
    <row r="443" spans="1:8" ht="12.75" customHeight="1">
      <c r="A443" s="245"/>
      <c r="B443" s="292" t="s">
        <v>1713</v>
      </c>
      <c r="C443" s="54" t="s">
        <v>3038</v>
      </c>
      <c r="D443" s="327">
        <v>3</v>
      </c>
      <c r="E443" s="83" t="s">
        <v>866</v>
      </c>
      <c r="F443" s="72"/>
      <c r="G443" s="101"/>
      <c r="H443" s="420"/>
    </row>
    <row r="444" spans="1:8" ht="12.75" customHeight="1">
      <c r="A444" s="282"/>
      <c r="B444" s="260"/>
      <c r="C444" s="52" t="s">
        <v>3383</v>
      </c>
      <c r="D444" s="326"/>
      <c r="E444" s="82"/>
      <c r="F444" s="71"/>
      <c r="G444" s="73"/>
      <c r="H444" s="419"/>
    </row>
    <row r="445" spans="1:8" ht="12.75" customHeight="1">
      <c r="A445" s="245"/>
      <c r="B445" s="292" t="s">
        <v>3369</v>
      </c>
      <c r="C445" s="54" t="s">
        <v>2929</v>
      </c>
      <c r="D445" s="327">
        <v>2</v>
      </c>
      <c r="E445" s="83" t="s">
        <v>2021</v>
      </c>
      <c r="F445" s="72"/>
      <c r="G445" s="101"/>
      <c r="H445" s="420"/>
    </row>
    <row r="446" spans="1:8" ht="12.75" customHeight="1">
      <c r="A446" s="282"/>
      <c r="B446" s="260"/>
      <c r="C446" s="52" t="s">
        <v>3383</v>
      </c>
      <c r="D446" s="326"/>
      <c r="E446" s="82"/>
      <c r="F446" s="353"/>
      <c r="G446" s="361"/>
      <c r="H446" s="424"/>
    </row>
    <row r="447" spans="1:8" ht="12.75" customHeight="1">
      <c r="A447" s="245"/>
      <c r="B447" s="292" t="s">
        <v>3369</v>
      </c>
      <c r="C447" s="54" t="s">
        <v>345</v>
      </c>
      <c r="D447" s="327">
        <v>1</v>
      </c>
      <c r="E447" s="83" t="s">
        <v>2021</v>
      </c>
      <c r="F447" s="360"/>
      <c r="G447" s="114"/>
      <c r="H447" s="410"/>
    </row>
    <row r="448" spans="1:8" ht="12.75" customHeight="1">
      <c r="A448" s="282"/>
      <c r="B448" s="260"/>
      <c r="C448" s="52"/>
      <c r="D448" s="326"/>
      <c r="E448" s="82"/>
      <c r="F448" s="71"/>
      <c r="G448" s="73"/>
      <c r="H448" s="419"/>
    </row>
    <row r="449" spans="1:8" ht="12.75" customHeight="1">
      <c r="A449" s="245"/>
      <c r="B449" s="292" t="s">
        <v>1132</v>
      </c>
      <c r="C449" s="54" t="s">
        <v>3034</v>
      </c>
      <c r="D449" s="327">
        <v>3</v>
      </c>
      <c r="E449" s="83" t="s">
        <v>2021</v>
      </c>
      <c r="F449" s="72"/>
      <c r="G449" s="101"/>
      <c r="H449" s="420"/>
    </row>
    <row r="450" spans="1:8" ht="12.75" customHeight="1">
      <c r="A450" s="282"/>
      <c r="B450" s="260"/>
      <c r="C450" s="52"/>
      <c r="D450" s="326"/>
      <c r="E450" s="82"/>
      <c r="F450" s="71"/>
      <c r="G450" s="73"/>
      <c r="H450" s="419"/>
    </row>
    <row r="451" spans="1:8" ht="12.75" customHeight="1">
      <c r="A451" s="245"/>
      <c r="B451" s="292"/>
      <c r="C451" s="54"/>
      <c r="D451" s="327"/>
      <c r="E451" s="83"/>
      <c r="F451" s="72"/>
      <c r="G451" s="101"/>
      <c r="H451" s="420"/>
    </row>
    <row r="452" spans="1:8" ht="12.75" customHeight="1">
      <c r="A452" s="282"/>
      <c r="B452" s="260" t="s">
        <v>2608</v>
      </c>
      <c r="C452" s="52"/>
      <c r="D452" s="326"/>
      <c r="E452" s="82"/>
      <c r="F452" s="71"/>
      <c r="G452" s="73"/>
      <c r="H452" s="419"/>
    </row>
    <row r="453" spans="1:8" ht="12.75" customHeight="1">
      <c r="A453" s="245"/>
      <c r="B453" s="292" t="s">
        <v>3320</v>
      </c>
      <c r="C453" s="54" t="s">
        <v>3040</v>
      </c>
      <c r="D453" s="327">
        <v>6</v>
      </c>
      <c r="E453" s="83" t="s">
        <v>866</v>
      </c>
      <c r="F453" s="72"/>
      <c r="G453" s="101"/>
      <c r="H453" s="420"/>
    </row>
    <row r="454" spans="1:8" ht="12.75" customHeight="1">
      <c r="A454" s="282"/>
      <c r="B454" s="260"/>
      <c r="C454" s="52" t="s">
        <v>5093</v>
      </c>
      <c r="D454" s="326"/>
      <c r="E454" s="82"/>
      <c r="F454" s="71"/>
      <c r="G454" s="73"/>
      <c r="H454" s="419"/>
    </row>
    <row r="455" spans="1:8" ht="12.75" customHeight="1">
      <c r="A455" s="245"/>
      <c r="B455" s="292" t="s">
        <v>3384</v>
      </c>
      <c r="C455" s="54" t="s">
        <v>4509</v>
      </c>
      <c r="D455" s="327">
        <v>6</v>
      </c>
      <c r="E455" s="83" t="s">
        <v>2021</v>
      </c>
      <c r="F455" s="72"/>
      <c r="G455" s="101"/>
      <c r="H455" s="420"/>
    </row>
    <row r="456" spans="1:8" ht="12.75" customHeight="1">
      <c r="A456" s="282"/>
      <c r="B456" s="260"/>
      <c r="C456" s="52"/>
      <c r="D456" s="326"/>
      <c r="E456" s="82"/>
      <c r="F456" s="71"/>
      <c r="G456" s="73"/>
      <c r="H456" s="419"/>
    </row>
    <row r="457" spans="1:8" ht="12.75" customHeight="1">
      <c r="A457" s="245"/>
      <c r="B457" s="292" t="s">
        <v>1132</v>
      </c>
      <c r="C457" s="54" t="s">
        <v>3034</v>
      </c>
      <c r="D457" s="327">
        <v>6</v>
      </c>
      <c r="E457" s="83" t="s">
        <v>2021</v>
      </c>
      <c r="F457" s="72"/>
      <c r="G457" s="101"/>
      <c r="H457" s="420"/>
    </row>
    <row r="458" spans="1:8" ht="12.75" customHeight="1">
      <c r="A458" s="282"/>
      <c r="B458" s="260"/>
      <c r="C458" s="52"/>
      <c r="D458" s="326"/>
      <c r="E458" s="82"/>
      <c r="F458" s="71"/>
      <c r="G458" s="73"/>
      <c r="H458" s="419"/>
    </row>
    <row r="459" spans="1:8" ht="12.75" customHeight="1">
      <c r="A459" s="245"/>
      <c r="B459" s="292"/>
      <c r="C459" s="54"/>
      <c r="D459" s="327"/>
      <c r="E459" s="83"/>
      <c r="F459" s="72"/>
      <c r="G459" s="101"/>
      <c r="H459" s="420"/>
    </row>
    <row r="460" spans="1:8" ht="12.75" customHeight="1">
      <c r="A460" s="282"/>
      <c r="B460" s="260" t="s">
        <v>3366</v>
      </c>
      <c r="C460" s="52"/>
      <c r="D460" s="326"/>
      <c r="E460" s="82"/>
      <c r="F460" s="71"/>
      <c r="G460" s="73"/>
      <c r="H460" s="419"/>
    </row>
    <row r="461" spans="1:8" ht="12.75" customHeight="1">
      <c r="A461" s="245"/>
      <c r="B461" s="292" t="s">
        <v>321</v>
      </c>
      <c r="C461" s="54" t="s">
        <v>3041</v>
      </c>
      <c r="D461" s="327">
        <v>12</v>
      </c>
      <c r="E461" s="83" t="s">
        <v>866</v>
      </c>
      <c r="F461" s="72"/>
      <c r="G461" s="101"/>
      <c r="H461" s="420"/>
    </row>
    <row r="462" spans="1:8" ht="12.75" customHeight="1">
      <c r="A462" s="282"/>
      <c r="B462" s="260"/>
      <c r="C462" s="52" t="s">
        <v>5092</v>
      </c>
      <c r="D462" s="326"/>
      <c r="E462" s="82"/>
      <c r="F462" s="71"/>
      <c r="G462" s="73"/>
      <c r="H462" s="419"/>
    </row>
    <row r="463" spans="1:8" ht="12.75" customHeight="1">
      <c r="A463" s="245"/>
      <c r="B463" s="292" t="s">
        <v>3384</v>
      </c>
      <c r="C463" s="54" t="s">
        <v>4509</v>
      </c>
      <c r="D463" s="327">
        <v>9</v>
      </c>
      <c r="E463" s="83" t="s">
        <v>2021</v>
      </c>
      <c r="F463" s="72"/>
      <c r="G463" s="101"/>
      <c r="H463" s="420"/>
    </row>
    <row r="464" spans="1:8" ht="12.75" customHeight="1">
      <c r="A464" s="282"/>
      <c r="B464" s="260"/>
      <c r="C464" s="52" t="s">
        <v>5092</v>
      </c>
      <c r="D464" s="326"/>
      <c r="E464" s="82"/>
      <c r="F464" s="71"/>
      <c r="G464" s="73"/>
      <c r="H464" s="419"/>
    </row>
    <row r="465" spans="1:8" ht="12.75" customHeight="1">
      <c r="A465" s="245"/>
      <c r="B465" s="292" t="s">
        <v>3384</v>
      </c>
      <c r="C465" s="54" t="s">
        <v>2762</v>
      </c>
      <c r="D465" s="327">
        <v>3</v>
      </c>
      <c r="E465" s="83" t="s">
        <v>2021</v>
      </c>
      <c r="F465" s="72"/>
      <c r="G465" s="101"/>
      <c r="H465" s="420"/>
    </row>
    <row r="466" spans="1:8" ht="12.75" customHeight="1">
      <c r="A466" s="282"/>
      <c r="B466" s="260"/>
      <c r="C466" s="52"/>
      <c r="D466" s="326"/>
      <c r="E466" s="82"/>
      <c r="F466" s="71"/>
      <c r="G466" s="73"/>
      <c r="H466" s="419"/>
    </row>
    <row r="467" spans="1:8" ht="12.75" customHeight="1">
      <c r="A467" s="245"/>
      <c r="B467" s="292" t="s">
        <v>1132</v>
      </c>
      <c r="C467" s="54" t="s">
        <v>3034</v>
      </c>
      <c r="D467" s="327">
        <v>12</v>
      </c>
      <c r="E467" s="83" t="s">
        <v>2021</v>
      </c>
      <c r="F467" s="72"/>
      <c r="G467" s="101"/>
      <c r="H467" s="420"/>
    </row>
    <row r="468" spans="1:8" ht="12.75" customHeight="1">
      <c r="A468" s="282"/>
      <c r="B468" s="260"/>
      <c r="C468" s="52"/>
      <c r="D468" s="326"/>
      <c r="E468" s="82"/>
      <c r="F468" s="71"/>
      <c r="G468" s="73"/>
      <c r="H468" s="419"/>
    </row>
    <row r="469" spans="1:8" ht="12.75" customHeight="1">
      <c r="A469" s="245"/>
      <c r="B469" s="292"/>
      <c r="C469" s="54"/>
      <c r="D469" s="327"/>
      <c r="E469" s="83"/>
      <c r="F469" s="72"/>
      <c r="G469" s="101"/>
      <c r="H469" s="420"/>
    </row>
    <row r="470" spans="1:8" ht="12.75" customHeight="1">
      <c r="A470" s="282"/>
      <c r="B470" s="260" t="s">
        <v>840</v>
      </c>
      <c r="C470" s="52"/>
      <c r="D470" s="326"/>
      <c r="E470" s="82"/>
      <c r="F470" s="71"/>
      <c r="G470" s="73"/>
      <c r="H470" s="419"/>
    </row>
    <row r="471" spans="1:8" ht="12.75" customHeight="1">
      <c r="A471" s="245"/>
      <c r="B471" s="292" t="s">
        <v>3367</v>
      </c>
      <c r="C471" s="54" t="s">
        <v>2600</v>
      </c>
      <c r="D471" s="327">
        <v>1</v>
      </c>
      <c r="E471" s="83" t="s">
        <v>866</v>
      </c>
      <c r="F471" s="72"/>
      <c r="G471" s="101"/>
      <c r="H471" s="420"/>
    </row>
    <row r="472" spans="1:8" ht="12.75" customHeight="1">
      <c r="A472" s="282"/>
      <c r="B472" s="260"/>
      <c r="C472" s="52" t="s">
        <v>5092</v>
      </c>
      <c r="D472" s="326"/>
      <c r="E472" s="82"/>
      <c r="F472" s="71"/>
      <c r="G472" s="73"/>
      <c r="H472" s="419"/>
    </row>
    <row r="473" spans="1:8" ht="12.75" customHeight="1">
      <c r="A473" s="245"/>
      <c r="B473" s="292" t="s">
        <v>3384</v>
      </c>
      <c r="C473" s="54" t="s">
        <v>4509</v>
      </c>
      <c r="D473" s="327">
        <v>1</v>
      </c>
      <c r="E473" s="83" t="s">
        <v>2021</v>
      </c>
      <c r="F473" s="72"/>
      <c r="G473" s="101"/>
      <c r="H473" s="420"/>
    </row>
    <row r="474" spans="1:8" ht="12.75" customHeight="1">
      <c r="A474" s="282"/>
      <c r="B474" s="260"/>
      <c r="C474" s="52"/>
      <c r="D474" s="326"/>
      <c r="E474" s="82"/>
      <c r="F474" s="71"/>
      <c r="G474" s="73"/>
      <c r="H474" s="419"/>
    </row>
    <row r="475" spans="1:8" ht="12.75" customHeight="1">
      <c r="A475" s="245"/>
      <c r="B475" s="292" t="s">
        <v>1132</v>
      </c>
      <c r="C475" s="54" t="s">
        <v>3034</v>
      </c>
      <c r="D475" s="327">
        <v>1</v>
      </c>
      <c r="E475" s="83" t="s">
        <v>2021</v>
      </c>
      <c r="F475" s="72"/>
      <c r="G475" s="101"/>
      <c r="H475" s="420"/>
    </row>
    <row r="476" spans="1:8" ht="12.75" customHeight="1">
      <c r="A476" s="282"/>
      <c r="B476" s="260"/>
      <c r="C476" s="52"/>
      <c r="D476" s="326"/>
      <c r="E476" s="82"/>
      <c r="F476" s="71"/>
      <c r="G476" s="73"/>
      <c r="H476" s="419"/>
    </row>
    <row r="477" spans="1:8" ht="12.75" customHeight="1">
      <c r="A477" s="245"/>
      <c r="B477" s="292"/>
      <c r="C477" s="54"/>
      <c r="D477" s="327"/>
      <c r="E477" s="83"/>
      <c r="F477" s="72"/>
      <c r="G477" s="101"/>
      <c r="H477" s="420"/>
    </row>
    <row r="478" spans="1:8" ht="12.75" customHeight="1">
      <c r="A478" s="282"/>
      <c r="B478" s="260" t="s">
        <v>2978</v>
      </c>
      <c r="C478" s="52" t="s">
        <v>3386</v>
      </c>
      <c r="D478" s="326"/>
      <c r="E478" s="82"/>
      <c r="F478" s="71"/>
      <c r="G478" s="73"/>
      <c r="H478" s="419"/>
    </row>
    <row r="479" spans="1:8" ht="12.75" customHeight="1">
      <c r="A479" s="245"/>
      <c r="B479" s="292" t="s">
        <v>3033</v>
      </c>
      <c r="C479" s="54" t="s">
        <v>3042</v>
      </c>
      <c r="D479" s="327">
        <v>1</v>
      </c>
      <c r="E479" s="83" t="s">
        <v>866</v>
      </c>
      <c r="F479" s="72"/>
      <c r="G479" s="101"/>
      <c r="H479" s="420"/>
    </row>
    <row r="480" spans="1:8" ht="12.75" customHeight="1">
      <c r="A480" s="282"/>
      <c r="B480" s="260"/>
      <c r="C480" s="52"/>
      <c r="D480" s="326"/>
      <c r="E480" s="82"/>
      <c r="F480" s="71"/>
      <c r="G480" s="73"/>
      <c r="H480" s="419"/>
    </row>
    <row r="481" spans="1:8" ht="12.75" customHeight="1">
      <c r="A481" s="245"/>
      <c r="B481" s="292"/>
      <c r="C481" s="54"/>
      <c r="D481" s="327"/>
      <c r="E481" s="83"/>
      <c r="F481" s="72"/>
      <c r="G481" s="101"/>
      <c r="H481" s="420"/>
    </row>
    <row r="482" spans="1:8" ht="12.75" customHeight="1">
      <c r="A482" s="282"/>
      <c r="B482" s="255" t="s">
        <v>3112</v>
      </c>
      <c r="C482" s="55"/>
      <c r="D482" s="326"/>
      <c r="E482" s="82"/>
      <c r="F482" s="90"/>
      <c r="G482" s="73"/>
      <c r="H482" s="419"/>
    </row>
    <row r="483" spans="1:8" ht="12.75" customHeight="1">
      <c r="A483" s="245"/>
      <c r="B483" s="256" t="s">
        <v>3113</v>
      </c>
      <c r="C483" s="54" t="s">
        <v>3115</v>
      </c>
      <c r="D483" s="327">
        <v>1</v>
      </c>
      <c r="E483" s="83" t="s">
        <v>866</v>
      </c>
      <c r="F483" s="91"/>
      <c r="G483" s="101"/>
      <c r="H483" s="420"/>
    </row>
    <row r="484" spans="1:8" ht="12.75" customHeight="1">
      <c r="A484" s="282"/>
      <c r="B484" s="260"/>
      <c r="C484" s="52"/>
      <c r="D484" s="326"/>
      <c r="E484" s="82"/>
      <c r="F484" s="71"/>
      <c r="G484" s="73"/>
      <c r="H484" s="419"/>
    </row>
    <row r="485" spans="1:8" ht="12.75" customHeight="1">
      <c r="A485" s="245"/>
      <c r="B485" s="292"/>
      <c r="C485" s="54"/>
      <c r="D485" s="327"/>
      <c r="E485" s="83"/>
      <c r="F485" s="72"/>
      <c r="G485" s="101"/>
      <c r="H485" s="420"/>
    </row>
    <row r="486" spans="1:8" ht="12.75" customHeight="1">
      <c r="A486" s="282"/>
      <c r="B486" s="260"/>
      <c r="C486" s="52"/>
      <c r="D486" s="326"/>
      <c r="E486" s="82"/>
      <c r="F486" s="71"/>
      <c r="G486" s="73"/>
      <c r="H486" s="419"/>
    </row>
    <row r="487" spans="1:8" ht="12.75" customHeight="1">
      <c r="A487" s="245"/>
      <c r="B487" s="292"/>
      <c r="C487" s="54"/>
      <c r="D487" s="327"/>
      <c r="E487" s="83"/>
      <c r="F487" s="72"/>
      <c r="G487" s="101"/>
      <c r="H487" s="420"/>
    </row>
    <row r="488" spans="1:8" ht="12.75" customHeight="1">
      <c r="A488" s="246"/>
      <c r="B488" s="255"/>
      <c r="C488" s="266"/>
      <c r="D488" s="326"/>
      <c r="E488" s="82"/>
      <c r="F488" s="90"/>
      <c r="G488" s="73"/>
      <c r="H488" s="419"/>
    </row>
    <row r="489" spans="1:8" ht="12.75" customHeight="1">
      <c r="A489" s="245"/>
      <c r="B489" s="291" t="s">
        <v>3207</v>
      </c>
      <c r="C489" s="53"/>
      <c r="D489" s="327"/>
      <c r="E489" s="83"/>
      <c r="F489" s="91"/>
      <c r="G489" s="101"/>
      <c r="H489" s="420"/>
    </row>
    <row r="490" spans="1:8" ht="12.75" customHeight="1">
      <c r="A490" s="285"/>
      <c r="B490" s="293"/>
      <c r="C490" s="52"/>
      <c r="D490" s="328"/>
      <c r="E490" s="345"/>
      <c r="F490" s="355"/>
      <c r="G490" s="73"/>
      <c r="H490" s="421"/>
    </row>
    <row r="491" spans="1:8" ht="12.75" customHeight="1">
      <c r="A491" s="286"/>
      <c r="B491" s="294" t="s">
        <v>2411</v>
      </c>
      <c r="C491" s="53" t="s">
        <v>2402</v>
      </c>
      <c r="D491" s="329">
        <v>1131</v>
      </c>
      <c r="E491" s="86" t="s">
        <v>877</v>
      </c>
      <c r="F491" s="356"/>
      <c r="G491" s="101"/>
      <c r="H491" s="422"/>
    </row>
    <row r="492" spans="1:8" ht="12.75" customHeight="1">
      <c r="A492" s="285"/>
      <c r="B492" s="293"/>
      <c r="C492" s="52"/>
      <c r="D492" s="328"/>
      <c r="E492" s="345"/>
      <c r="F492" s="355"/>
      <c r="G492" s="73"/>
      <c r="H492" s="421"/>
    </row>
    <row r="493" spans="1:8" ht="12.75" customHeight="1">
      <c r="A493" s="286"/>
      <c r="B493" s="294" t="s">
        <v>2521</v>
      </c>
      <c r="C493" s="53" t="s">
        <v>2335</v>
      </c>
      <c r="D493" s="329">
        <v>748</v>
      </c>
      <c r="E493" s="86" t="s">
        <v>877</v>
      </c>
      <c r="F493" s="356"/>
      <c r="G493" s="101"/>
      <c r="H493" s="422"/>
    </row>
    <row r="494" spans="1:8" ht="12.75" customHeight="1">
      <c r="A494" s="285"/>
      <c r="B494" s="293"/>
      <c r="C494" s="52" t="s">
        <v>1026</v>
      </c>
      <c r="D494" s="328"/>
      <c r="E494" s="345"/>
      <c r="F494" s="355"/>
      <c r="G494" s="73"/>
      <c r="H494" s="421"/>
    </row>
    <row r="495" spans="1:8" ht="12.75" customHeight="1">
      <c r="A495" s="286"/>
      <c r="B495" s="294" t="s">
        <v>2415</v>
      </c>
      <c r="C495" s="53" t="s">
        <v>1862</v>
      </c>
      <c r="D495" s="336">
        <v>306</v>
      </c>
      <c r="E495" s="86" t="s">
        <v>877</v>
      </c>
      <c r="F495" s="356"/>
      <c r="G495" s="101"/>
      <c r="H495" s="422"/>
    </row>
    <row r="496" spans="1:8" ht="12.75" customHeight="1">
      <c r="A496" s="285"/>
      <c r="B496" s="293"/>
      <c r="C496" s="52"/>
      <c r="D496" s="328"/>
      <c r="E496" s="345"/>
      <c r="F496" s="355"/>
      <c r="G496" s="73"/>
      <c r="H496" s="421"/>
    </row>
    <row r="497" spans="1:8" ht="12.75" customHeight="1">
      <c r="A497" s="286"/>
      <c r="B497" s="294" t="s">
        <v>2419</v>
      </c>
      <c r="C497" s="53" t="s">
        <v>3213</v>
      </c>
      <c r="D497" s="329"/>
      <c r="E497" s="86"/>
      <c r="F497" s="356"/>
      <c r="G497" s="101"/>
      <c r="H497" s="422"/>
    </row>
    <row r="498" spans="1:8" ht="12.75" customHeight="1">
      <c r="A498" s="282"/>
      <c r="B498" s="260"/>
      <c r="C498" s="52"/>
      <c r="D498" s="326"/>
      <c r="E498" s="82"/>
      <c r="F498" s="71"/>
      <c r="G498" s="73"/>
      <c r="H498" s="419"/>
    </row>
    <row r="499" spans="1:8" ht="12.75" customHeight="1">
      <c r="A499" s="245"/>
      <c r="B499" s="292"/>
      <c r="C499" s="54" t="s">
        <v>5095</v>
      </c>
      <c r="D499" s="327"/>
      <c r="E499" s="83"/>
      <c r="F499" s="72"/>
      <c r="G499" s="101"/>
      <c r="H499" s="420"/>
    </row>
    <row r="500" spans="1:8" ht="12.75" customHeight="1">
      <c r="A500" s="282"/>
      <c r="B500" s="260"/>
      <c r="C500" s="52"/>
      <c r="D500" s="326"/>
      <c r="E500" s="82"/>
      <c r="F500" s="71"/>
      <c r="G500" s="73"/>
      <c r="H500" s="419"/>
    </row>
    <row r="501" spans="1:8" ht="12.75" customHeight="1">
      <c r="A501" s="245"/>
      <c r="B501" s="292"/>
      <c r="C501" s="54"/>
      <c r="D501" s="327"/>
      <c r="E501" s="83"/>
      <c r="F501" s="72"/>
      <c r="G501" s="101"/>
      <c r="H501" s="420"/>
    </row>
    <row r="502" spans="1:8" ht="12.75" customHeight="1">
      <c r="A502" s="282"/>
      <c r="B502" s="260"/>
      <c r="C502" s="52"/>
      <c r="D502" s="326"/>
      <c r="E502" s="82"/>
      <c r="F502" s="71"/>
      <c r="G502" s="73"/>
      <c r="H502" s="419"/>
    </row>
    <row r="503" spans="1:8" ht="12.75" customHeight="1">
      <c r="A503" s="245"/>
      <c r="B503" s="292"/>
      <c r="C503" s="54"/>
      <c r="D503" s="327"/>
      <c r="E503" s="83"/>
      <c r="F503" s="72"/>
      <c r="G503" s="101"/>
      <c r="H503" s="420"/>
    </row>
    <row r="504" spans="1:8" ht="12.75" customHeight="1">
      <c r="A504" s="282"/>
      <c r="B504" s="260"/>
      <c r="C504" s="52"/>
      <c r="D504" s="326"/>
      <c r="E504" s="82"/>
      <c r="F504" s="71"/>
      <c r="G504" s="73"/>
      <c r="H504" s="419"/>
    </row>
    <row r="505" spans="1:8" ht="12.75" customHeight="1">
      <c r="A505" s="245"/>
      <c r="B505" s="292"/>
      <c r="C505" s="54"/>
      <c r="D505" s="327"/>
      <c r="E505" s="83"/>
      <c r="F505" s="72"/>
      <c r="G505" s="101"/>
      <c r="H505" s="420"/>
    </row>
    <row r="506" spans="1:8" ht="12.75" customHeight="1">
      <c r="A506" s="282"/>
      <c r="B506" s="260"/>
      <c r="C506" s="52"/>
      <c r="D506" s="326"/>
      <c r="E506" s="82"/>
      <c r="F506" s="71"/>
      <c r="G506" s="73"/>
      <c r="H506" s="419"/>
    </row>
    <row r="507" spans="1:8" ht="12.75" customHeight="1">
      <c r="A507" s="245"/>
      <c r="B507" s="292"/>
      <c r="C507" s="54"/>
      <c r="D507" s="327"/>
      <c r="E507" s="83"/>
      <c r="F507" s="72"/>
      <c r="G507" s="101"/>
      <c r="H507" s="420"/>
    </row>
    <row r="508" spans="1:8" ht="12.75" customHeight="1">
      <c r="A508" s="282"/>
      <c r="B508" s="260"/>
      <c r="C508" s="52"/>
      <c r="D508" s="326"/>
      <c r="E508" s="82"/>
      <c r="F508" s="71"/>
      <c r="G508" s="73"/>
      <c r="H508" s="419"/>
    </row>
    <row r="509" spans="1:8" ht="12.75" customHeight="1">
      <c r="A509" s="245"/>
      <c r="B509" s="292"/>
      <c r="C509" s="54"/>
      <c r="D509" s="327"/>
      <c r="E509" s="83"/>
      <c r="F509" s="72"/>
      <c r="G509" s="101"/>
      <c r="H509" s="420"/>
    </row>
    <row r="510" spans="1:8" ht="12.75" customHeight="1">
      <c r="A510" s="282"/>
      <c r="B510" s="260"/>
      <c r="C510" s="52"/>
      <c r="D510" s="326"/>
      <c r="E510" s="82"/>
      <c r="F510" s="71"/>
      <c r="G510" s="73"/>
      <c r="H510" s="419"/>
    </row>
    <row r="511" spans="1:8" ht="12.75" customHeight="1">
      <c r="A511" s="245"/>
      <c r="B511" s="292"/>
      <c r="C511" s="54"/>
      <c r="D511" s="327"/>
      <c r="E511" s="83"/>
      <c r="F511" s="72"/>
      <c r="G511" s="101"/>
      <c r="H511" s="420"/>
    </row>
    <row r="512" spans="1:8" ht="12.75" customHeight="1">
      <c r="A512" s="282"/>
      <c r="B512" s="260"/>
      <c r="C512" s="52"/>
      <c r="D512" s="326"/>
      <c r="E512" s="82"/>
      <c r="F512" s="71"/>
      <c r="G512" s="73"/>
      <c r="H512" s="419"/>
    </row>
    <row r="513" spans="1:8" ht="12.75" customHeight="1">
      <c r="A513" s="245"/>
      <c r="B513" s="292"/>
      <c r="C513" s="54"/>
      <c r="D513" s="327"/>
      <c r="E513" s="83"/>
      <c r="F513" s="72"/>
      <c r="G513" s="101"/>
      <c r="H513" s="420"/>
    </row>
    <row r="514" spans="1:8" ht="12.75" customHeight="1">
      <c r="A514" s="282"/>
      <c r="B514" s="260"/>
      <c r="C514" s="52"/>
      <c r="D514" s="326"/>
      <c r="E514" s="82"/>
      <c r="F514" s="71"/>
      <c r="G514" s="73"/>
      <c r="H514" s="419"/>
    </row>
    <row r="515" spans="1:8" ht="12.75" customHeight="1">
      <c r="A515" s="245"/>
      <c r="B515" s="292"/>
      <c r="C515" s="54"/>
      <c r="D515" s="327"/>
      <c r="E515" s="83"/>
      <c r="F515" s="72"/>
      <c r="G515" s="101"/>
      <c r="H515" s="420"/>
    </row>
    <row r="516" spans="1:8" ht="12.75" customHeight="1">
      <c r="A516" s="282"/>
      <c r="B516" s="260"/>
      <c r="C516" s="52"/>
      <c r="D516" s="326"/>
      <c r="E516" s="82"/>
      <c r="F516" s="71"/>
      <c r="G516" s="73"/>
      <c r="H516" s="419"/>
    </row>
    <row r="517" spans="1:8" ht="12.75" customHeight="1">
      <c r="A517" s="245"/>
      <c r="B517" s="292"/>
      <c r="C517" s="54"/>
      <c r="D517" s="327"/>
      <c r="E517" s="83"/>
      <c r="F517" s="72"/>
      <c r="G517" s="101"/>
      <c r="H517" s="420"/>
    </row>
    <row r="518" spans="1:8" ht="12.75" customHeight="1">
      <c r="A518" s="282"/>
      <c r="B518" s="260"/>
      <c r="C518" s="52"/>
      <c r="D518" s="326"/>
      <c r="E518" s="82"/>
      <c r="F518" s="71"/>
      <c r="G518" s="73"/>
      <c r="H518" s="419"/>
    </row>
    <row r="519" spans="1:8" ht="12.75" customHeight="1">
      <c r="A519" s="245"/>
      <c r="B519" s="292"/>
      <c r="C519" s="54"/>
      <c r="D519" s="327"/>
      <c r="E519" s="83"/>
      <c r="F519" s="72"/>
      <c r="G519" s="101"/>
      <c r="H519" s="420"/>
    </row>
    <row r="520" spans="1:8" ht="12.75" customHeight="1">
      <c r="A520" s="288"/>
      <c r="B520" s="261"/>
      <c r="C520" s="55"/>
      <c r="D520" s="333"/>
      <c r="E520" s="85"/>
      <c r="F520" s="73"/>
      <c r="G520" s="73"/>
      <c r="H520" s="419"/>
    </row>
    <row r="521" spans="1:8" ht="12.75" customHeight="1">
      <c r="A521" s="283"/>
      <c r="B521" s="40" t="s">
        <v>165</v>
      </c>
      <c r="C521" s="53"/>
      <c r="D521" s="334"/>
      <c r="E521" s="272"/>
      <c r="F521" s="94"/>
      <c r="G521" s="102"/>
      <c r="H521" s="376"/>
    </row>
    <row r="522" spans="1:8" ht="12.75" customHeight="1">
      <c r="A522" s="80"/>
      <c r="B522" s="249"/>
      <c r="C522" s="249"/>
      <c r="D522" s="330"/>
      <c r="E522" s="80"/>
      <c r="F522" s="69"/>
      <c r="G522" s="69"/>
      <c r="H522" s="423"/>
    </row>
    <row r="523" spans="1:8" ht="12.75" customHeight="1">
      <c r="A523" s="245"/>
      <c r="B523" s="256" t="s">
        <v>2930</v>
      </c>
      <c r="C523" s="311" t="s">
        <v>3340</v>
      </c>
      <c r="D523" s="331"/>
      <c r="E523" s="81"/>
      <c r="F523" s="70"/>
      <c r="G523" s="70"/>
      <c r="H523" s="409"/>
    </row>
    <row r="524" spans="1:8" ht="12.75" customHeight="1">
      <c r="A524" s="282"/>
      <c r="B524" s="253"/>
      <c r="C524" s="264"/>
      <c r="D524" s="330"/>
      <c r="E524" s="80"/>
      <c r="F524" s="69"/>
      <c r="G524" s="69"/>
      <c r="H524" s="423"/>
    </row>
    <row r="525" spans="1:8" ht="12.75" customHeight="1">
      <c r="A525" s="287"/>
      <c r="B525" s="254"/>
      <c r="C525" s="265" t="s">
        <v>1480</v>
      </c>
      <c r="D525" s="331"/>
      <c r="E525" s="81"/>
      <c r="F525" s="70"/>
      <c r="G525" s="70"/>
      <c r="H525" s="277"/>
    </row>
    <row r="526" spans="1:8" ht="12.75" customHeight="1">
      <c r="A526" s="282"/>
      <c r="B526" s="255"/>
      <c r="C526" s="52"/>
      <c r="D526" s="326"/>
      <c r="E526" s="82"/>
      <c r="F526" s="90"/>
      <c r="G526" s="69"/>
      <c r="H526" s="419"/>
    </row>
    <row r="527" spans="1:8" ht="12.75" customHeight="1">
      <c r="A527" s="245"/>
      <c r="B527" s="256" t="s">
        <v>3995</v>
      </c>
      <c r="C527" s="54" t="s">
        <v>4304</v>
      </c>
      <c r="D527" s="327">
        <v>1</v>
      </c>
      <c r="E527" s="83" t="s">
        <v>2432</v>
      </c>
      <c r="F527" s="91"/>
      <c r="G527" s="70"/>
      <c r="H527" s="277"/>
    </row>
    <row r="528" spans="1:8" ht="12.75" customHeight="1">
      <c r="A528" s="282"/>
      <c r="B528" s="255"/>
      <c r="C528" s="52"/>
      <c r="D528" s="326"/>
      <c r="E528" s="82"/>
      <c r="F528" s="90"/>
      <c r="G528" s="69"/>
      <c r="H528" s="421"/>
    </row>
    <row r="529" spans="1:8" ht="12.75" customHeight="1">
      <c r="A529" s="245"/>
      <c r="B529" s="256" t="s">
        <v>2726</v>
      </c>
      <c r="C529" s="54" t="s">
        <v>2134</v>
      </c>
      <c r="D529" s="327">
        <v>1</v>
      </c>
      <c r="E529" s="83" t="s">
        <v>2432</v>
      </c>
      <c r="F529" s="360"/>
      <c r="G529" s="70"/>
      <c r="H529" s="375"/>
    </row>
    <row r="530" spans="1:8" ht="12.75" customHeight="1">
      <c r="A530" s="282"/>
      <c r="B530" s="255"/>
      <c r="C530" s="52"/>
      <c r="D530" s="326"/>
      <c r="E530" s="82"/>
      <c r="F530" s="90"/>
      <c r="G530" s="69"/>
      <c r="H530" s="421"/>
    </row>
    <row r="531" spans="1:8" ht="12.75" customHeight="1">
      <c r="A531" s="245"/>
      <c r="B531" s="256" t="s">
        <v>2327</v>
      </c>
      <c r="C531" s="54" t="s">
        <v>4549</v>
      </c>
      <c r="D531" s="327">
        <v>1</v>
      </c>
      <c r="E531" s="83" t="s">
        <v>2432</v>
      </c>
      <c r="F531" s="360"/>
      <c r="G531" s="70"/>
      <c r="H531" s="375"/>
    </row>
    <row r="532" spans="1:8" ht="12.75" customHeight="1">
      <c r="A532" s="282"/>
      <c r="B532" s="255"/>
      <c r="C532" s="52"/>
      <c r="D532" s="326"/>
      <c r="E532" s="82"/>
      <c r="F532" s="90"/>
      <c r="G532" s="73"/>
      <c r="H532" s="419"/>
    </row>
    <row r="533" spans="1:8" ht="12.75" customHeight="1">
      <c r="A533" s="245"/>
      <c r="B533" s="256" t="s">
        <v>4550</v>
      </c>
      <c r="C533" s="54" t="s">
        <v>4551</v>
      </c>
      <c r="D533" s="327">
        <v>1</v>
      </c>
      <c r="E533" s="83" t="s">
        <v>2432</v>
      </c>
      <c r="F533" s="91"/>
      <c r="G533" s="101"/>
      <c r="H533" s="375"/>
    </row>
    <row r="534" spans="1:8" ht="12.75" customHeight="1">
      <c r="A534" s="282"/>
      <c r="B534" s="255"/>
      <c r="C534" s="52"/>
      <c r="D534" s="326"/>
      <c r="E534" s="82"/>
      <c r="F534" s="90"/>
      <c r="G534" s="73"/>
      <c r="H534" s="419"/>
    </row>
    <row r="535" spans="1:8" ht="12.75" customHeight="1">
      <c r="A535" s="245"/>
      <c r="B535" s="256" t="s">
        <v>4478</v>
      </c>
      <c r="C535" s="54" t="s">
        <v>4552</v>
      </c>
      <c r="D535" s="327">
        <v>11</v>
      </c>
      <c r="E535" s="83" t="s">
        <v>2432</v>
      </c>
      <c r="F535" s="91"/>
      <c r="G535" s="101"/>
      <c r="H535" s="375"/>
    </row>
    <row r="536" spans="1:8" ht="12.75" customHeight="1">
      <c r="A536" s="282"/>
      <c r="B536" s="255"/>
      <c r="C536" s="52"/>
      <c r="D536" s="326"/>
      <c r="E536" s="82"/>
      <c r="F536" s="90"/>
      <c r="G536" s="73"/>
      <c r="H536" s="419"/>
    </row>
    <row r="537" spans="1:8" ht="12.75" customHeight="1">
      <c r="A537" s="245"/>
      <c r="B537" s="256" t="s">
        <v>767</v>
      </c>
      <c r="C537" s="54" t="s">
        <v>4554</v>
      </c>
      <c r="D537" s="327">
        <v>1</v>
      </c>
      <c r="E537" s="83" t="s">
        <v>2432</v>
      </c>
      <c r="F537" s="91"/>
      <c r="G537" s="101"/>
      <c r="H537" s="375"/>
    </row>
    <row r="538" spans="1:8" ht="12.75" customHeight="1">
      <c r="A538" s="282"/>
      <c r="B538" s="255"/>
      <c r="C538" s="52"/>
      <c r="D538" s="326"/>
      <c r="E538" s="82"/>
      <c r="F538" s="90"/>
      <c r="G538" s="73"/>
      <c r="H538" s="419"/>
    </row>
    <row r="539" spans="1:8" ht="12.75" customHeight="1">
      <c r="A539" s="245"/>
      <c r="B539" s="256" t="s">
        <v>4555</v>
      </c>
      <c r="C539" s="54" t="s">
        <v>4303</v>
      </c>
      <c r="D539" s="327">
        <v>1</v>
      </c>
      <c r="E539" s="83" t="s">
        <v>2432</v>
      </c>
      <c r="F539" s="91"/>
      <c r="G539" s="101"/>
      <c r="H539" s="375"/>
    </row>
    <row r="540" spans="1:8" ht="12.75" customHeight="1">
      <c r="A540" s="282"/>
      <c r="B540" s="255"/>
      <c r="C540" s="55"/>
      <c r="D540" s="326"/>
      <c r="E540" s="82"/>
      <c r="F540" s="90"/>
      <c r="G540" s="73"/>
      <c r="H540" s="419"/>
    </row>
    <row r="541" spans="1:8" ht="12.75" customHeight="1">
      <c r="A541" s="245"/>
      <c r="B541" s="256" t="s">
        <v>2327</v>
      </c>
      <c r="C541" s="54" t="s">
        <v>1080</v>
      </c>
      <c r="D541" s="327">
        <v>1</v>
      </c>
      <c r="E541" s="83" t="s">
        <v>2432</v>
      </c>
      <c r="F541" s="91"/>
      <c r="G541" s="101"/>
      <c r="H541" s="375"/>
    </row>
    <row r="542" spans="1:8" ht="12.75" customHeight="1">
      <c r="A542" s="282"/>
      <c r="B542" s="255"/>
      <c r="C542" s="55"/>
      <c r="D542" s="326"/>
      <c r="E542" s="82"/>
      <c r="F542" s="90"/>
      <c r="G542" s="73"/>
      <c r="H542" s="419"/>
    </row>
    <row r="543" spans="1:8" ht="12.75" customHeight="1">
      <c r="A543" s="245"/>
      <c r="B543" s="256" t="s">
        <v>4556</v>
      </c>
      <c r="C543" s="54" t="s">
        <v>4557</v>
      </c>
      <c r="D543" s="327">
        <v>3</v>
      </c>
      <c r="E543" s="83" t="s">
        <v>2432</v>
      </c>
      <c r="F543" s="366"/>
      <c r="G543" s="101"/>
      <c r="H543" s="375"/>
    </row>
    <row r="544" spans="1:8" ht="12.75" customHeight="1">
      <c r="A544" s="246"/>
      <c r="B544" s="255"/>
      <c r="C544" s="266"/>
      <c r="D544" s="326"/>
      <c r="E544" s="82"/>
      <c r="F544" s="90"/>
      <c r="G544" s="73"/>
      <c r="H544" s="419"/>
    </row>
    <row r="545" spans="1:8" ht="12.75" customHeight="1">
      <c r="A545" s="245"/>
      <c r="B545" s="291" t="s">
        <v>4558</v>
      </c>
      <c r="C545" s="53" t="s">
        <v>907</v>
      </c>
      <c r="D545" s="327">
        <v>5</v>
      </c>
      <c r="E545" s="83" t="s">
        <v>2432</v>
      </c>
      <c r="F545" s="91"/>
      <c r="G545" s="101"/>
      <c r="H545" s="375"/>
    </row>
    <row r="546" spans="1:8" ht="12.75" customHeight="1">
      <c r="A546" s="282"/>
      <c r="B546" s="255"/>
      <c r="C546" s="55"/>
      <c r="D546" s="326"/>
      <c r="E546" s="82"/>
      <c r="F546" s="90"/>
      <c r="G546" s="73"/>
      <c r="H546" s="419"/>
    </row>
    <row r="547" spans="1:8" ht="12.75" customHeight="1">
      <c r="A547" s="245"/>
      <c r="B547" s="256" t="s">
        <v>4560</v>
      </c>
      <c r="C547" s="54" t="s">
        <v>4562</v>
      </c>
      <c r="D547" s="327">
        <v>5</v>
      </c>
      <c r="E547" s="83" t="s">
        <v>2432</v>
      </c>
      <c r="F547" s="91"/>
      <c r="G547" s="101"/>
      <c r="H547" s="375"/>
    </row>
    <row r="548" spans="1:8" ht="12.75" customHeight="1">
      <c r="A548" s="282"/>
      <c r="B548" s="255"/>
      <c r="C548" s="55"/>
      <c r="D548" s="326"/>
      <c r="E548" s="82"/>
      <c r="F548" s="90"/>
      <c r="G548" s="73"/>
      <c r="H548" s="419"/>
    </row>
    <row r="549" spans="1:8" ht="12.75" customHeight="1">
      <c r="A549" s="245"/>
      <c r="B549" s="256" t="s">
        <v>4563</v>
      </c>
      <c r="C549" s="54" t="s">
        <v>4564</v>
      </c>
      <c r="D549" s="327">
        <v>5</v>
      </c>
      <c r="E549" s="83" t="s">
        <v>2432</v>
      </c>
      <c r="F549" s="366"/>
      <c r="G549" s="101"/>
      <c r="H549" s="375"/>
    </row>
    <row r="550" spans="1:8" ht="12.75" customHeight="1">
      <c r="A550" s="282"/>
      <c r="B550" s="255"/>
      <c r="C550" s="55"/>
      <c r="D550" s="326"/>
      <c r="E550" s="82"/>
      <c r="F550" s="90"/>
      <c r="G550" s="73"/>
      <c r="H550" s="419"/>
    </row>
    <row r="551" spans="1:8" ht="12.75" customHeight="1">
      <c r="A551" s="245"/>
      <c r="B551" s="256" t="s">
        <v>1553</v>
      </c>
      <c r="C551" s="53" t="s">
        <v>4565</v>
      </c>
      <c r="D551" s="327">
        <v>2</v>
      </c>
      <c r="E551" s="83" t="s">
        <v>2432</v>
      </c>
      <c r="F551" s="91"/>
      <c r="G551" s="101"/>
      <c r="H551" s="375"/>
    </row>
    <row r="552" spans="1:8" ht="12.75" customHeight="1">
      <c r="A552" s="246"/>
      <c r="B552" s="255"/>
      <c r="C552" s="266"/>
      <c r="D552" s="326"/>
      <c r="E552" s="82"/>
      <c r="F552" s="90"/>
      <c r="G552" s="73"/>
      <c r="H552" s="419"/>
    </row>
    <row r="553" spans="1:8" ht="12.75" customHeight="1">
      <c r="A553" s="245"/>
      <c r="B553" s="291" t="s">
        <v>125</v>
      </c>
      <c r="C553" s="53" t="s">
        <v>4119</v>
      </c>
      <c r="D553" s="327">
        <v>4</v>
      </c>
      <c r="E553" s="83" t="s">
        <v>2432</v>
      </c>
      <c r="F553" s="91"/>
      <c r="G553" s="101"/>
      <c r="H553" s="375"/>
    </row>
    <row r="554" spans="1:8" ht="12.75" customHeight="1">
      <c r="A554" s="282"/>
      <c r="B554" s="255"/>
      <c r="C554" s="52"/>
      <c r="D554" s="326"/>
      <c r="E554" s="82"/>
      <c r="F554" s="90"/>
      <c r="G554" s="73"/>
      <c r="H554" s="419"/>
    </row>
    <row r="555" spans="1:8" ht="12.75" customHeight="1">
      <c r="A555" s="246"/>
      <c r="B555" s="255" t="s">
        <v>4566</v>
      </c>
      <c r="C555" s="266" t="s">
        <v>4567</v>
      </c>
      <c r="D555" s="326">
        <v>3</v>
      </c>
      <c r="E555" s="82" t="s">
        <v>2432</v>
      </c>
      <c r="F555" s="90"/>
      <c r="G555" s="73"/>
      <c r="H555" s="425"/>
    </row>
    <row r="556" spans="1:8" ht="12.75" customHeight="1">
      <c r="A556" s="285"/>
      <c r="B556" s="293"/>
      <c r="C556" s="313"/>
      <c r="D556" s="328"/>
      <c r="E556" s="345"/>
      <c r="F556" s="355"/>
      <c r="G556" s="371"/>
      <c r="H556" s="421"/>
    </row>
    <row r="557" spans="1:8" ht="12.75" customHeight="1">
      <c r="A557" s="245"/>
      <c r="B557" s="256" t="s">
        <v>3043</v>
      </c>
      <c r="C557" s="53"/>
      <c r="D557" s="327"/>
      <c r="E557" s="83"/>
      <c r="F557" s="91"/>
      <c r="G557" s="101"/>
      <c r="H557" s="420"/>
    </row>
    <row r="558" spans="1:8" ht="12.75" customHeight="1">
      <c r="A558" s="246"/>
      <c r="B558" s="255"/>
      <c r="C558" s="266"/>
      <c r="D558" s="326"/>
      <c r="E558" s="82"/>
      <c r="F558" s="90"/>
      <c r="G558" s="73"/>
      <c r="H558" s="419"/>
    </row>
    <row r="559" spans="1:8" ht="12.75" customHeight="1">
      <c r="A559" s="245"/>
      <c r="B559" s="256" t="s">
        <v>3045</v>
      </c>
      <c r="C559" s="53" t="s">
        <v>3046</v>
      </c>
      <c r="D559" s="327">
        <v>91</v>
      </c>
      <c r="E559" s="83" t="s">
        <v>2432</v>
      </c>
      <c r="F559" s="91"/>
      <c r="G559" s="101"/>
      <c r="H559" s="375"/>
    </row>
    <row r="560" spans="1:8" ht="12.75" customHeight="1">
      <c r="A560" s="246"/>
      <c r="B560" s="255"/>
      <c r="C560" s="266"/>
      <c r="D560" s="326"/>
      <c r="E560" s="82"/>
      <c r="F560" s="90"/>
      <c r="G560" s="73"/>
      <c r="H560" s="419"/>
    </row>
    <row r="561" spans="1:8" ht="12.75" customHeight="1">
      <c r="A561" s="245"/>
      <c r="B561" s="256" t="s">
        <v>2445</v>
      </c>
      <c r="C561" s="53" t="s">
        <v>3047</v>
      </c>
      <c r="D561" s="327">
        <v>800</v>
      </c>
      <c r="E561" s="83" t="s">
        <v>2432</v>
      </c>
      <c r="F561" s="91"/>
      <c r="G561" s="101"/>
      <c r="H561" s="375"/>
    </row>
    <row r="562" spans="1:8" ht="12.75" customHeight="1">
      <c r="A562" s="246"/>
      <c r="B562" s="255"/>
      <c r="C562" s="266"/>
      <c r="D562" s="326"/>
      <c r="E562" s="82"/>
      <c r="F562" s="90"/>
      <c r="G562" s="73"/>
      <c r="H562" s="419"/>
    </row>
    <row r="563" spans="1:8" ht="12.75" customHeight="1">
      <c r="A563" s="245"/>
      <c r="B563" s="256" t="s">
        <v>3048</v>
      </c>
      <c r="C563" s="53" t="s">
        <v>3049</v>
      </c>
      <c r="D563" s="327">
        <v>800</v>
      </c>
      <c r="E563" s="83" t="s">
        <v>2432</v>
      </c>
      <c r="F563" s="91"/>
      <c r="G563" s="101"/>
      <c r="H563" s="375"/>
    </row>
    <row r="564" spans="1:8" ht="12.75" customHeight="1">
      <c r="A564" s="246"/>
      <c r="B564" s="255"/>
      <c r="C564" s="266"/>
      <c r="D564" s="326"/>
      <c r="E564" s="82"/>
      <c r="F564" s="90"/>
      <c r="G564" s="73"/>
      <c r="H564" s="419"/>
    </row>
    <row r="565" spans="1:8" ht="12.75" customHeight="1">
      <c r="A565" s="245"/>
      <c r="B565" s="256" t="s">
        <v>2064</v>
      </c>
      <c r="C565" s="53" t="s">
        <v>3051</v>
      </c>
      <c r="D565" s="327">
        <v>533</v>
      </c>
      <c r="E565" s="83" t="s">
        <v>2432</v>
      </c>
      <c r="F565" s="91"/>
      <c r="G565" s="101"/>
      <c r="H565" s="375"/>
    </row>
    <row r="566" spans="1:8" ht="12.75" customHeight="1">
      <c r="A566" s="246"/>
      <c r="B566" s="255"/>
      <c r="C566" s="266"/>
      <c r="D566" s="326"/>
      <c r="E566" s="82"/>
      <c r="F566" s="90"/>
      <c r="G566" s="73"/>
      <c r="H566" s="419"/>
    </row>
    <row r="567" spans="1:8" ht="12.75" customHeight="1">
      <c r="A567" s="245"/>
      <c r="B567" s="256"/>
      <c r="C567" s="53"/>
      <c r="D567" s="327"/>
      <c r="E567" s="83"/>
      <c r="F567" s="91"/>
      <c r="G567" s="101"/>
      <c r="H567" s="420"/>
    </row>
    <row r="568" spans="1:8" ht="12.75" customHeight="1">
      <c r="A568" s="246"/>
      <c r="B568" s="255"/>
      <c r="C568" s="266"/>
      <c r="D568" s="326"/>
      <c r="E568" s="82"/>
      <c r="F568" s="90"/>
      <c r="G568" s="73"/>
      <c r="H568" s="419"/>
    </row>
    <row r="569" spans="1:8" ht="12.75" customHeight="1">
      <c r="A569" s="245"/>
      <c r="B569" s="256" t="s">
        <v>3053</v>
      </c>
      <c r="C569" s="53"/>
      <c r="D569" s="327"/>
      <c r="E569" s="83"/>
      <c r="F569" s="91"/>
      <c r="G569" s="101"/>
      <c r="H569" s="420"/>
    </row>
    <row r="570" spans="1:8" ht="12.75" customHeight="1">
      <c r="A570" s="246"/>
      <c r="B570" s="255"/>
      <c r="C570" s="266"/>
      <c r="D570" s="326"/>
      <c r="E570" s="82"/>
      <c r="F570" s="90"/>
      <c r="G570" s="73"/>
      <c r="H570" s="419"/>
    </row>
    <row r="571" spans="1:8" ht="12.75" customHeight="1">
      <c r="A571" s="245"/>
      <c r="B571" s="256" t="s">
        <v>2445</v>
      </c>
      <c r="C571" s="53" t="s">
        <v>3047</v>
      </c>
      <c r="D571" s="327">
        <v>334</v>
      </c>
      <c r="E571" s="83" t="s">
        <v>2432</v>
      </c>
      <c r="F571" s="91"/>
      <c r="G571" s="101"/>
      <c r="H571" s="375"/>
    </row>
    <row r="572" spans="1:8" ht="12.75" customHeight="1">
      <c r="A572" s="246"/>
      <c r="B572" s="255"/>
      <c r="C572" s="266"/>
      <c r="D572" s="326"/>
      <c r="E572" s="82"/>
      <c r="F572" s="90"/>
      <c r="G572" s="73"/>
      <c r="H572" s="419"/>
    </row>
    <row r="573" spans="1:8" ht="12.75" customHeight="1">
      <c r="A573" s="245"/>
      <c r="B573" s="256" t="s">
        <v>3048</v>
      </c>
      <c r="C573" s="53" t="s">
        <v>3049</v>
      </c>
      <c r="D573" s="327">
        <v>251</v>
      </c>
      <c r="E573" s="83" t="s">
        <v>2432</v>
      </c>
      <c r="F573" s="91"/>
      <c r="G573" s="101"/>
      <c r="H573" s="375"/>
    </row>
    <row r="574" spans="1:8" ht="12.75" customHeight="1">
      <c r="A574" s="246"/>
      <c r="B574" s="255"/>
      <c r="C574" s="266"/>
      <c r="D574" s="326"/>
      <c r="E574" s="82"/>
      <c r="F574" s="90"/>
      <c r="G574" s="73"/>
      <c r="H574" s="419"/>
    </row>
    <row r="575" spans="1:8" ht="12.75" customHeight="1">
      <c r="A575" s="245"/>
      <c r="B575" s="256" t="s">
        <v>2064</v>
      </c>
      <c r="C575" s="53" t="s">
        <v>3051</v>
      </c>
      <c r="D575" s="327">
        <v>126</v>
      </c>
      <c r="E575" s="83" t="s">
        <v>2432</v>
      </c>
      <c r="F575" s="91"/>
      <c r="G575" s="101"/>
      <c r="H575" s="375"/>
    </row>
    <row r="576" spans="1:8" ht="12.75" customHeight="1">
      <c r="A576" s="246"/>
      <c r="B576" s="255"/>
      <c r="C576" s="266"/>
      <c r="D576" s="326"/>
      <c r="E576" s="82"/>
      <c r="F576" s="90"/>
      <c r="G576" s="73"/>
      <c r="H576" s="419"/>
    </row>
    <row r="577" spans="1:8" ht="12.75" customHeight="1">
      <c r="A577" s="245"/>
      <c r="B577" s="256" t="s">
        <v>3054</v>
      </c>
      <c r="C577" s="53" t="s">
        <v>2159</v>
      </c>
      <c r="D577" s="327">
        <v>126</v>
      </c>
      <c r="E577" s="83" t="s">
        <v>2432</v>
      </c>
      <c r="F577" s="91"/>
      <c r="G577" s="101"/>
      <c r="H577" s="375"/>
    </row>
    <row r="578" spans="1:8" ht="12.75" customHeight="1">
      <c r="A578" s="246"/>
      <c r="B578" s="255"/>
      <c r="C578" s="266"/>
      <c r="D578" s="326"/>
      <c r="E578" s="82"/>
      <c r="F578" s="90"/>
      <c r="G578" s="73"/>
      <c r="H578" s="419"/>
    </row>
    <row r="579" spans="1:8" ht="12.75" customHeight="1">
      <c r="A579" s="245"/>
      <c r="B579" s="256" t="s">
        <v>3055</v>
      </c>
      <c r="C579" s="53" t="s">
        <v>2159</v>
      </c>
      <c r="D579" s="327">
        <v>126</v>
      </c>
      <c r="E579" s="83" t="s">
        <v>2432</v>
      </c>
      <c r="F579" s="91"/>
      <c r="G579" s="101"/>
      <c r="H579" s="375"/>
    </row>
    <row r="580" spans="1:8" ht="12.75" customHeight="1">
      <c r="A580" s="246"/>
      <c r="B580" s="255"/>
      <c r="C580" s="266"/>
      <c r="D580" s="326"/>
      <c r="E580" s="82"/>
      <c r="F580" s="90"/>
      <c r="G580" s="73"/>
      <c r="H580" s="419"/>
    </row>
    <row r="581" spans="1:8" ht="12.75" customHeight="1">
      <c r="A581" s="245"/>
      <c r="B581" s="256" t="s">
        <v>3056</v>
      </c>
      <c r="C581" s="53" t="s">
        <v>3058</v>
      </c>
      <c r="D581" s="327">
        <v>112</v>
      </c>
      <c r="E581" s="83" t="s">
        <v>2432</v>
      </c>
      <c r="F581" s="91"/>
      <c r="G581" s="101"/>
      <c r="H581" s="375"/>
    </row>
    <row r="582" spans="1:8" ht="12.75" customHeight="1">
      <c r="A582" s="246"/>
      <c r="B582" s="255"/>
      <c r="C582" s="266"/>
      <c r="D582" s="326"/>
      <c r="E582" s="82"/>
      <c r="F582" s="90"/>
      <c r="G582" s="73"/>
      <c r="H582" s="419"/>
    </row>
    <row r="583" spans="1:8" ht="12.75" customHeight="1">
      <c r="A583" s="245"/>
      <c r="B583" s="256" t="s">
        <v>323</v>
      </c>
      <c r="C583" s="53" t="s">
        <v>1089</v>
      </c>
      <c r="D583" s="327">
        <v>251</v>
      </c>
      <c r="E583" s="83" t="s">
        <v>2432</v>
      </c>
      <c r="F583" s="91"/>
      <c r="G583" s="101"/>
      <c r="H583" s="375"/>
    </row>
    <row r="584" spans="1:8" ht="12.75" customHeight="1">
      <c r="A584" s="246"/>
      <c r="B584" s="255"/>
      <c r="C584" s="266"/>
      <c r="D584" s="326"/>
      <c r="E584" s="82"/>
      <c r="F584" s="90"/>
      <c r="G584" s="73"/>
      <c r="H584" s="419"/>
    </row>
    <row r="585" spans="1:8" ht="12.75" customHeight="1">
      <c r="A585" s="245"/>
      <c r="B585" s="256"/>
      <c r="C585" s="53"/>
      <c r="D585" s="327"/>
      <c r="E585" s="83"/>
      <c r="F585" s="91"/>
      <c r="G585" s="101"/>
      <c r="H585" s="420"/>
    </row>
    <row r="586" spans="1:8" ht="12.75" customHeight="1">
      <c r="A586" s="246"/>
      <c r="B586" s="255"/>
      <c r="C586" s="266"/>
      <c r="D586" s="326"/>
      <c r="E586" s="82"/>
      <c r="F586" s="90"/>
      <c r="G586" s="73"/>
      <c r="H586" s="419"/>
    </row>
    <row r="587" spans="1:8" ht="12.75" customHeight="1">
      <c r="A587" s="245"/>
      <c r="B587" s="256" t="s">
        <v>1754</v>
      </c>
      <c r="C587" s="53"/>
      <c r="D587" s="327"/>
      <c r="E587" s="83"/>
      <c r="F587" s="91"/>
      <c r="G587" s="101"/>
      <c r="H587" s="420"/>
    </row>
    <row r="588" spans="1:8" ht="12.75" customHeight="1">
      <c r="A588" s="246"/>
      <c r="B588" s="255"/>
      <c r="C588" s="266"/>
      <c r="D588" s="326"/>
      <c r="E588" s="82"/>
      <c r="F588" s="90"/>
      <c r="G588" s="73"/>
      <c r="H588" s="419"/>
    </row>
    <row r="589" spans="1:8" ht="12.75" customHeight="1">
      <c r="A589" s="245"/>
      <c r="B589" s="256" t="s">
        <v>3059</v>
      </c>
      <c r="C589" s="53" t="s">
        <v>364</v>
      </c>
      <c r="D589" s="327">
        <v>88</v>
      </c>
      <c r="E589" s="83" t="s">
        <v>2432</v>
      </c>
      <c r="F589" s="91"/>
      <c r="G589" s="101"/>
      <c r="H589" s="375"/>
    </row>
    <row r="590" spans="1:8" ht="12.75" customHeight="1">
      <c r="A590" s="246"/>
      <c r="B590" s="255"/>
      <c r="C590" s="266"/>
      <c r="D590" s="326"/>
      <c r="E590" s="82"/>
      <c r="F590" s="90"/>
      <c r="G590" s="73"/>
      <c r="H590" s="419"/>
    </row>
    <row r="591" spans="1:8" ht="12.75" customHeight="1">
      <c r="A591" s="245"/>
      <c r="B591" s="256" t="s">
        <v>1638</v>
      </c>
      <c r="C591" s="53" t="s">
        <v>364</v>
      </c>
      <c r="D591" s="327">
        <v>36</v>
      </c>
      <c r="E591" s="83" t="s">
        <v>2432</v>
      </c>
      <c r="F591" s="91"/>
      <c r="G591" s="101"/>
      <c r="H591" s="375"/>
    </row>
    <row r="592" spans="1:8" ht="12.75" customHeight="1">
      <c r="A592" s="246"/>
      <c r="B592" s="255"/>
      <c r="C592" s="266"/>
      <c r="D592" s="326"/>
      <c r="E592" s="82"/>
      <c r="F592" s="90"/>
      <c r="G592" s="73"/>
      <c r="H592" s="419"/>
    </row>
    <row r="593" spans="1:8" ht="12.75" customHeight="1">
      <c r="A593" s="245"/>
      <c r="B593" s="256" t="s">
        <v>2336</v>
      </c>
      <c r="C593" s="53" t="s">
        <v>3060</v>
      </c>
      <c r="D593" s="327">
        <v>80</v>
      </c>
      <c r="E593" s="83" t="s">
        <v>2432</v>
      </c>
      <c r="F593" s="91"/>
      <c r="G593" s="101"/>
      <c r="H593" s="375"/>
    </row>
    <row r="594" spans="1:8" ht="12.75" customHeight="1">
      <c r="A594" s="246"/>
      <c r="B594" s="255"/>
      <c r="C594" s="266"/>
      <c r="D594" s="326"/>
      <c r="E594" s="82"/>
      <c r="F594" s="90"/>
      <c r="G594" s="73"/>
      <c r="H594" s="419"/>
    </row>
    <row r="595" spans="1:8" ht="12.75" customHeight="1">
      <c r="A595" s="245"/>
      <c r="B595" s="256" t="s">
        <v>3062</v>
      </c>
      <c r="C595" s="53" t="s">
        <v>3060</v>
      </c>
      <c r="D595" s="327">
        <v>41</v>
      </c>
      <c r="E595" s="83" t="s">
        <v>2432</v>
      </c>
      <c r="F595" s="91"/>
      <c r="G595" s="101"/>
      <c r="H595" s="375"/>
    </row>
    <row r="596" spans="1:8" ht="12.75" customHeight="1">
      <c r="A596" s="246"/>
      <c r="B596" s="255"/>
      <c r="C596" s="266"/>
      <c r="D596" s="326"/>
      <c r="E596" s="82"/>
      <c r="F596" s="90"/>
      <c r="G596" s="73"/>
      <c r="H596" s="419"/>
    </row>
    <row r="597" spans="1:8" ht="12.75" customHeight="1">
      <c r="A597" s="245"/>
      <c r="B597" s="256" t="s">
        <v>3063</v>
      </c>
      <c r="C597" s="53"/>
      <c r="D597" s="327"/>
      <c r="E597" s="83"/>
      <c r="F597" s="91"/>
      <c r="G597" s="101"/>
      <c r="H597" s="420"/>
    </row>
    <row r="598" spans="1:8" ht="12.75" customHeight="1">
      <c r="A598" s="246"/>
      <c r="B598" s="255"/>
      <c r="C598" s="266"/>
      <c r="D598" s="326"/>
      <c r="E598" s="82"/>
      <c r="F598" s="90"/>
      <c r="G598" s="73"/>
      <c r="H598" s="419"/>
    </row>
    <row r="599" spans="1:8" ht="12.75" customHeight="1">
      <c r="A599" s="245"/>
      <c r="B599" s="256" t="s">
        <v>2081</v>
      </c>
      <c r="C599" s="53" t="s">
        <v>1089</v>
      </c>
      <c r="D599" s="327">
        <v>54</v>
      </c>
      <c r="E599" s="83" t="s">
        <v>2432</v>
      </c>
      <c r="F599" s="91"/>
      <c r="G599" s="101"/>
      <c r="H599" s="375"/>
    </row>
    <row r="600" spans="1:8" ht="12.75" customHeight="1">
      <c r="A600" s="246"/>
      <c r="B600" s="255"/>
      <c r="C600" s="266"/>
      <c r="D600" s="326"/>
      <c r="E600" s="82"/>
      <c r="F600" s="90"/>
      <c r="G600" s="73"/>
      <c r="H600" s="419"/>
    </row>
    <row r="601" spans="1:8" ht="12.75" customHeight="1">
      <c r="A601" s="245"/>
      <c r="B601" s="256" t="s">
        <v>3065</v>
      </c>
      <c r="C601" s="53" t="s">
        <v>1089</v>
      </c>
      <c r="D601" s="327">
        <v>48</v>
      </c>
      <c r="E601" s="83" t="s">
        <v>2432</v>
      </c>
      <c r="F601" s="91"/>
      <c r="G601" s="101"/>
      <c r="H601" s="375"/>
    </row>
    <row r="602" spans="1:8" ht="12.75" customHeight="1">
      <c r="A602" s="246"/>
      <c r="B602" s="255"/>
      <c r="C602" s="266"/>
      <c r="D602" s="326"/>
      <c r="E602" s="82"/>
      <c r="F602" s="90"/>
      <c r="G602" s="73"/>
      <c r="H602" s="419"/>
    </row>
    <row r="603" spans="1:8" ht="12.75" customHeight="1">
      <c r="A603" s="245"/>
      <c r="B603" s="256" t="s">
        <v>3066</v>
      </c>
      <c r="C603" s="53" t="s">
        <v>3060</v>
      </c>
      <c r="D603" s="327">
        <v>17</v>
      </c>
      <c r="E603" s="83" t="s">
        <v>2432</v>
      </c>
      <c r="F603" s="91"/>
      <c r="G603" s="101"/>
      <c r="H603" s="375"/>
    </row>
    <row r="604" spans="1:8" ht="12.75" customHeight="1">
      <c r="A604" s="246"/>
      <c r="B604" s="255"/>
      <c r="C604" s="266"/>
      <c r="D604" s="326"/>
      <c r="E604" s="82"/>
      <c r="F604" s="90"/>
      <c r="G604" s="73"/>
      <c r="H604" s="419"/>
    </row>
    <row r="605" spans="1:8" ht="12.75" customHeight="1">
      <c r="A605" s="245"/>
      <c r="B605" s="256" t="s">
        <v>3069</v>
      </c>
      <c r="C605" s="53" t="s">
        <v>3060</v>
      </c>
      <c r="D605" s="327">
        <v>17</v>
      </c>
      <c r="E605" s="83" t="s">
        <v>2432</v>
      </c>
      <c r="F605" s="91"/>
      <c r="G605" s="101"/>
      <c r="H605" s="375"/>
    </row>
    <row r="606" spans="1:8" ht="12.75" customHeight="1">
      <c r="A606" s="246"/>
      <c r="B606" s="255"/>
      <c r="C606" s="266"/>
      <c r="D606" s="326"/>
      <c r="E606" s="82"/>
      <c r="F606" s="90"/>
      <c r="G606" s="73"/>
      <c r="H606" s="419"/>
    </row>
    <row r="607" spans="1:8" ht="12.75" customHeight="1">
      <c r="A607" s="245"/>
      <c r="B607" s="256" t="s">
        <v>2868</v>
      </c>
      <c r="C607" s="53"/>
      <c r="D607" s="327"/>
      <c r="E607" s="83"/>
      <c r="F607" s="91"/>
      <c r="G607" s="101"/>
      <c r="H607" s="420"/>
    </row>
    <row r="608" spans="1:8" ht="12.75" customHeight="1">
      <c r="A608" s="246"/>
      <c r="B608" s="255"/>
      <c r="C608" s="266"/>
      <c r="D608" s="326"/>
      <c r="E608" s="82"/>
      <c r="F608" s="90"/>
      <c r="G608" s="73"/>
      <c r="H608" s="419"/>
    </row>
    <row r="609" spans="1:8" ht="12.75" customHeight="1">
      <c r="A609" s="245"/>
      <c r="B609" s="256" t="s">
        <v>3056</v>
      </c>
      <c r="C609" s="53" t="s">
        <v>3058</v>
      </c>
      <c r="D609" s="327">
        <v>24</v>
      </c>
      <c r="E609" s="83" t="s">
        <v>2432</v>
      </c>
      <c r="F609" s="91"/>
      <c r="G609" s="101"/>
      <c r="H609" s="375"/>
    </row>
    <row r="610" spans="1:8" ht="12.75" customHeight="1">
      <c r="A610" s="246"/>
      <c r="B610" s="255"/>
      <c r="C610" s="266"/>
      <c r="D610" s="326"/>
      <c r="E610" s="82"/>
      <c r="F610" s="90"/>
      <c r="G610" s="73"/>
      <c r="H610" s="419"/>
    </row>
    <row r="611" spans="1:8" ht="12.75" customHeight="1">
      <c r="A611" s="245"/>
      <c r="B611" s="256" t="s">
        <v>3071</v>
      </c>
      <c r="C611" s="53" t="s">
        <v>364</v>
      </c>
      <c r="D611" s="327">
        <v>31</v>
      </c>
      <c r="E611" s="83" t="s">
        <v>2432</v>
      </c>
      <c r="F611" s="91"/>
      <c r="G611" s="101"/>
      <c r="H611" s="375"/>
    </row>
    <row r="612" spans="1:8" ht="12.75" customHeight="1">
      <c r="A612" s="246"/>
      <c r="B612" s="255"/>
      <c r="C612" s="266"/>
      <c r="D612" s="326"/>
      <c r="E612" s="82"/>
      <c r="F612" s="90"/>
      <c r="G612" s="73"/>
      <c r="H612" s="419"/>
    </row>
    <row r="613" spans="1:8" ht="12.75" customHeight="1">
      <c r="A613" s="245"/>
      <c r="B613" s="256" t="s">
        <v>3072</v>
      </c>
      <c r="C613" s="53" t="s">
        <v>1089</v>
      </c>
      <c r="D613" s="327">
        <v>24</v>
      </c>
      <c r="E613" s="83" t="s">
        <v>2432</v>
      </c>
      <c r="F613" s="91"/>
      <c r="G613" s="101"/>
      <c r="H613" s="375"/>
    </row>
    <row r="614" spans="1:8" ht="12.75" customHeight="1">
      <c r="A614" s="246"/>
      <c r="B614" s="255"/>
      <c r="C614" s="266"/>
      <c r="D614" s="326"/>
      <c r="E614" s="82"/>
      <c r="F614" s="90"/>
      <c r="G614" s="73"/>
      <c r="H614" s="419"/>
    </row>
    <row r="615" spans="1:8" ht="12.75" customHeight="1">
      <c r="A615" s="245"/>
      <c r="B615" s="256" t="s">
        <v>3074</v>
      </c>
      <c r="C615" s="53" t="s">
        <v>3060</v>
      </c>
      <c r="D615" s="327">
        <v>18</v>
      </c>
      <c r="E615" s="83" t="s">
        <v>2432</v>
      </c>
      <c r="F615" s="91"/>
      <c r="G615" s="101"/>
      <c r="H615" s="375"/>
    </row>
    <row r="616" spans="1:8" ht="12.75" customHeight="1">
      <c r="A616" s="246"/>
      <c r="B616" s="255"/>
      <c r="C616" s="266"/>
      <c r="D616" s="326"/>
      <c r="E616" s="82"/>
      <c r="F616" s="90"/>
      <c r="G616" s="73"/>
      <c r="H616" s="419"/>
    </row>
    <row r="617" spans="1:8" ht="12.75" customHeight="1">
      <c r="A617" s="245"/>
      <c r="B617" s="256"/>
      <c r="C617" s="53"/>
      <c r="D617" s="327"/>
      <c r="E617" s="83"/>
      <c r="F617" s="91"/>
      <c r="G617" s="101"/>
      <c r="H617" s="420"/>
    </row>
    <row r="618" spans="1:8" ht="12.75" customHeight="1">
      <c r="A618" s="246"/>
      <c r="B618" s="255"/>
      <c r="C618" s="266"/>
      <c r="D618" s="326"/>
      <c r="E618" s="82"/>
      <c r="F618" s="90"/>
      <c r="G618" s="73"/>
      <c r="H618" s="419"/>
    </row>
    <row r="619" spans="1:8" ht="12.75" customHeight="1">
      <c r="A619" s="245"/>
      <c r="B619" s="256" t="s">
        <v>3077</v>
      </c>
      <c r="C619" s="53" t="s">
        <v>3060</v>
      </c>
      <c r="D619" s="327">
        <v>1973</v>
      </c>
      <c r="E619" s="83" t="s">
        <v>2432</v>
      </c>
      <c r="F619" s="91"/>
      <c r="G619" s="101"/>
      <c r="H619" s="375"/>
    </row>
    <row r="620" spans="1:8" ht="12.75" customHeight="1">
      <c r="A620" s="246"/>
      <c r="B620" s="255"/>
      <c r="C620" s="266"/>
      <c r="D620" s="326"/>
      <c r="E620" s="82"/>
      <c r="F620" s="90"/>
      <c r="G620" s="73"/>
      <c r="H620" s="419"/>
    </row>
    <row r="621" spans="1:8" ht="12.75" customHeight="1">
      <c r="A621" s="245"/>
      <c r="B621" s="256" t="s">
        <v>3078</v>
      </c>
      <c r="C621" s="53" t="s">
        <v>3417</v>
      </c>
      <c r="D621" s="327">
        <v>160</v>
      </c>
      <c r="E621" s="83" t="s">
        <v>2701</v>
      </c>
      <c r="F621" s="91"/>
      <c r="G621" s="101"/>
      <c r="H621" s="375"/>
    </row>
    <row r="622" spans="1:8" ht="12.75" customHeight="1">
      <c r="A622" s="246"/>
      <c r="B622" s="255"/>
      <c r="C622" s="266"/>
      <c r="D622" s="326"/>
      <c r="E622" s="82"/>
      <c r="F622" s="90"/>
      <c r="G622" s="73"/>
      <c r="H622" s="419"/>
    </row>
    <row r="623" spans="1:8" ht="12.75" customHeight="1">
      <c r="A623" s="245"/>
      <c r="B623" s="256" t="s">
        <v>3079</v>
      </c>
      <c r="C623" s="53" t="s">
        <v>3080</v>
      </c>
      <c r="D623" s="327">
        <v>190</v>
      </c>
      <c r="E623" s="83" t="s">
        <v>117</v>
      </c>
      <c r="F623" s="91"/>
      <c r="G623" s="101"/>
      <c r="H623" s="375"/>
    </row>
    <row r="624" spans="1:8" ht="12.75" customHeight="1">
      <c r="A624" s="246"/>
      <c r="B624" s="255"/>
      <c r="C624" s="266"/>
      <c r="D624" s="326"/>
      <c r="E624" s="82"/>
      <c r="F624" s="90"/>
      <c r="G624" s="73"/>
      <c r="H624" s="419"/>
    </row>
    <row r="625" spans="1:8" ht="12.75" customHeight="1">
      <c r="A625" s="245"/>
      <c r="B625" s="256"/>
      <c r="C625" s="53"/>
      <c r="D625" s="327"/>
      <c r="E625" s="83"/>
      <c r="F625" s="91"/>
      <c r="G625" s="101"/>
      <c r="H625" s="420"/>
    </row>
    <row r="626" spans="1:8" ht="12.75" customHeight="1">
      <c r="A626" s="246"/>
      <c r="B626" s="255"/>
      <c r="C626" s="266"/>
      <c r="D626" s="326"/>
      <c r="E626" s="82"/>
      <c r="F626" s="90"/>
      <c r="G626" s="73"/>
      <c r="H626" s="419"/>
    </row>
    <row r="627" spans="1:8" ht="12.75" customHeight="1">
      <c r="A627" s="245"/>
      <c r="B627" s="256" t="s">
        <v>613</v>
      </c>
      <c r="C627" s="53"/>
      <c r="D627" s="327"/>
      <c r="E627" s="83"/>
      <c r="F627" s="91"/>
      <c r="G627" s="101"/>
      <c r="H627" s="420"/>
    </row>
    <row r="628" spans="1:8" ht="12.75" customHeight="1">
      <c r="A628" s="246"/>
      <c r="B628" s="255"/>
      <c r="C628" s="266"/>
      <c r="D628" s="326"/>
      <c r="E628" s="82"/>
      <c r="F628" s="90"/>
      <c r="G628" s="73"/>
      <c r="H628" s="419"/>
    </row>
    <row r="629" spans="1:8" ht="12.75" customHeight="1">
      <c r="A629" s="245"/>
      <c r="B629" s="256" t="s">
        <v>4014</v>
      </c>
      <c r="C629" s="53" t="s">
        <v>4850</v>
      </c>
      <c r="D629" s="327">
        <v>1</v>
      </c>
      <c r="E629" s="83" t="s">
        <v>2432</v>
      </c>
      <c r="F629" s="91"/>
      <c r="G629" s="101"/>
      <c r="H629" s="375"/>
    </row>
    <row r="630" spans="1:8" ht="12.75" customHeight="1">
      <c r="A630" s="246"/>
      <c r="B630" s="255"/>
      <c r="C630" s="266"/>
      <c r="D630" s="326"/>
      <c r="E630" s="82"/>
      <c r="F630" s="90"/>
      <c r="G630" s="73"/>
      <c r="H630" s="419"/>
    </row>
    <row r="631" spans="1:8" ht="12.75" customHeight="1">
      <c r="A631" s="245"/>
      <c r="B631" s="256" t="s">
        <v>4558</v>
      </c>
      <c r="C631" s="53" t="s">
        <v>3512</v>
      </c>
      <c r="D631" s="327">
        <v>2</v>
      </c>
      <c r="E631" s="83" t="s">
        <v>2432</v>
      </c>
      <c r="F631" s="91"/>
      <c r="G631" s="101"/>
      <c r="H631" s="375"/>
    </row>
    <row r="632" spans="1:8" ht="12.75" customHeight="1">
      <c r="A632" s="246"/>
      <c r="B632" s="255"/>
      <c r="C632" s="266"/>
      <c r="D632" s="326"/>
      <c r="E632" s="82"/>
      <c r="F632" s="90"/>
      <c r="G632" s="73"/>
      <c r="H632" s="419"/>
    </row>
    <row r="633" spans="1:8" ht="12.75" customHeight="1">
      <c r="A633" s="245"/>
      <c r="B633" s="256" t="s">
        <v>4851</v>
      </c>
      <c r="C633" s="53" t="s">
        <v>4852</v>
      </c>
      <c r="D633" s="327">
        <v>2</v>
      </c>
      <c r="E633" s="83" t="s">
        <v>2432</v>
      </c>
      <c r="F633" s="91"/>
      <c r="G633" s="101"/>
      <c r="H633" s="375"/>
    </row>
    <row r="634" spans="1:8" ht="12.75" customHeight="1">
      <c r="A634" s="246"/>
      <c r="B634" s="255"/>
      <c r="C634" s="266"/>
      <c r="D634" s="326"/>
      <c r="E634" s="82"/>
      <c r="F634" s="90"/>
      <c r="G634" s="73"/>
      <c r="H634" s="419"/>
    </row>
    <row r="635" spans="1:8" ht="12.75" customHeight="1">
      <c r="A635" s="245"/>
      <c r="B635" s="256" t="s">
        <v>2418</v>
      </c>
      <c r="C635" s="53" t="s">
        <v>4565</v>
      </c>
      <c r="D635" s="327">
        <v>2</v>
      </c>
      <c r="E635" s="83" t="s">
        <v>2432</v>
      </c>
      <c r="F635" s="91"/>
      <c r="G635" s="101"/>
      <c r="H635" s="375"/>
    </row>
    <row r="636" spans="1:8" ht="12.75" customHeight="1">
      <c r="A636" s="246"/>
      <c r="B636" s="255"/>
      <c r="C636" s="266"/>
      <c r="D636" s="326"/>
      <c r="E636" s="82"/>
      <c r="F636" s="90"/>
      <c r="G636" s="73"/>
      <c r="H636" s="419"/>
    </row>
    <row r="637" spans="1:8" ht="12.75" customHeight="1">
      <c r="A637" s="245"/>
      <c r="B637" s="256" t="s">
        <v>1242</v>
      </c>
      <c r="C637" s="53"/>
      <c r="D637" s="327"/>
      <c r="E637" s="83"/>
      <c r="F637" s="91"/>
      <c r="G637" s="101"/>
      <c r="H637" s="420"/>
    </row>
    <row r="638" spans="1:8" ht="12.75" customHeight="1">
      <c r="A638" s="246"/>
      <c r="B638" s="255"/>
      <c r="C638" s="266"/>
      <c r="D638" s="326"/>
      <c r="E638" s="82"/>
      <c r="F638" s="90"/>
      <c r="G638" s="73"/>
      <c r="H638" s="419"/>
    </row>
    <row r="639" spans="1:8" ht="12.75" customHeight="1">
      <c r="A639" s="245"/>
      <c r="B639" s="256" t="s">
        <v>3082</v>
      </c>
      <c r="C639" s="53" t="s">
        <v>3084</v>
      </c>
      <c r="D639" s="327">
        <v>29</v>
      </c>
      <c r="E639" s="83" t="s">
        <v>2432</v>
      </c>
      <c r="F639" s="91"/>
      <c r="G639" s="101"/>
      <c r="H639" s="375"/>
    </row>
    <row r="640" spans="1:8" ht="12.75" customHeight="1">
      <c r="A640" s="246"/>
      <c r="B640" s="255"/>
      <c r="C640" s="266"/>
      <c r="D640" s="326"/>
      <c r="E640" s="82"/>
      <c r="F640" s="90"/>
      <c r="G640" s="73"/>
      <c r="H640" s="419"/>
    </row>
    <row r="641" spans="1:8" ht="12.75" customHeight="1">
      <c r="A641" s="245"/>
      <c r="B641" s="256" t="s">
        <v>3085</v>
      </c>
      <c r="C641" s="53" t="s">
        <v>3086</v>
      </c>
      <c r="D641" s="327">
        <v>298</v>
      </c>
      <c r="E641" s="83" t="s">
        <v>2432</v>
      </c>
      <c r="F641" s="91"/>
      <c r="G641" s="101"/>
      <c r="H641" s="375"/>
    </row>
    <row r="642" spans="1:8" ht="12.75" customHeight="1">
      <c r="A642" s="246"/>
      <c r="B642" s="255"/>
      <c r="C642" s="266"/>
      <c r="D642" s="326"/>
      <c r="E642" s="82"/>
      <c r="F642" s="90"/>
      <c r="G642" s="73"/>
      <c r="H642" s="419"/>
    </row>
    <row r="643" spans="1:8" ht="12.75" customHeight="1">
      <c r="A643" s="245"/>
      <c r="B643" s="256" t="s">
        <v>3087</v>
      </c>
      <c r="C643" s="53" t="s">
        <v>3089</v>
      </c>
      <c r="D643" s="327">
        <v>116</v>
      </c>
      <c r="E643" s="83" t="s">
        <v>2432</v>
      </c>
      <c r="F643" s="91"/>
      <c r="G643" s="101"/>
      <c r="H643" s="375"/>
    </row>
    <row r="644" spans="1:8" ht="12.75" customHeight="1">
      <c r="A644" s="246"/>
      <c r="B644" s="255"/>
      <c r="C644" s="266"/>
      <c r="D644" s="326"/>
      <c r="E644" s="82"/>
      <c r="F644" s="90"/>
      <c r="G644" s="73"/>
      <c r="H644" s="419"/>
    </row>
    <row r="645" spans="1:8" ht="12.75" customHeight="1">
      <c r="A645" s="245"/>
      <c r="B645" s="256" t="s">
        <v>3065</v>
      </c>
      <c r="C645" s="53" t="s">
        <v>1089</v>
      </c>
      <c r="D645" s="327">
        <v>334</v>
      </c>
      <c r="E645" s="83" t="s">
        <v>2432</v>
      </c>
      <c r="F645" s="91"/>
      <c r="G645" s="101"/>
      <c r="H645" s="375"/>
    </row>
    <row r="646" spans="1:8" ht="12.75" customHeight="1">
      <c r="A646" s="246"/>
      <c r="B646" s="255"/>
      <c r="C646" s="266"/>
      <c r="D646" s="326"/>
      <c r="E646" s="82"/>
      <c r="F646" s="90"/>
      <c r="G646" s="73"/>
      <c r="H646" s="419"/>
    </row>
    <row r="647" spans="1:8" ht="12.75" customHeight="1">
      <c r="A647" s="245"/>
      <c r="B647" s="256" t="s">
        <v>3091</v>
      </c>
      <c r="C647" s="53" t="s">
        <v>1089</v>
      </c>
      <c r="D647" s="327">
        <v>334</v>
      </c>
      <c r="E647" s="83" t="s">
        <v>2432</v>
      </c>
      <c r="F647" s="91"/>
      <c r="G647" s="101"/>
      <c r="H647" s="375"/>
    </row>
    <row r="648" spans="1:8" ht="12.75" customHeight="1">
      <c r="A648" s="246"/>
      <c r="B648" s="255"/>
      <c r="C648" s="266"/>
      <c r="D648" s="326"/>
      <c r="E648" s="82"/>
      <c r="F648" s="90"/>
      <c r="G648" s="73"/>
      <c r="H648" s="419"/>
    </row>
    <row r="649" spans="1:8" ht="12.75" customHeight="1">
      <c r="A649" s="245"/>
      <c r="B649" s="256" t="s">
        <v>3078</v>
      </c>
      <c r="C649" s="53" t="s">
        <v>3419</v>
      </c>
      <c r="D649" s="327">
        <v>13.9</v>
      </c>
      <c r="E649" s="83" t="s">
        <v>2701</v>
      </c>
      <c r="F649" s="91"/>
      <c r="G649" s="101"/>
      <c r="H649" s="375"/>
    </row>
    <row r="650" spans="1:8" ht="12.75" customHeight="1">
      <c r="A650" s="246"/>
      <c r="B650" s="255"/>
      <c r="C650" s="266"/>
      <c r="D650" s="326"/>
      <c r="E650" s="82"/>
      <c r="F650" s="90"/>
      <c r="G650" s="73"/>
      <c r="H650" s="419"/>
    </row>
    <row r="651" spans="1:8" ht="12.75" customHeight="1">
      <c r="A651" s="245"/>
      <c r="B651" s="256"/>
      <c r="C651" s="53"/>
      <c r="D651" s="327"/>
      <c r="E651" s="83"/>
      <c r="F651" s="91"/>
      <c r="G651" s="101"/>
      <c r="H651" s="420"/>
    </row>
    <row r="652" spans="1:8" ht="12.75" customHeight="1">
      <c r="A652" s="246"/>
      <c r="B652" s="255"/>
      <c r="C652" s="266"/>
      <c r="D652" s="326"/>
      <c r="E652" s="82"/>
      <c r="F652" s="90"/>
      <c r="G652" s="73"/>
      <c r="H652" s="419"/>
    </row>
    <row r="653" spans="1:8" ht="12.75" customHeight="1">
      <c r="A653" s="245"/>
      <c r="B653" s="256"/>
      <c r="C653" s="53"/>
      <c r="D653" s="327"/>
      <c r="E653" s="83"/>
      <c r="F653" s="91"/>
      <c r="G653" s="101"/>
      <c r="H653" s="420"/>
    </row>
    <row r="654" spans="1:8" ht="12.75" customHeight="1">
      <c r="A654" s="246"/>
      <c r="B654" s="255"/>
      <c r="C654" s="266"/>
      <c r="D654" s="326"/>
      <c r="E654" s="82"/>
      <c r="F654" s="90"/>
      <c r="G654" s="73"/>
      <c r="H654" s="419"/>
    </row>
    <row r="655" spans="1:8" ht="12.75" customHeight="1">
      <c r="A655" s="245"/>
      <c r="B655" s="256"/>
      <c r="C655" s="53"/>
      <c r="D655" s="327"/>
      <c r="E655" s="83"/>
      <c r="F655" s="91"/>
      <c r="G655" s="101"/>
      <c r="H655" s="375"/>
    </row>
    <row r="656" spans="1:8" ht="12.75" customHeight="1">
      <c r="A656" s="246"/>
      <c r="B656" s="255"/>
      <c r="C656" s="266"/>
      <c r="D656" s="326"/>
      <c r="E656" s="82"/>
      <c r="F656" s="90"/>
      <c r="G656" s="73"/>
      <c r="H656" s="419"/>
    </row>
    <row r="657" spans="1:8" ht="12.75" customHeight="1">
      <c r="A657" s="245"/>
      <c r="B657" s="256"/>
      <c r="C657" s="53"/>
      <c r="D657" s="327"/>
      <c r="E657" s="83"/>
      <c r="F657" s="91"/>
      <c r="G657" s="101"/>
      <c r="H657" s="375"/>
    </row>
    <row r="658" spans="1:8" ht="12.75" customHeight="1">
      <c r="A658" s="246"/>
      <c r="B658" s="255"/>
      <c r="C658" s="266"/>
      <c r="D658" s="326"/>
      <c r="E658" s="82"/>
      <c r="F658" s="90"/>
      <c r="G658" s="73"/>
      <c r="H658" s="419"/>
    </row>
    <row r="659" spans="1:8" ht="12.75" customHeight="1">
      <c r="A659" s="245"/>
      <c r="B659" s="256"/>
      <c r="C659" s="53"/>
      <c r="D659" s="327"/>
      <c r="E659" s="83"/>
      <c r="F659" s="91"/>
      <c r="G659" s="101"/>
      <c r="H659" s="375"/>
    </row>
    <row r="660" spans="1:8" ht="12.75" customHeight="1">
      <c r="A660" s="246"/>
      <c r="B660" s="255"/>
      <c r="C660" s="266"/>
      <c r="D660" s="326"/>
      <c r="E660" s="82"/>
      <c r="F660" s="90"/>
      <c r="G660" s="73"/>
      <c r="H660" s="419"/>
    </row>
    <row r="661" spans="1:8" ht="12.75" customHeight="1">
      <c r="A661" s="245"/>
      <c r="B661" s="256"/>
      <c r="C661" s="53"/>
      <c r="D661" s="327"/>
      <c r="E661" s="83"/>
      <c r="F661" s="91"/>
      <c r="G661" s="101"/>
      <c r="H661" s="375"/>
    </row>
    <row r="662" spans="1:8" ht="12.75" customHeight="1">
      <c r="A662" s="246"/>
      <c r="B662" s="255"/>
      <c r="C662" s="266"/>
      <c r="D662" s="326"/>
      <c r="E662" s="82"/>
      <c r="F662" s="90"/>
      <c r="G662" s="73"/>
      <c r="H662" s="419"/>
    </row>
    <row r="663" spans="1:8" ht="12.75" customHeight="1">
      <c r="A663" s="245"/>
      <c r="B663" s="256"/>
      <c r="C663" s="53"/>
      <c r="D663" s="327"/>
      <c r="E663" s="83"/>
      <c r="F663" s="91"/>
      <c r="G663" s="101"/>
      <c r="H663" s="420"/>
    </row>
    <row r="664" spans="1:8" ht="12.75" customHeight="1">
      <c r="A664" s="246"/>
      <c r="B664" s="255"/>
      <c r="C664" s="266"/>
      <c r="D664" s="326"/>
      <c r="E664" s="82"/>
      <c r="F664" s="90"/>
      <c r="G664" s="73"/>
      <c r="H664" s="419"/>
    </row>
    <row r="665" spans="1:8" ht="12.75" customHeight="1">
      <c r="A665" s="245"/>
      <c r="B665" s="291" t="s">
        <v>3207</v>
      </c>
      <c r="C665" s="53"/>
      <c r="D665" s="327"/>
      <c r="E665" s="83"/>
      <c r="F665" s="91"/>
      <c r="G665" s="101"/>
      <c r="H665" s="420"/>
    </row>
    <row r="666" spans="1:8" ht="12.75" customHeight="1">
      <c r="A666" s="285"/>
      <c r="B666" s="293"/>
      <c r="C666" s="52"/>
      <c r="D666" s="328"/>
      <c r="E666" s="345"/>
      <c r="F666" s="355"/>
      <c r="G666" s="73"/>
      <c r="H666" s="421"/>
    </row>
    <row r="667" spans="1:8" ht="12.75" customHeight="1">
      <c r="A667" s="286"/>
      <c r="B667" s="294" t="s">
        <v>2411</v>
      </c>
      <c r="C667" s="53" t="s">
        <v>2402</v>
      </c>
      <c r="D667" s="329">
        <v>595</v>
      </c>
      <c r="E667" s="86" t="s">
        <v>877</v>
      </c>
      <c r="F667" s="356"/>
      <c r="G667" s="101"/>
      <c r="H667" s="422"/>
    </row>
    <row r="668" spans="1:8" ht="12.75" customHeight="1">
      <c r="A668" s="285"/>
      <c r="B668" s="293"/>
      <c r="C668" s="52"/>
      <c r="D668" s="328"/>
      <c r="E668" s="345"/>
      <c r="F668" s="355"/>
      <c r="G668" s="73"/>
      <c r="H668" s="421"/>
    </row>
    <row r="669" spans="1:8" ht="12.75" customHeight="1">
      <c r="A669" s="286"/>
      <c r="B669" s="294"/>
      <c r="C669" s="53" t="s">
        <v>3220</v>
      </c>
      <c r="D669" s="329"/>
      <c r="E669" s="86"/>
      <c r="F669" s="356"/>
      <c r="G669" s="101"/>
      <c r="H669" s="422"/>
    </row>
    <row r="670" spans="1:8" ht="12.75" customHeight="1">
      <c r="A670" s="285"/>
      <c r="B670" s="293"/>
      <c r="C670" s="52"/>
      <c r="D670" s="328"/>
      <c r="E670" s="345"/>
      <c r="F670" s="355"/>
      <c r="G670" s="73"/>
      <c r="H670" s="421"/>
    </row>
    <row r="671" spans="1:8" ht="12.75" customHeight="1">
      <c r="A671" s="286"/>
      <c r="B671" s="294"/>
      <c r="C671" s="53"/>
      <c r="D671" s="329"/>
      <c r="E671" s="86"/>
      <c r="F671" s="356"/>
      <c r="G671" s="101"/>
      <c r="H671" s="422"/>
    </row>
    <row r="672" spans="1:8" ht="12.75" customHeight="1">
      <c r="A672" s="285"/>
      <c r="B672" s="293"/>
      <c r="C672" s="52"/>
      <c r="D672" s="328"/>
      <c r="E672" s="345"/>
      <c r="F672" s="355"/>
      <c r="G672" s="73"/>
      <c r="H672" s="421"/>
    </row>
    <row r="673" spans="1:8" ht="12.75" customHeight="1">
      <c r="A673" s="286"/>
      <c r="B673" s="294"/>
      <c r="C673" s="53"/>
      <c r="D673" s="329"/>
      <c r="E673" s="86"/>
      <c r="F673" s="356"/>
      <c r="G673" s="101"/>
      <c r="H673" s="422"/>
    </row>
    <row r="674" spans="1:8" ht="12.75" customHeight="1">
      <c r="A674" s="246"/>
      <c r="B674" s="255"/>
      <c r="C674" s="266"/>
      <c r="D674" s="326"/>
      <c r="E674" s="82"/>
      <c r="F674" s="90"/>
      <c r="G674" s="73"/>
      <c r="H674" s="419"/>
    </row>
    <row r="675" spans="1:8" ht="12.75" customHeight="1">
      <c r="A675" s="245"/>
      <c r="B675" s="256"/>
      <c r="C675" s="53"/>
      <c r="D675" s="327"/>
      <c r="E675" s="83"/>
      <c r="F675" s="91"/>
      <c r="G675" s="101"/>
      <c r="H675" s="420"/>
    </row>
    <row r="676" spans="1:8" ht="12.75" customHeight="1">
      <c r="A676" s="246"/>
      <c r="B676" s="255"/>
      <c r="C676" s="266"/>
      <c r="D676" s="326"/>
      <c r="E676" s="82"/>
      <c r="F676" s="90"/>
      <c r="G676" s="73"/>
      <c r="H676" s="419"/>
    </row>
    <row r="677" spans="1:8" ht="12.75" customHeight="1">
      <c r="A677" s="245"/>
      <c r="B677" s="256"/>
      <c r="C677" s="53"/>
      <c r="D677" s="327"/>
      <c r="E677" s="83"/>
      <c r="F677" s="91"/>
      <c r="G677" s="101"/>
      <c r="H677" s="420"/>
    </row>
    <row r="678" spans="1:8" ht="12.75" customHeight="1">
      <c r="A678" s="285"/>
      <c r="B678" s="293"/>
      <c r="C678" s="52"/>
      <c r="D678" s="328"/>
      <c r="E678" s="82"/>
      <c r="F678" s="355"/>
      <c r="G678" s="73"/>
      <c r="H678" s="421"/>
    </row>
    <row r="679" spans="1:8" ht="12.75" customHeight="1">
      <c r="A679" s="286"/>
      <c r="B679" s="294"/>
      <c r="C679" s="294"/>
      <c r="D679" s="329"/>
      <c r="E679" s="83"/>
      <c r="F679" s="356"/>
      <c r="G679" s="101"/>
      <c r="H679" s="422"/>
    </row>
    <row r="680" spans="1:8" ht="12.75" customHeight="1">
      <c r="A680" s="288"/>
      <c r="B680" s="261"/>
      <c r="C680" s="55"/>
      <c r="D680" s="333"/>
      <c r="E680" s="85"/>
      <c r="F680" s="73"/>
      <c r="G680" s="73"/>
      <c r="H680" s="419"/>
    </row>
    <row r="681" spans="1:8" ht="12.75" customHeight="1">
      <c r="A681" s="283"/>
      <c r="B681" s="40" t="s">
        <v>165</v>
      </c>
      <c r="C681" s="53"/>
      <c r="D681" s="334"/>
      <c r="E681" s="272"/>
      <c r="F681" s="94"/>
      <c r="G681" s="102"/>
      <c r="H681" s="376"/>
    </row>
    <row r="682" spans="1:8" ht="12.75" customHeight="1">
      <c r="A682" s="80"/>
      <c r="B682" s="249"/>
      <c r="C682" s="249"/>
      <c r="D682" s="330"/>
      <c r="E682" s="80"/>
      <c r="F682" s="69"/>
      <c r="G682" s="69"/>
      <c r="H682" s="423"/>
    </row>
    <row r="683" spans="1:8" ht="12.75" customHeight="1">
      <c r="A683" s="245" t="s">
        <v>2477</v>
      </c>
      <c r="B683" s="256" t="s">
        <v>2933</v>
      </c>
      <c r="C683" s="311"/>
      <c r="D683" s="331"/>
      <c r="E683" s="81"/>
      <c r="F683" s="70"/>
      <c r="G683" s="70"/>
      <c r="H683" s="409"/>
    </row>
    <row r="684" spans="1:8" ht="12.75" customHeight="1">
      <c r="A684" s="282"/>
      <c r="B684" s="253"/>
      <c r="C684" s="264"/>
      <c r="D684" s="330"/>
      <c r="E684" s="80"/>
      <c r="F684" s="69"/>
      <c r="G684" s="69"/>
      <c r="H684" s="423"/>
    </row>
    <row r="685" spans="1:8" ht="12.75" customHeight="1">
      <c r="A685" s="287"/>
      <c r="B685" s="254"/>
      <c r="C685" s="265"/>
      <c r="D685" s="331"/>
      <c r="E685" s="81"/>
      <c r="F685" s="70"/>
      <c r="G685" s="70"/>
      <c r="H685" s="277"/>
    </row>
    <row r="686" spans="1:8" ht="12.75" customHeight="1">
      <c r="A686" s="282"/>
      <c r="B686" s="258" t="s">
        <v>3096</v>
      </c>
      <c r="C686" s="52"/>
      <c r="D686" s="326"/>
      <c r="E686" s="82"/>
      <c r="F686" s="90"/>
      <c r="G686" s="73"/>
      <c r="H686" s="419"/>
    </row>
    <row r="687" spans="1:8" ht="12.75" customHeight="1">
      <c r="A687" s="245"/>
      <c r="B687" s="256" t="s">
        <v>3097</v>
      </c>
      <c r="C687" s="54" t="s">
        <v>3101</v>
      </c>
      <c r="D687" s="327">
        <v>2</v>
      </c>
      <c r="E687" s="83" t="s">
        <v>866</v>
      </c>
      <c r="F687" s="91"/>
      <c r="G687" s="101"/>
      <c r="H687" s="375"/>
    </row>
    <row r="688" spans="1:8" ht="12.75" customHeight="1">
      <c r="A688" s="282"/>
      <c r="B688" s="258" t="s">
        <v>3103</v>
      </c>
      <c r="C688" s="52"/>
      <c r="D688" s="326"/>
      <c r="E688" s="82"/>
      <c r="F688" s="90"/>
      <c r="G688" s="73"/>
      <c r="H688" s="419"/>
    </row>
    <row r="689" spans="1:10" ht="12.75" customHeight="1">
      <c r="A689" s="245"/>
      <c r="B689" s="256" t="s">
        <v>3105</v>
      </c>
      <c r="C689" s="54" t="s">
        <v>1018</v>
      </c>
      <c r="D689" s="327">
        <v>1</v>
      </c>
      <c r="E689" s="83" t="s">
        <v>866</v>
      </c>
      <c r="F689" s="91"/>
      <c r="G689" s="101"/>
      <c r="H689" s="375"/>
    </row>
    <row r="690" spans="1:10" ht="12.75" customHeight="1">
      <c r="A690" s="285"/>
      <c r="B690" s="293" t="s">
        <v>5094</v>
      </c>
      <c r="C690" s="52"/>
      <c r="D690" s="328"/>
      <c r="E690" s="348"/>
      <c r="F690" s="355"/>
      <c r="G690" s="371"/>
      <c r="H690" s="372"/>
      <c r="J690" s="1"/>
    </row>
    <row r="691" spans="1:10" ht="12.75" customHeight="1">
      <c r="A691" s="286"/>
      <c r="B691" s="294" t="s">
        <v>3314</v>
      </c>
      <c r="C691" s="53" t="s">
        <v>2787</v>
      </c>
      <c r="D691" s="329">
        <v>1</v>
      </c>
      <c r="E691" s="349" t="s">
        <v>866</v>
      </c>
      <c r="F691" s="356"/>
      <c r="G691" s="94"/>
      <c r="H691" s="373"/>
      <c r="J691" s="1"/>
    </row>
    <row r="692" spans="1:10" ht="12.75" customHeight="1">
      <c r="A692" s="282"/>
      <c r="B692" s="255" t="s">
        <v>3107</v>
      </c>
      <c r="C692" s="55"/>
      <c r="D692" s="326"/>
      <c r="E692" s="82"/>
      <c r="F692" s="90"/>
      <c r="G692" s="73"/>
      <c r="H692" s="419"/>
    </row>
    <row r="693" spans="1:10" ht="12.75" customHeight="1">
      <c r="A693" s="245"/>
      <c r="B693" s="256" t="s">
        <v>3108</v>
      </c>
      <c r="C693" s="54" t="s">
        <v>2214</v>
      </c>
      <c r="D693" s="327">
        <v>1</v>
      </c>
      <c r="E693" s="83" t="s">
        <v>866</v>
      </c>
      <c r="F693" s="91"/>
      <c r="G693" s="101"/>
      <c r="H693" s="420"/>
    </row>
    <row r="694" spans="1:10" ht="12.75" customHeight="1">
      <c r="A694" s="282"/>
      <c r="B694" s="255" t="s">
        <v>1568</v>
      </c>
      <c r="C694" s="55"/>
      <c r="D694" s="326"/>
      <c r="E694" s="82"/>
      <c r="F694" s="90"/>
      <c r="G694" s="73"/>
      <c r="H694" s="419"/>
    </row>
    <row r="695" spans="1:10" ht="12.75" customHeight="1">
      <c r="A695" s="245"/>
      <c r="B695" s="256" t="s">
        <v>820</v>
      </c>
      <c r="C695" s="53" t="s">
        <v>3109</v>
      </c>
      <c r="D695" s="327">
        <v>2</v>
      </c>
      <c r="E695" s="83" t="s">
        <v>866</v>
      </c>
      <c r="F695" s="91"/>
      <c r="G695" s="101"/>
      <c r="H695" s="420"/>
    </row>
    <row r="696" spans="1:10" ht="12.75" customHeight="1">
      <c r="A696" s="282"/>
      <c r="B696" s="255"/>
      <c r="C696" s="55"/>
      <c r="D696" s="326"/>
      <c r="E696" s="82"/>
      <c r="F696" s="90"/>
      <c r="G696" s="73"/>
      <c r="H696" s="419"/>
    </row>
    <row r="697" spans="1:10" ht="12.75" customHeight="1">
      <c r="A697" s="245"/>
      <c r="B697" s="256" t="s">
        <v>3110</v>
      </c>
      <c r="C697" s="54"/>
      <c r="D697" s="327">
        <v>1</v>
      </c>
      <c r="E697" s="83" t="s">
        <v>2108</v>
      </c>
      <c r="F697" s="357"/>
      <c r="G697" s="101"/>
      <c r="H697" s="420"/>
    </row>
    <row r="698" spans="1:10" ht="12.75" customHeight="1">
      <c r="A698" s="282"/>
      <c r="B698" s="255" t="s">
        <v>420</v>
      </c>
      <c r="C698" s="55"/>
      <c r="D698" s="326"/>
      <c r="E698" s="82"/>
      <c r="F698" s="90"/>
      <c r="G698" s="73"/>
      <c r="H698" s="419"/>
    </row>
    <row r="699" spans="1:10" ht="12.75" customHeight="1">
      <c r="A699" s="245"/>
      <c r="B699" s="256" t="s">
        <v>3111</v>
      </c>
      <c r="C699" s="53" t="s">
        <v>2401</v>
      </c>
      <c r="D699" s="327">
        <v>1</v>
      </c>
      <c r="E699" s="83" t="s">
        <v>866</v>
      </c>
      <c r="F699" s="92"/>
      <c r="G699" s="101"/>
      <c r="H699" s="420"/>
    </row>
    <row r="700" spans="1:10" ht="12.75" customHeight="1">
      <c r="A700" s="285"/>
      <c r="B700" s="293"/>
      <c r="C700" s="52"/>
      <c r="D700" s="328"/>
      <c r="E700" s="348"/>
      <c r="F700" s="355"/>
      <c r="G700" s="371"/>
      <c r="H700" s="372"/>
      <c r="J700" s="1"/>
    </row>
    <row r="701" spans="1:10" ht="12.75" customHeight="1">
      <c r="A701" s="286"/>
      <c r="B701" s="294"/>
      <c r="C701" s="53"/>
      <c r="D701" s="329"/>
      <c r="E701" s="349"/>
      <c r="F701" s="356"/>
      <c r="G701" s="94"/>
      <c r="H701" s="373"/>
      <c r="J701" s="1"/>
    </row>
    <row r="702" spans="1:10" ht="12.75" customHeight="1">
      <c r="A702" s="282"/>
      <c r="B702" s="255" t="s">
        <v>244</v>
      </c>
      <c r="C702" s="55"/>
      <c r="D702" s="326"/>
      <c r="E702" s="82"/>
      <c r="F702" s="90"/>
      <c r="G702" s="73"/>
      <c r="H702" s="419"/>
    </row>
    <row r="703" spans="1:10" ht="12.75" customHeight="1">
      <c r="A703" s="245"/>
      <c r="B703" s="256" t="s">
        <v>3116</v>
      </c>
      <c r="C703" s="54" t="s">
        <v>173</v>
      </c>
      <c r="D703" s="327">
        <v>1</v>
      </c>
      <c r="E703" s="83" t="s">
        <v>866</v>
      </c>
      <c r="F703" s="91"/>
      <c r="G703" s="101"/>
      <c r="H703" s="420"/>
    </row>
    <row r="704" spans="1:10" ht="12.75" customHeight="1">
      <c r="A704" s="282"/>
      <c r="B704" s="255"/>
      <c r="C704" s="55"/>
      <c r="D704" s="326"/>
      <c r="E704" s="84"/>
      <c r="F704" s="90"/>
      <c r="G704" s="73"/>
      <c r="H704" s="278"/>
      <c r="J704" s="1"/>
    </row>
    <row r="705" spans="1:10" ht="12.75" customHeight="1">
      <c r="A705" s="245"/>
      <c r="B705" s="256"/>
      <c r="C705" s="54"/>
      <c r="D705" s="327"/>
      <c r="E705" s="347"/>
      <c r="F705" s="92"/>
      <c r="G705" s="101"/>
      <c r="H705" s="279"/>
      <c r="J705" s="1"/>
    </row>
    <row r="706" spans="1:10" ht="12.75" customHeight="1">
      <c r="A706" s="282"/>
      <c r="B706" s="303" t="s">
        <v>46</v>
      </c>
      <c r="C706" s="55" t="s">
        <v>46</v>
      </c>
      <c r="D706" s="326"/>
      <c r="E706" s="346"/>
      <c r="F706" s="90"/>
      <c r="G706" s="73"/>
      <c r="H706" s="278"/>
      <c r="J706" s="1"/>
    </row>
    <row r="707" spans="1:10" ht="12.75" customHeight="1">
      <c r="A707" s="246" t="s">
        <v>46</v>
      </c>
      <c r="B707" s="303" t="s">
        <v>3636</v>
      </c>
      <c r="C707" s="312" t="s">
        <v>46</v>
      </c>
      <c r="D707" s="326"/>
      <c r="E707" s="346" t="s">
        <v>46</v>
      </c>
      <c r="F707" s="90"/>
      <c r="G707" s="73"/>
      <c r="H707" s="278"/>
      <c r="J707" s="1"/>
    </row>
    <row r="708" spans="1:10" ht="12.75" customHeight="1">
      <c r="A708" s="285"/>
      <c r="B708" s="304" t="s">
        <v>2107</v>
      </c>
      <c r="C708" s="52" t="s">
        <v>991</v>
      </c>
      <c r="D708" s="328"/>
      <c r="E708" s="348"/>
      <c r="F708" s="355"/>
      <c r="G708" s="371"/>
      <c r="H708" s="372"/>
      <c r="J708" s="1"/>
    </row>
    <row r="709" spans="1:10" ht="12.75" customHeight="1">
      <c r="A709" s="286" t="s">
        <v>46</v>
      </c>
      <c r="B709" s="299" t="s">
        <v>2114</v>
      </c>
      <c r="C709" s="53" t="s">
        <v>3520</v>
      </c>
      <c r="D709" s="329">
        <v>3</v>
      </c>
      <c r="E709" s="349" t="s">
        <v>199</v>
      </c>
      <c r="F709" s="356"/>
      <c r="G709" s="94"/>
      <c r="H709" s="373"/>
      <c r="J709" s="1"/>
    </row>
    <row r="710" spans="1:10" ht="12.75" customHeight="1">
      <c r="A710" s="246"/>
      <c r="B710" s="303" t="s">
        <v>862</v>
      </c>
      <c r="C710" s="266" t="s">
        <v>306</v>
      </c>
      <c r="D710" s="326"/>
      <c r="E710" s="346"/>
      <c r="F710" s="90"/>
      <c r="G710" s="73"/>
      <c r="H710" s="278"/>
      <c r="J710" s="1"/>
    </row>
    <row r="711" spans="1:10" ht="12.75" customHeight="1">
      <c r="A711" s="245" t="s">
        <v>46</v>
      </c>
      <c r="B711" s="295" t="s">
        <v>4536</v>
      </c>
      <c r="C711" s="53" t="s">
        <v>923</v>
      </c>
      <c r="D711" s="327">
        <v>2</v>
      </c>
      <c r="E711" s="347" t="s">
        <v>199</v>
      </c>
      <c r="F711" s="91"/>
      <c r="G711" s="101"/>
      <c r="H711" s="279"/>
      <c r="J711" s="1"/>
    </row>
    <row r="712" spans="1:10" ht="12.75" customHeight="1">
      <c r="A712" s="80"/>
      <c r="B712" s="249" t="s">
        <v>2167</v>
      </c>
      <c r="C712" s="249" t="s">
        <v>306</v>
      </c>
      <c r="D712" s="330"/>
      <c r="E712" s="80"/>
      <c r="F712" s="69"/>
      <c r="G712" s="69"/>
      <c r="H712" s="275"/>
      <c r="J712" s="1"/>
    </row>
    <row r="713" spans="1:10" ht="12.75" customHeight="1">
      <c r="A713" s="284" t="s">
        <v>46</v>
      </c>
      <c r="B713" s="49" t="s">
        <v>4537</v>
      </c>
      <c r="C713" s="311" t="s">
        <v>923</v>
      </c>
      <c r="D713" s="331">
        <v>13</v>
      </c>
      <c r="E713" s="81" t="s">
        <v>199</v>
      </c>
      <c r="F713" s="70"/>
      <c r="G713" s="70"/>
      <c r="H713" s="374"/>
      <c r="J713" s="1"/>
    </row>
    <row r="714" spans="1:10" ht="12.75" customHeight="1">
      <c r="A714" s="282"/>
      <c r="B714" s="255" t="s">
        <v>2172</v>
      </c>
      <c r="C714" s="52" t="s">
        <v>4539</v>
      </c>
      <c r="D714" s="326"/>
      <c r="E714" s="346"/>
      <c r="F714" s="90"/>
      <c r="G714" s="69"/>
      <c r="H714" s="278"/>
      <c r="J714" s="1"/>
    </row>
    <row r="715" spans="1:10" ht="12.75" customHeight="1">
      <c r="A715" s="245" t="s">
        <v>46</v>
      </c>
      <c r="B715" s="256" t="s">
        <v>2173</v>
      </c>
      <c r="C715" s="54" t="s">
        <v>3453</v>
      </c>
      <c r="D715" s="327">
        <v>4</v>
      </c>
      <c r="E715" s="347" t="s">
        <v>199</v>
      </c>
      <c r="F715" s="91"/>
      <c r="G715" s="70"/>
      <c r="H715" s="277"/>
      <c r="J715" s="1"/>
    </row>
    <row r="716" spans="1:10" ht="12.75" customHeight="1">
      <c r="A716" s="282"/>
      <c r="B716" s="258" t="s">
        <v>369</v>
      </c>
      <c r="C716" s="52" t="s">
        <v>3525</v>
      </c>
      <c r="D716" s="326"/>
      <c r="E716" s="346"/>
      <c r="F716" s="90"/>
      <c r="G716" s="69"/>
      <c r="H716" s="372"/>
      <c r="J716" s="1"/>
    </row>
    <row r="717" spans="1:10" ht="12.75" customHeight="1">
      <c r="A717" s="245" t="s">
        <v>46</v>
      </c>
      <c r="B717" s="256" t="s">
        <v>437</v>
      </c>
      <c r="C717" s="53" t="s">
        <v>4210</v>
      </c>
      <c r="D717" s="327">
        <v>1</v>
      </c>
      <c r="E717" s="347" t="s">
        <v>199</v>
      </c>
      <c r="F717" s="72"/>
      <c r="G717" s="70"/>
      <c r="H717" s="375"/>
      <c r="J717" s="1"/>
    </row>
    <row r="718" spans="1:10" ht="12.75" customHeight="1">
      <c r="A718" s="282"/>
      <c r="B718" s="255" t="s">
        <v>2174</v>
      </c>
      <c r="C718" s="55" t="s">
        <v>3438</v>
      </c>
      <c r="D718" s="326"/>
      <c r="E718" s="346"/>
      <c r="F718" s="90"/>
      <c r="G718" s="73"/>
      <c r="H718" s="278"/>
      <c r="J718" s="1"/>
    </row>
    <row r="719" spans="1:10" ht="12.75" customHeight="1">
      <c r="A719" s="245" t="s">
        <v>46</v>
      </c>
      <c r="B719" s="256" t="s">
        <v>2176</v>
      </c>
      <c r="C719" s="54" t="s">
        <v>4211</v>
      </c>
      <c r="D719" s="327">
        <v>30</v>
      </c>
      <c r="E719" s="347" t="s">
        <v>199</v>
      </c>
      <c r="F719" s="91"/>
      <c r="G719" s="101"/>
      <c r="H719" s="279"/>
      <c r="J719" s="1"/>
    </row>
    <row r="720" spans="1:10" ht="12.75" customHeight="1">
      <c r="A720" s="282"/>
      <c r="B720" s="255" t="s">
        <v>30</v>
      </c>
      <c r="C720" s="55" t="s">
        <v>4292</v>
      </c>
      <c r="D720" s="326"/>
      <c r="E720" s="346"/>
      <c r="F720" s="90"/>
      <c r="G720" s="73"/>
      <c r="H720" s="278"/>
      <c r="J720" s="1"/>
    </row>
    <row r="721" spans="1:10" ht="12.75" customHeight="1">
      <c r="A721" s="245" t="s">
        <v>46</v>
      </c>
      <c r="B721" s="256" t="s">
        <v>4542</v>
      </c>
      <c r="C721" s="54" t="s">
        <v>2550</v>
      </c>
      <c r="D721" s="327">
        <v>1</v>
      </c>
      <c r="E721" s="347" t="s">
        <v>199</v>
      </c>
      <c r="F721" s="93"/>
      <c r="G721" s="101"/>
      <c r="H721" s="279"/>
      <c r="J721" s="1"/>
    </row>
    <row r="722" spans="1:10" ht="12.75" customHeight="1">
      <c r="A722" s="282"/>
      <c r="B722" s="255" t="s">
        <v>46</v>
      </c>
      <c r="C722" s="55" t="s">
        <v>4543</v>
      </c>
      <c r="D722" s="326"/>
      <c r="E722" s="346"/>
      <c r="F722" s="90"/>
      <c r="G722" s="73"/>
      <c r="H722" s="278"/>
      <c r="J722" s="1"/>
    </row>
    <row r="723" spans="1:10" ht="12.75" customHeight="1">
      <c r="A723" s="246" t="s">
        <v>46</v>
      </c>
      <c r="B723" s="255" t="s">
        <v>46</v>
      </c>
      <c r="C723" s="312" t="s">
        <v>4544</v>
      </c>
      <c r="D723" s="326"/>
      <c r="E723" s="346" t="s">
        <v>46</v>
      </c>
      <c r="F723" s="90"/>
      <c r="G723" s="73"/>
      <c r="H723" s="278"/>
      <c r="J723" s="1"/>
    </row>
    <row r="724" spans="1:10" ht="12.75" customHeight="1">
      <c r="A724" s="285"/>
      <c r="B724" s="304" t="s">
        <v>30</v>
      </c>
      <c r="C724" s="52" t="s">
        <v>4292</v>
      </c>
      <c r="D724" s="328"/>
      <c r="E724" s="348"/>
      <c r="F724" s="355"/>
      <c r="G724" s="371"/>
      <c r="H724" s="372"/>
      <c r="J724" s="1"/>
    </row>
    <row r="725" spans="1:10" ht="12.75" customHeight="1">
      <c r="A725" s="286" t="s">
        <v>46</v>
      </c>
      <c r="B725" s="299" t="s">
        <v>4545</v>
      </c>
      <c r="C725" s="53" t="s">
        <v>2550</v>
      </c>
      <c r="D725" s="329">
        <v>1</v>
      </c>
      <c r="E725" s="349" t="s">
        <v>199</v>
      </c>
      <c r="F725" s="356"/>
      <c r="G725" s="94"/>
      <c r="H725" s="373"/>
      <c r="J725" s="1"/>
    </row>
    <row r="726" spans="1:10" ht="12.75" customHeight="1">
      <c r="A726" s="246"/>
      <c r="B726" s="303" t="s">
        <v>46</v>
      </c>
      <c r="C726" s="266" t="s">
        <v>4543</v>
      </c>
      <c r="D726" s="326"/>
      <c r="E726" s="346"/>
      <c r="F726" s="90"/>
      <c r="G726" s="73"/>
      <c r="H726" s="278"/>
      <c r="J726" s="1"/>
    </row>
    <row r="727" spans="1:10" ht="12.75" customHeight="1">
      <c r="A727" s="245" t="s">
        <v>46</v>
      </c>
      <c r="B727" s="295" t="s">
        <v>46</v>
      </c>
      <c r="C727" s="53" t="s">
        <v>4544</v>
      </c>
      <c r="D727" s="327"/>
      <c r="E727" s="347" t="s">
        <v>46</v>
      </c>
      <c r="F727" s="91"/>
      <c r="G727" s="101"/>
      <c r="H727" s="279"/>
      <c r="J727" s="1"/>
    </row>
    <row r="728" spans="1:10" ht="12.75" customHeight="1">
      <c r="A728" s="80"/>
      <c r="B728" s="249" t="s">
        <v>2177</v>
      </c>
      <c r="C728" s="249" t="s">
        <v>4165</v>
      </c>
      <c r="D728" s="330"/>
      <c r="E728" s="80"/>
      <c r="F728" s="69"/>
      <c r="G728" s="69"/>
      <c r="H728" s="275"/>
      <c r="J728" s="1"/>
    </row>
    <row r="729" spans="1:10" ht="12.75" customHeight="1">
      <c r="A729" s="284" t="s">
        <v>46</v>
      </c>
      <c r="B729" s="49" t="s">
        <v>2173</v>
      </c>
      <c r="C729" s="311" t="s">
        <v>3453</v>
      </c>
      <c r="D729" s="331">
        <v>3</v>
      </c>
      <c r="E729" s="81" t="s">
        <v>199</v>
      </c>
      <c r="F729" s="70"/>
      <c r="G729" s="70"/>
      <c r="H729" s="374"/>
      <c r="J729" s="1"/>
    </row>
    <row r="730" spans="1:10" ht="12.75" customHeight="1">
      <c r="A730" s="282"/>
      <c r="B730" s="258" t="s">
        <v>1695</v>
      </c>
      <c r="C730" s="52" t="s">
        <v>4546</v>
      </c>
      <c r="D730" s="326"/>
      <c r="E730" s="346"/>
      <c r="F730" s="90"/>
      <c r="G730" s="69"/>
      <c r="H730" s="372"/>
      <c r="J730" s="1"/>
    </row>
    <row r="731" spans="1:10" ht="12.75" customHeight="1">
      <c r="A731" s="245" t="s">
        <v>46</v>
      </c>
      <c r="B731" s="256" t="s">
        <v>2173</v>
      </c>
      <c r="C731" s="53" t="s">
        <v>3453</v>
      </c>
      <c r="D731" s="327">
        <v>1</v>
      </c>
      <c r="E731" s="347" t="s">
        <v>199</v>
      </c>
      <c r="F731" s="72"/>
      <c r="G731" s="70"/>
      <c r="H731" s="375"/>
      <c r="J731" s="1"/>
    </row>
    <row r="732" spans="1:10" ht="12.75" customHeight="1">
      <c r="A732" s="282"/>
      <c r="B732" s="255" t="s">
        <v>2181</v>
      </c>
      <c r="C732" s="55" t="s">
        <v>930</v>
      </c>
      <c r="D732" s="326"/>
      <c r="E732" s="346"/>
      <c r="F732" s="90"/>
      <c r="G732" s="73"/>
      <c r="H732" s="278"/>
      <c r="J732" s="1"/>
    </row>
    <row r="733" spans="1:10" ht="12.75" customHeight="1">
      <c r="A733" s="245" t="s">
        <v>46</v>
      </c>
      <c r="B733" s="256" t="s">
        <v>2183</v>
      </c>
      <c r="C733" s="54" t="s">
        <v>1616</v>
      </c>
      <c r="D733" s="327">
        <v>2</v>
      </c>
      <c r="E733" s="347" t="s">
        <v>199</v>
      </c>
      <c r="F733" s="91"/>
      <c r="G733" s="101"/>
      <c r="H733" s="279"/>
      <c r="J733" s="1"/>
    </row>
    <row r="734" spans="1:10" ht="12.75" customHeight="1">
      <c r="A734" s="282"/>
      <c r="B734" s="255" t="s">
        <v>2184</v>
      </c>
      <c r="C734" s="55" t="s">
        <v>4156</v>
      </c>
      <c r="D734" s="326"/>
      <c r="E734" s="346"/>
      <c r="F734" s="90"/>
      <c r="G734" s="73"/>
      <c r="H734" s="278"/>
      <c r="J734" s="1"/>
    </row>
    <row r="735" spans="1:10" ht="12.75" customHeight="1">
      <c r="A735" s="245" t="s">
        <v>46</v>
      </c>
      <c r="B735" s="256" t="s">
        <v>2185</v>
      </c>
      <c r="C735" s="54" t="s">
        <v>4212</v>
      </c>
      <c r="D735" s="327">
        <v>1</v>
      </c>
      <c r="E735" s="347" t="s">
        <v>199</v>
      </c>
      <c r="F735" s="91"/>
      <c r="G735" s="101"/>
      <c r="H735" s="279"/>
      <c r="J735" s="1"/>
    </row>
    <row r="736" spans="1:10" ht="12.75" customHeight="1">
      <c r="A736" s="285"/>
      <c r="B736" s="293"/>
      <c r="C736" s="52"/>
      <c r="D736" s="328"/>
      <c r="E736" s="345"/>
      <c r="F736" s="355"/>
      <c r="G736" s="371"/>
      <c r="H736" s="421"/>
    </row>
    <row r="737" spans="1:8" ht="12.75" customHeight="1">
      <c r="A737" s="286"/>
      <c r="B737" s="294" t="s">
        <v>896</v>
      </c>
      <c r="C737" s="53"/>
      <c r="D737" s="329">
        <v>1</v>
      </c>
      <c r="E737" s="86" t="s">
        <v>2108</v>
      </c>
      <c r="F737" s="356"/>
      <c r="G737" s="94"/>
      <c r="H737" s="426"/>
    </row>
    <row r="738" spans="1:8" ht="12.75" customHeight="1">
      <c r="A738" s="282"/>
      <c r="B738" s="255"/>
      <c r="C738" s="55"/>
      <c r="D738" s="326"/>
      <c r="E738" s="82"/>
      <c r="F738" s="90"/>
      <c r="G738" s="73"/>
      <c r="H738" s="419"/>
    </row>
    <row r="739" spans="1:8" ht="12.75" customHeight="1">
      <c r="A739" s="286"/>
      <c r="B739" s="294"/>
      <c r="C739" s="53"/>
      <c r="D739" s="329"/>
      <c r="E739" s="86"/>
      <c r="F739" s="356"/>
      <c r="G739" s="94"/>
      <c r="H739" s="422"/>
    </row>
    <row r="740" spans="1:8" ht="12.75" customHeight="1">
      <c r="A740" s="246"/>
      <c r="B740" s="255"/>
      <c r="C740" s="266"/>
      <c r="D740" s="326"/>
      <c r="E740" s="82"/>
      <c r="F740" s="90"/>
      <c r="G740" s="73"/>
      <c r="H740" s="419"/>
    </row>
    <row r="741" spans="1:8" ht="12.75" customHeight="1">
      <c r="A741" s="245"/>
      <c r="B741" s="291" t="s">
        <v>3207</v>
      </c>
      <c r="C741" s="53"/>
      <c r="D741" s="327"/>
      <c r="E741" s="83"/>
      <c r="F741" s="91"/>
      <c r="G741" s="101"/>
      <c r="H741" s="420"/>
    </row>
    <row r="742" spans="1:8" ht="12.75" customHeight="1">
      <c r="A742" s="285"/>
      <c r="B742" s="293"/>
      <c r="C742" s="52"/>
      <c r="D742" s="328"/>
      <c r="E742" s="345"/>
      <c r="F742" s="355"/>
      <c r="G742" s="73"/>
      <c r="H742" s="421"/>
    </row>
    <row r="743" spans="1:8" ht="12.75" customHeight="1">
      <c r="A743" s="286"/>
      <c r="B743" s="294" t="s">
        <v>2411</v>
      </c>
      <c r="C743" s="53" t="s">
        <v>2402</v>
      </c>
      <c r="D743" s="329">
        <v>85.6</v>
      </c>
      <c r="E743" s="86" t="s">
        <v>877</v>
      </c>
      <c r="F743" s="356"/>
      <c r="G743" s="101"/>
      <c r="H743" s="422"/>
    </row>
    <row r="744" spans="1:8" ht="12.75" customHeight="1">
      <c r="A744" s="285"/>
      <c r="B744" s="293"/>
      <c r="C744" s="52"/>
      <c r="D744" s="328"/>
      <c r="E744" s="345"/>
      <c r="F744" s="355"/>
      <c r="G744" s="73"/>
      <c r="H744" s="421"/>
    </row>
    <row r="745" spans="1:8" ht="12.75" customHeight="1">
      <c r="A745" s="286"/>
      <c r="B745" s="294" t="s">
        <v>2692</v>
      </c>
      <c r="C745" s="53" t="s">
        <v>951</v>
      </c>
      <c r="D745" s="329">
        <v>26.4</v>
      </c>
      <c r="E745" s="86" t="s">
        <v>117</v>
      </c>
      <c r="F745" s="356"/>
      <c r="G745" s="101"/>
      <c r="H745" s="422"/>
    </row>
    <row r="746" spans="1:8" ht="12.75" customHeight="1">
      <c r="A746" s="285"/>
      <c r="B746" s="293"/>
      <c r="C746" s="52"/>
      <c r="D746" s="328"/>
      <c r="E746" s="345"/>
      <c r="F746" s="355"/>
      <c r="G746" s="73"/>
      <c r="H746" s="421"/>
    </row>
    <row r="747" spans="1:8" ht="12.75" customHeight="1">
      <c r="A747" s="286"/>
      <c r="B747" s="294" t="s">
        <v>2521</v>
      </c>
      <c r="C747" s="53" t="s">
        <v>2335</v>
      </c>
      <c r="D747" s="329">
        <v>68</v>
      </c>
      <c r="E747" s="86" t="s">
        <v>877</v>
      </c>
      <c r="F747" s="356"/>
      <c r="G747" s="101"/>
      <c r="H747" s="422"/>
    </row>
    <row r="748" spans="1:8" ht="12.75" customHeight="1">
      <c r="A748" s="285"/>
      <c r="B748" s="293"/>
      <c r="C748" s="52" t="s">
        <v>1026</v>
      </c>
      <c r="D748" s="328"/>
      <c r="E748" s="345"/>
      <c r="F748" s="355"/>
      <c r="G748" s="73"/>
      <c r="H748" s="421"/>
    </row>
    <row r="749" spans="1:8" ht="12.75" customHeight="1">
      <c r="A749" s="286"/>
      <c r="B749" s="294" t="s">
        <v>2415</v>
      </c>
      <c r="C749" s="53" t="s">
        <v>1862</v>
      </c>
      <c r="D749" s="336">
        <f>D743-D747</f>
        <v>17.599999999999994</v>
      </c>
      <c r="E749" s="86" t="s">
        <v>877</v>
      </c>
      <c r="F749" s="356"/>
      <c r="G749" s="101"/>
      <c r="H749" s="422"/>
    </row>
    <row r="750" spans="1:8" ht="12.75" customHeight="1">
      <c r="A750" s="285"/>
      <c r="B750" s="293"/>
      <c r="C750" s="52"/>
      <c r="D750" s="328"/>
      <c r="E750" s="345"/>
      <c r="F750" s="355"/>
      <c r="G750" s="73"/>
      <c r="H750" s="421"/>
    </row>
    <row r="751" spans="1:8" ht="12.75" customHeight="1">
      <c r="A751" s="286"/>
      <c r="B751" s="294" t="s">
        <v>2419</v>
      </c>
      <c r="C751" s="53" t="s">
        <v>3213</v>
      </c>
      <c r="D751" s="329"/>
      <c r="E751" s="86"/>
      <c r="F751" s="356"/>
      <c r="G751" s="101"/>
      <c r="H751" s="422"/>
    </row>
    <row r="752" spans="1:8" ht="12.75" customHeight="1">
      <c r="A752" s="282"/>
      <c r="B752" s="258"/>
      <c r="C752" s="52"/>
      <c r="D752" s="326"/>
      <c r="E752" s="82"/>
      <c r="F752" s="90"/>
      <c r="G752" s="73"/>
      <c r="H752" s="419"/>
    </row>
    <row r="753" spans="1:8" ht="12.75" customHeight="1">
      <c r="A753" s="245"/>
      <c r="B753" s="256"/>
      <c r="C753" s="54"/>
      <c r="D753" s="327"/>
      <c r="E753" s="83"/>
      <c r="F753" s="91"/>
      <c r="G753" s="101"/>
      <c r="H753" s="420"/>
    </row>
    <row r="754" spans="1:8" ht="12.75" customHeight="1">
      <c r="A754" s="282"/>
      <c r="B754" s="255"/>
      <c r="C754" s="55"/>
      <c r="D754" s="326"/>
      <c r="E754" s="82"/>
      <c r="F754" s="90"/>
      <c r="G754" s="73"/>
      <c r="H754" s="419"/>
    </row>
    <row r="755" spans="1:8" ht="12.75" customHeight="1">
      <c r="A755" s="245"/>
      <c r="B755" s="256"/>
      <c r="C755" s="54"/>
      <c r="D755" s="327"/>
      <c r="E755" s="83"/>
      <c r="F755" s="93"/>
      <c r="G755" s="101"/>
      <c r="H755" s="420"/>
    </row>
    <row r="756" spans="1:8" ht="12.75" customHeight="1">
      <c r="A756" s="282"/>
      <c r="B756" s="258"/>
      <c r="C756" s="52"/>
      <c r="D756" s="326"/>
      <c r="E756" s="82"/>
      <c r="F756" s="90"/>
      <c r="G756" s="73"/>
      <c r="H756" s="419"/>
    </row>
    <row r="757" spans="1:8" ht="12.75" customHeight="1">
      <c r="A757" s="245"/>
      <c r="B757" s="256"/>
      <c r="C757" s="54"/>
      <c r="D757" s="327"/>
      <c r="E757" s="83"/>
      <c r="F757" s="91"/>
      <c r="G757" s="101"/>
      <c r="H757" s="420"/>
    </row>
    <row r="758" spans="1:8" ht="12.75" customHeight="1">
      <c r="A758" s="282"/>
      <c r="B758" s="255"/>
      <c r="C758" s="55"/>
      <c r="D758" s="326"/>
      <c r="E758" s="82"/>
      <c r="F758" s="90"/>
      <c r="G758" s="73"/>
      <c r="H758" s="419"/>
    </row>
    <row r="759" spans="1:8" ht="12.75" customHeight="1">
      <c r="A759" s="245"/>
      <c r="B759" s="256"/>
      <c r="C759" s="54"/>
      <c r="D759" s="327"/>
      <c r="E759" s="83"/>
      <c r="F759" s="93"/>
      <c r="G759" s="101"/>
      <c r="H759" s="420"/>
    </row>
    <row r="760" spans="1:8" ht="12.75" customHeight="1">
      <c r="A760" s="288"/>
      <c r="B760" s="261"/>
      <c r="C760" s="55"/>
      <c r="D760" s="333"/>
      <c r="E760" s="85"/>
      <c r="F760" s="73"/>
      <c r="G760" s="73"/>
      <c r="H760" s="419"/>
    </row>
    <row r="761" spans="1:8" ht="12.75" customHeight="1">
      <c r="A761" s="283"/>
      <c r="B761" s="40" t="s">
        <v>165</v>
      </c>
      <c r="C761" s="53"/>
      <c r="D761" s="334"/>
      <c r="E761" s="272"/>
      <c r="F761" s="94"/>
      <c r="G761" s="102"/>
      <c r="H761" s="376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Ｐゴシック,標準"&amp;9校舎等：⑨外構：P-&amp;P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CCFF"/>
  </sheetPr>
  <dimension ref="A1:AN121"/>
  <sheetViews>
    <sheetView showZeros="0" view="pageBreakPreview" topLeftCell="A106" zoomScale="90" zoomScaleSheetLayoutView="90" workbookViewId="0">
      <selection activeCell="D17" sqref="D17"/>
    </sheetView>
  </sheetViews>
  <sheetFormatPr defaultRowHeight="11.25"/>
  <cols>
    <col min="1" max="1" width="4.375" style="1" customWidth="1"/>
    <col min="2" max="2" width="24.875" style="1" customWidth="1"/>
    <col min="3" max="3" width="37.5" style="417" customWidth="1"/>
    <col min="4" max="4" width="12.375" style="2" customWidth="1"/>
    <col min="5" max="5" width="5" style="3" customWidth="1"/>
    <col min="6" max="6" width="12.375" style="427" customWidth="1"/>
    <col min="7" max="7" width="12.375" style="4" customWidth="1"/>
    <col min="8" max="8" width="22.125" style="5" customWidth="1"/>
    <col min="9" max="9" width="9" style="1" customWidth="1"/>
    <col min="10" max="15" width="9" style="417" customWidth="1"/>
    <col min="16" max="16384" width="9" style="1" customWidth="1"/>
  </cols>
  <sheetData>
    <row r="1" spans="1:40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455" t="s">
        <v>35</v>
      </c>
      <c r="G1" s="103" t="s">
        <v>44</v>
      </c>
      <c r="H1" s="270" t="s">
        <v>3</v>
      </c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7"/>
      <c r="AH1" s="417"/>
      <c r="AI1" s="417"/>
      <c r="AJ1" s="417"/>
      <c r="AK1" s="417"/>
      <c r="AL1" s="417"/>
      <c r="AM1" s="417"/>
      <c r="AN1" s="417"/>
    </row>
    <row r="2" spans="1:40" ht="12.75" customHeight="1">
      <c r="A2" s="80"/>
      <c r="B2" s="249"/>
      <c r="C2" s="249"/>
      <c r="D2" s="69"/>
      <c r="E2" s="80"/>
      <c r="F2" s="69"/>
      <c r="G2" s="69"/>
      <c r="H2" s="275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7"/>
      <c r="AH2" s="417"/>
      <c r="AI2" s="417"/>
      <c r="AJ2" s="417"/>
      <c r="AK2" s="417"/>
      <c r="AL2" s="417"/>
      <c r="AM2" s="417"/>
      <c r="AN2" s="417"/>
    </row>
    <row r="3" spans="1:40" ht="12.75" customHeight="1">
      <c r="A3" s="81" t="s">
        <v>9</v>
      </c>
      <c r="B3" s="49" t="s">
        <v>4628</v>
      </c>
      <c r="C3" s="311"/>
      <c r="D3" s="70"/>
      <c r="E3" s="81"/>
      <c r="F3" s="70"/>
      <c r="G3" s="70"/>
      <c r="H3" s="374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</row>
    <row r="4" spans="1:40" ht="12.75" customHeight="1">
      <c r="A4" s="241"/>
      <c r="B4" s="255"/>
      <c r="C4" s="435"/>
      <c r="D4" s="440"/>
      <c r="E4" s="238"/>
      <c r="F4" s="90"/>
      <c r="G4" s="73"/>
      <c r="H4" s="458"/>
      <c r="P4" s="417"/>
      <c r="Q4" s="417"/>
      <c r="R4" s="417"/>
      <c r="S4" s="417"/>
      <c r="T4" s="417"/>
      <c r="U4" s="417"/>
      <c r="V4" s="417"/>
      <c r="W4" s="417"/>
      <c r="X4" s="417"/>
      <c r="Y4" s="417"/>
      <c r="Z4" s="417"/>
      <c r="AA4" s="417"/>
      <c r="AB4" s="417"/>
      <c r="AC4" s="417"/>
      <c r="AD4" s="417"/>
      <c r="AE4" s="417"/>
      <c r="AF4" s="417"/>
      <c r="AG4" s="417"/>
      <c r="AH4" s="417"/>
      <c r="AI4" s="417"/>
      <c r="AJ4" s="417"/>
      <c r="AK4" s="417"/>
      <c r="AL4" s="417"/>
      <c r="AM4" s="417"/>
      <c r="AN4" s="417"/>
    </row>
    <row r="5" spans="1:40" ht="12.75" customHeight="1">
      <c r="A5" s="244"/>
      <c r="B5" s="256"/>
      <c r="C5" s="436"/>
      <c r="D5" s="441"/>
      <c r="E5" s="81"/>
      <c r="F5" s="366"/>
      <c r="G5" s="101"/>
      <c r="H5" s="459"/>
      <c r="P5" s="417"/>
      <c r="Q5" s="417"/>
      <c r="R5" s="417"/>
      <c r="S5" s="417"/>
      <c r="T5" s="417"/>
      <c r="U5" s="417"/>
      <c r="V5" s="417"/>
      <c r="W5" s="417"/>
      <c r="X5" s="417"/>
      <c r="Y5" s="417"/>
      <c r="Z5" s="417"/>
      <c r="AA5" s="417"/>
      <c r="AB5" s="417"/>
      <c r="AC5" s="417"/>
      <c r="AD5" s="417"/>
      <c r="AE5" s="417"/>
      <c r="AF5" s="417"/>
      <c r="AG5" s="417"/>
      <c r="AH5" s="417"/>
      <c r="AI5" s="417"/>
      <c r="AJ5" s="417"/>
      <c r="AK5" s="417"/>
      <c r="AL5" s="417"/>
      <c r="AM5" s="417"/>
      <c r="AN5" s="417"/>
    </row>
    <row r="6" spans="1:40" ht="12.75" customHeight="1">
      <c r="A6" s="239"/>
      <c r="B6" s="251"/>
      <c r="C6" s="264"/>
      <c r="D6" s="69"/>
      <c r="E6" s="80"/>
      <c r="F6" s="69"/>
      <c r="G6" s="69"/>
      <c r="H6" s="275"/>
      <c r="P6" s="417"/>
      <c r="Q6" s="417"/>
      <c r="R6" s="417"/>
      <c r="S6" s="417"/>
      <c r="T6" s="417"/>
      <c r="U6" s="417"/>
      <c r="V6" s="417"/>
      <c r="W6" s="417"/>
      <c r="X6" s="417"/>
      <c r="Y6" s="417"/>
      <c r="Z6" s="417"/>
      <c r="AA6" s="417"/>
      <c r="AB6" s="417"/>
      <c r="AC6" s="417"/>
      <c r="AD6" s="417"/>
      <c r="AE6" s="417"/>
      <c r="AF6" s="417"/>
      <c r="AG6" s="417"/>
      <c r="AH6" s="417"/>
      <c r="AI6" s="417"/>
      <c r="AJ6" s="417"/>
      <c r="AK6" s="417"/>
      <c r="AL6" s="417"/>
      <c r="AM6" s="417"/>
      <c r="AN6" s="417"/>
    </row>
    <row r="7" spans="1:40" ht="12.75" customHeight="1">
      <c r="A7" s="428" t="s">
        <v>2734</v>
      </c>
      <c r="B7" s="252" t="s">
        <v>1394</v>
      </c>
      <c r="C7" s="265"/>
      <c r="D7" s="70">
        <v>1</v>
      </c>
      <c r="E7" s="81" t="s">
        <v>732</v>
      </c>
      <c r="F7" s="70"/>
      <c r="G7" s="70"/>
      <c r="H7" s="27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7"/>
      <c r="AD7" s="417"/>
      <c r="AE7" s="417"/>
      <c r="AF7" s="417"/>
      <c r="AG7" s="417"/>
      <c r="AH7" s="417"/>
      <c r="AI7" s="417"/>
      <c r="AJ7" s="417"/>
      <c r="AK7" s="417"/>
      <c r="AL7" s="417"/>
      <c r="AM7" s="417"/>
      <c r="AN7" s="417"/>
    </row>
    <row r="8" spans="1:40" ht="12.75" customHeight="1">
      <c r="A8" s="241"/>
      <c r="B8" s="253"/>
      <c r="C8" s="435"/>
      <c r="D8" s="268"/>
      <c r="E8" s="238"/>
      <c r="F8" s="268"/>
      <c r="G8" s="268"/>
      <c r="H8" s="458"/>
      <c r="P8" s="417"/>
      <c r="Q8" s="417"/>
      <c r="R8" s="417"/>
      <c r="S8" s="417"/>
      <c r="T8" s="417"/>
      <c r="U8" s="417"/>
      <c r="V8" s="417"/>
      <c r="W8" s="417"/>
      <c r="X8" s="417"/>
      <c r="Y8" s="417"/>
      <c r="Z8" s="417"/>
      <c r="AA8" s="417"/>
      <c r="AB8" s="417"/>
      <c r="AC8" s="417"/>
      <c r="AD8" s="417"/>
      <c r="AE8" s="417"/>
      <c r="AF8" s="417"/>
      <c r="AG8" s="417"/>
      <c r="AH8" s="417"/>
      <c r="AI8" s="417"/>
      <c r="AJ8" s="417"/>
      <c r="AK8" s="417"/>
      <c r="AL8" s="417"/>
      <c r="AM8" s="417"/>
      <c r="AN8" s="417"/>
    </row>
    <row r="9" spans="1:40" ht="12.75" customHeight="1">
      <c r="A9" s="429"/>
      <c r="B9" s="254"/>
      <c r="C9" s="437"/>
      <c r="D9" s="70"/>
      <c r="E9" s="81"/>
      <c r="F9" s="70"/>
      <c r="G9" s="70"/>
      <c r="H9" s="459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17"/>
      <c r="AJ9" s="417"/>
      <c r="AK9" s="417"/>
      <c r="AL9" s="417"/>
      <c r="AM9" s="417"/>
      <c r="AN9" s="417"/>
    </row>
    <row r="10" spans="1:40" ht="12.75" customHeight="1">
      <c r="A10" s="243"/>
      <c r="B10" s="255"/>
      <c r="C10" s="438"/>
      <c r="D10" s="69"/>
      <c r="E10" s="80"/>
      <c r="F10" s="90"/>
      <c r="G10" s="73"/>
      <c r="H10" s="458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17"/>
      <c r="AJ10" s="417"/>
      <c r="AK10" s="417"/>
      <c r="AL10" s="417"/>
      <c r="AM10" s="417"/>
      <c r="AN10" s="417"/>
    </row>
    <row r="11" spans="1:40" ht="12.75" customHeight="1">
      <c r="A11" s="244"/>
      <c r="B11" s="291"/>
      <c r="C11" s="116"/>
      <c r="D11" s="70"/>
      <c r="E11" s="81"/>
      <c r="F11" s="91"/>
      <c r="G11" s="101"/>
      <c r="H11" s="459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17"/>
      <c r="AJ11" s="417"/>
      <c r="AK11" s="417"/>
      <c r="AL11" s="417"/>
      <c r="AM11" s="417"/>
      <c r="AN11" s="417"/>
    </row>
    <row r="12" spans="1:40" ht="12.75" customHeight="1">
      <c r="A12" s="243"/>
      <c r="B12" s="255"/>
      <c r="C12" s="439"/>
      <c r="D12" s="69"/>
      <c r="E12" s="80"/>
      <c r="F12" s="90"/>
      <c r="G12" s="73"/>
      <c r="H12" s="458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417"/>
      <c r="AJ12" s="417"/>
      <c r="AK12" s="417"/>
      <c r="AL12" s="417"/>
      <c r="AM12" s="417"/>
      <c r="AN12" s="417"/>
    </row>
    <row r="13" spans="1:40" ht="12.75" customHeight="1">
      <c r="A13" s="244"/>
      <c r="B13" s="256"/>
      <c r="C13" s="436"/>
      <c r="D13" s="70"/>
      <c r="E13" s="81"/>
      <c r="F13" s="91"/>
      <c r="G13" s="101"/>
      <c r="H13" s="459"/>
      <c r="P13" s="417"/>
      <c r="Q13" s="417"/>
      <c r="R13" s="417"/>
      <c r="S13" s="417"/>
      <c r="T13" s="417"/>
      <c r="U13" s="417"/>
      <c r="V13" s="417"/>
      <c r="W13" s="417"/>
      <c r="X13" s="417"/>
      <c r="Y13" s="417"/>
      <c r="Z13" s="417"/>
      <c r="AA13" s="417"/>
      <c r="AB13" s="417"/>
      <c r="AC13" s="417"/>
      <c r="AD13" s="417"/>
      <c r="AE13" s="417"/>
      <c r="AF13" s="417"/>
      <c r="AG13" s="417"/>
      <c r="AH13" s="417"/>
      <c r="AI13" s="417"/>
      <c r="AJ13" s="417"/>
      <c r="AK13" s="417"/>
      <c r="AL13" s="417"/>
      <c r="AM13" s="417"/>
      <c r="AN13" s="417"/>
    </row>
    <row r="14" spans="1:40" ht="12.75" customHeight="1">
      <c r="A14" s="243"/>
      <c r="B14" s="255"/>
      <c r="C14" s="439"/>
      <c r="D14" s="69"/>
      <c r="E14" s="80"/>
      <c r="F14" s="90"/>
      <c r="G14" s="73"/>
      <c r="H14" s="458"/>
      <c r="P14" s="417"/>
      <c r="Q14" s="417"/>
      <c r="R14" s="417"/>
      <c r="S14" s="417"/>
      <c r="T14" s="417"/>
      <c r="U14" s="417"/>
      <c r="V14" s="417"/>
      <c r="W14" s="417"/>
      <c r="X14" s="417"/>
      <c r="Y14" s="417"/>
      <c r="Z14" s="417"/>
      <c r="AA14" s="417"/>
      <c r="AB14" s="417"/>
      <c r="AC14" s="417"/>
      <c r="AD14" s="417"/>
      <c r="AE14" s="417"/>
      <c r="AF14" s="417"/>
      <c r="AG14" s="417"/>
      <c r="AH14" s="417"/>
      <c r="AI14" s="417"/>
      <c r="AJ14" s="417"/>
      <c r="AK14" s="417"/>
      <c r="AL14" s="417"/>
      <c r="AM14" s="417"/>
      <c r="AN14" s="417"/>
    </row>
    <row r="15" spans="1:40" ht="12.75" customHeight="1">
      <c r="A15" s="244"/>
      <c r="B15" s="256"/>
      <c r="C15" s="436"/>
      <c r="D15" s="70"/>
      <c r="E15" s="81"/>
      <c r="F15" s="91"/>
      <c r="G15" s="101"/>
      <c r="H15" s="459"/>
      <c r="P15" s="417"/>
      <c r="Q15" s="417"/>
      <c r="R15" s="417"/>
      <c r="S15" s="417"/>
      <c r="T15" s="417"/>
      <c r="U15" s="417"/>
      <c r="V15" s="417"/>
      <c r="W15" s="417"/>
      <c r="X15" s="417"/>
      <c r="Y15" s="417"/>
      <c r="Z15" s="417"/>
      <c r="AA15" s="417"/>
      <c r="AB15" s="417"/>
      <c r="AC15" s="417"/>
      <c r="AD15" s="417"/>
      <c r="AE15" s="417"/>
      <c r="AF15" s="417"/>
      <c r="AG15" s="417"/>
      <c r="AH15" s="417"/>
      <c r="AI15" s="417"/>
      <c r="AJ15" s="417"/>
      <c r="AK15" s="417"/>
      <c r="AL15" s="417"/>
      <c r="AM15" s="417"/>
      <c r="AN15" s="417"/>
    </row>
    <row r="16" spans="1:40" ht="12.75" customHeight="1">
      <c r="A16" s="243"/>
      <c r="B16" s="255"/>
      <c r="C16" s="439"/>
      <c r="D16" s="69"/>
      <c r="E16" s="80"/>
      <c r="F16" s="90"/>
      <c r="G16" s="73"/>
      <c r="H16" s="458"/>
      <c r="P16" s="417"/>
      <c r="Q16" s="417"/>
      <c r="R16" s="417"/>
      <c r="S16" s="417"/>
      <c r="T16" s="417"/>
      <c r="U16" s="417"/>
      <c r="V16" s="417"/>
      <c r="W16" s="417"/>
      <c r="X16" s="417"/>
      <c r="Y16" s="417"/>
      <c r="Z16" s="417"/>
      <c r="AA16" s="417"/>
      <c r="AB16" s="417"/>
      <c r="AC16" s="417"/>
      <c r="AD16" s="417"/>
      <c r="AE16" s="417"/>
      <c r="AF16" s="417"/>
      <c r="AG16" s="417"/>
      <c r="AH16" s="417"/>
      <c r="AI16" s="417"/>
      <c r="AJ16" s="417"/>
      <c r="AK16" s="417"/>
      <c r="AL16" s="417"/>
      <c r="AM16" s="417"/>
      <c r="AN16" s="417"/>
    </row>
    <row r="17" spans="1:40" ht="12.75" customHeight="1">
      <c r="A17" s="244"/>
      <c r="B17" s="256"/>
      <c r="C17" s="437"/>
      <c r="D17" s="70"/>
      <c r="E17" s="81"/>
      <c r="F17" s="91"/>
      <c r="G17" s="101"/>
      <c r="H17" s="459"/>
      <c r="P17" s="417"/>
      <c r="Q17" s="417"/>
      <c r="R17" s="417"/>
      <c r="S17" s="417"/>
      <c r="T17" s="417"/>
      <c r="U17" s="417"/>
      <c r="V17" s="417"/>
      <c r="W17" s="417"/>
      <c r="X17" s="417"/>
      <c r="Y17" s="417"/>
      <c r="Z17" s="417"/>
      <c r="AA17" s="417"/>
      <c r="AB17" s="417"/>
      <c r="AC17" s="417"/>
      <c r="AD17" s="417"/>
      <c r="AE17" s="417"/>
      <c r="AF17" s="417"/>
      <c r="AG17" s="417"/>
      <c r="AH17" s="417"/>
      <c r="AI17" s="417"/>
      <c r="AJ17" s="417"/>
      <c r="AK17" s="417"/>
      <c r="AL17" s="417"/>
      <c r="AM17" s="417"/>
      <c r="AN17" s="417"/>
    </row>
    <row r="18" spans="1:40" ht="12.75" customHeight="1">
      <c r="A18" s="243"/>
      <c r="B18" s="255"/>
      <c r="C18" s="438"/>
      <c r="D18" s="69"/>
      <c r="E18" s="80"/>
      <c r="F18" s="90"/>
      <c r="G18" s="73"/>
      <c r="H18" s="458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B18" s="417"/>
      <c r="AC18" s="417"/>
      <c r="AD18" s="417"/>
      <c r="AE18" s="417"/>
      <c r="AF18" s="417"/>
      <c r="AG18" s="417"/>
      <c r="AH18" s="417"/>
      <c r="AI18" s="417"/>
      <c r="AJ18" s="417"/>
      <c r="AK18" s="417"/>
      <c r="AL18" s="417"/>
      <c r="AM18" s="417"/>
      <c r="AN18" s="417"/>
    </row>
    <row r="19" spans="1:40" ht="12.75" customHeight="1">
      <c r="A19" s="244"/>
      <c r="B19" s="256"/>
      <c r="C19" s="436"/>
      <c r="D19" s="70"/>
      <c r="E19" s="81"/>
      <c r="F19" s="91"/>
      <c r="G19" s="101"/>
      <c r="H19" s="459"/>
      <c r="P19" s="417"/>
      <c r="Q19" s="417"/>
      <c r="R19" s="417"/>
      <c r="S19" s="417"/>
      <c r="T19" s="417"/>
      <c r="U19" s="417"/>
      <c r="V19" s="417"/>
      <c r="W19" s="417"/>
      <c r="X19" s="417"/>
      <c r="Y19" s="417"/>
      <c r="Z19" s="417"/>
      <c r="AA19" s="417"/>
      <c r="AB19" s="417"/>
      <c r="AC19" s="417"/>
      <c r="AD19" s="417"/>
      <c r="AE19" s="417"/>
      <c r="AF19" s="417"/>
      <c r="AG19" s="417"/>
      <c r="AH19" s="417"/>
      <c r="AI19" s="417"/>
      <c r="AJ19" s="417"/>
      <c r="AK19" s="417"/>
      <c r="AL19" s="417"/>
      <c r="AM19" s="417"/>
      <c r="AN19" s="417"/>
    </row>
    <row r="20" spans="1:40" ht="12.75" customHeight="1">
      <c r="A20" s="243"/>
      <c r="B20" s="255"/>
      <c r="C20" s="439"/>
      <c r="D20" s="69"/>
      <c r="E20" s="80"/>
      <c r="F20" s="90"/>
      <c r="G20" s="73"/>
      <c r="H20" s="458"/>
      <c r="P20" s="417"/>
      <c r="Q20" s="417"/>
      <c r="R20" s="417"/>
      <c r="S20" s="417"/>
      <c r="T20" s="417"/>
      <c r="U20" s="417"/>
      <c r="V20" s="417"/>
      <c r="W20" s="417"/>
      <c r="X20" s="417"/>
      <c r="Y20" s="417"/>
      <c r="Z20" s="417"/>
      <c r="AA20" s="417"/>
      <c r="AB20" s="417"/>
      <c r="AC20" s="417"/>
      <c r="AD20" s="417"/>
      <c r="AE20" s="417"/>
      <c r="AF20" s="417"/>
      <c r="AG20" s="417"/>
      <c r="AH20" s="417"/>
      <c r="AI20" s="417"/>
      <c r="AJ20" s="417"/>
      <c r="AK20" s="417"/>
      <c r="AL20" s="417"/>
      <c r="AM20" s="417"/>
      <c r="AN20" s="417"/>
    </row>
    <row r="21" spans="1:40" ht="12.75" customHeight="1">
      <c r="A21" s="244"/>
      <c r="B21" s="256"/>
      <c r="C21" s="436"/>
      <c r="D21" s="70"/>
      <c r="E21" s="81"/>
      <c r="F21" s="91"/>
      <c r="G21" s="101"/>
      <c r="H21" s="459"/>
      <c r="P21" s="417"/>
      <c r="Q21" s="417"/>
      <c r="R21" s="417"/>
      <c r="S21" s="417"/>
      <c r="T21" s="417"/>
      <c r="U21" s="417"/>
      <c r="V21" s="417"/>
      <c r="W21" s="417"/>
      <c r="X21" s="417"/>
      <c r="Y21" s="417"/>
      <c r="Z21" s="417"/>
      <c r="AA21" s="417"/>
      <c r="AB21" s="417"/>
      <c r="AC21" s="417"/>
      <c r="AD21" s="417"/>
      <c r="AE21" s="417"/>
      <c r="AF21" s="417"/>
      <c r="AG21" s="417"/>
      <c r="AH21" s="417"/>
      <c r="AI21" s="417"/>
      <c r="AJ21" s="417"/>
      <c r="AK21" s="417"/>
      <c r="AL21" s="417"/>
      <c r="AM21" s="417"/>
      <c r="AN21" s="417"/>
    </row>
    <row r="22" spans="1:40" ht="12.75" customHeight="1">
      <c r="A22" s="243"/>
      <c r="B22" s="255"/>
      <c r="C22" s="439"/>
      <c r="D22" s="440"/>
      <c r="E22" s="80"/>
      <c r="F22" s="90"/>
      <c r="G22" s="73"/>
      <c r="H22" s="458"/>
      <c r="P22" s="417"/>
      <c r="Q22" s="417"/>
      <c r="R22" s="417"/>
      <c r="S22" s="417"/>
      <c r="T22" s="417"/>
      <c r="U22" s="417"/>
      <c r="V22" s="417"/>
      <c r="W22" s="417"/>
      <c r="X22" s="417"/>
      <c r="Y22" s="417"/>
      <c r="Z22" s="417"/>
      <c r="AA22" s="417"/>
      <c r="AB22" s="417"/>
      <c r="AC22" s="417"/>
      <c r="AD22" s="417"/>
      <c r="AE22" s="417"/>
      <c r="AF22" s="417"/>
      <c r="AG22" s="417"/>
      <c r="AH22" s="417"/>
      <c r="AI22" s="417"/>
      <c r="AJ22" s="417"/>
      <c r="AK22" s="417"/>
      <c r="AL22" s="417"/>
      <c r="AM22" s="417"/>
      <c r="AN22" s="417"/>
    </row>
    <row r="23" spans="1:40" ht="12.75" customHeight="1">
      <c r="A23" s="244"/>
      <c r="B23" s="256"/>
      <c r="C23" s="436"/>
      <c r="D23" s="441"/>
      <c r="E23" s="81"/>
      <c r="F23" s="91"/>
      <c r="G23" s="101"/>
      <c r="H23" s="459"/>
      <c r="P23" s="417"/>
      <c r="Q23" s="417"/>
      <c r="R23" s="417"/>
      <c r="S23" s="417"/>
      <c r="T23" s="417"/>
      <c r="U23" s="417"/>
      <c r="V23" s="417"/>
      <c r="W23" s="417"/>
      <c r="X23" s="417"/>
      <c r="Y23" s="417"/>
      <c r="Z23" s="417"/>
      <c r="AA23" s="417"/>
      <c r="AB23" s="417"/>
      <c r="AC23" s="417"/>
      <c r="AD23" s="417"/>
      <c r="AE23" s="417"/>
      <c r="AF23" s="417"/>
      <c r="AG23" s="417"/>
      <c r="AH23" s="417"/>
      <c r="AI23" s="417"/>
      <c r="AJ23" s="417"/>
      <c r="AK23" s="417"/>
      <c r="AL23" s="417"/>
      <c r="AM23" s="417"/>
      <c r="AN23" s="417"/>
    </row>
    <row r="24" spans="1:40" ht="12.75" customHeight="1">
      <c r="A24" s="243"/>
      <c r="B24" s="255"/>
      <c r="C24" s="439"/>
      <c r="D24" s="440"/>
      <c r="E24" s="450"/>
      <c r="F24" s="90"/>
      <c r="G24" s="73"/>
      <c r="H24" s="458"/>
      <c r="P24" s="417"/>
      <c r="Q24" s="417"/>
      <c r="R24" s="417"/>
      <c r="S24" s="417"/>
      <c r="T24" s="417"/>
      <c r="U24" s="417"/>
      <c r="V24" s="417"/>
      <c r="W24" s="417"/>
      <c r="X24" s="417"/>
      <c r="Y24" s="417"/>
      <c r="Z24" s="417"/>
      <c r="AA24" s="417"/>
      <c r="AB24" s="417"/>
      <c r="AC24" s="417"/>
      <c r="AD24" s="417"/>
      <c r="AE24" s="417"/>
      <c r="AF24" s="417"/>
      <c r="AG24" s="417"/>
      <c r="AH24" s="417"/>
      <c r="AI24" s="417"/>
      <c r="AJ24" s="417"/>
      <c r="AK24" s="417"/>
      <c r="AL24" s="417"/>
      <c r="AM24" s="417"/>
      <c r="AN24" s="417"/>
    </row>
    <row r="25" spans="1:40" ht="12.75" customHeight="1">
      <c r="A25" s="244"/>
      <c r="B25" s="256"/>
      <c r="C25" s="437"/>
      <c r="D25" s="441"/>
      <c r="E25" s="451"/>
      <c r="F25" s="91"/>
      <c r="G25" s="101"/>
      <c r="H25" s="459"/>
      <c r="P25" s="417"/>
      <c r="Q25" s="417"/>
      <c r="R25" s="417"/>
      <c r="S25" s="417"/>
      <c r="T25" s="417"/>
      <c r="U25" s="417"/>
      <c r="V25" s="417"/>
      <c r="W25" s="417"/>
      <c r="X25" s="417"/>
      <c r="Y25" s="417"/>
      <c r="Z25" s="417"/>
      <c r="AA25" s="417"/>
      <c r="AB25" s="417"/>
      <c r="AC25" s="417"/>
      <c r="AD25" s="417"/>
      <c r="AE25" s="417"/>
      <c r="AF25" s="417"/>
      <c r="AG25" s="417"/>
      <c r="AH25" s="417"/>
      <c r="AI25" s="417"/>
      <c r="AJ25" s="417"/>
      <c r="AK25" s="417"/>
      <c r="AL25" s="417"/>
      <c r="AM25" s="417"/>
      <c r="AN25" s="417"/>
    </row>
    <row r="26" spans="1:40" ht="12.75" customHeight="1">
      <c r="A26" s="243"/>
      <c r="B26" s="255"/>
      <c r="C26" s="439"/>
      <c r="D26" s="440"/>
      <c r="E26" s="450"/>
      <c r="F26" s="90"/>
      <c r="G26" s="73"/>
      <c r="H26" s="458"/>
      <c r="P26" s="417"/>
      <c r="Q26" s="417"/>
      <c r="R26" s="417"/>
      <c r="S26" s="417"/>
      <c r="T26" s="417"/>
      <c r="U26" s="417"/>
      <c r="V26" s="417"/>
      <c r="W26" s="417"/>
      <c r="X26" s="417"/>
      <c r="Y26" s="417"/>
      <c r="Z26" s="417"/>
      <c r="AA26" s="417"/>
      <c r="AB26" s="417"/>
      <c r="AC26" s="417"/>
      <c r="AD26" s="417"/>
      <c r="AE26" s="417"/>
      <c r="AF26" s="417"/>
      <c r="AG26" s="417"/>
      <c r="AH26" s="417"/>
      <c r="AI26" s="417"/>
      <c r="AJ26" s="417"/>
      <c r="AK26" s="417"/>
      <c r="AL26" s="417"/>
      <c r="AM26" s="417"/>
      <c r="AN26" s="417"/>
    </row>
    <row r="27" spans="1:40" ht="12.75" customHeight="1">
      <c r="A27" s="244"/>
      <c r="B27" s="256"/>
      <c r="C27" s="437"/>
      <c r="D27" s="441"/>
      <c r="E27" s="451"/>
      <c r="F27" s="91"/>
      <c r="G27" s="101"/>
      <c r="H27" s="459"/>
      <c r="P27" s="417"/>
      <c r="Q27" s="417"/>
      <c r="R27" s="417"/>
      <c r="S27" s="417"/>
      <c r="T27" s="417"/>
      <c r="U27" s="417"/>
      <c r="V27" s="417"/>
      <c r="W27" s="417"/>
      <c r="X27" s="417"/>
      <c r="Y27" s="417"/>
      <c r="Z27" s="417"/>
      <c r="AA27" s="417"/>
      <c r="AB27" s="417"/>
      <c r="AC27" s="417"/>
      <c r="AD27" s="417"/>
      <c r="AE27" s="417"/>
      <c r="AF27" s="417"/>
      <c r="AG27" s="417"/>
      <c r="AH27" s="417"/>
      <c r="AI27" s="417"/>
      <c r="AJ27" s="417"/>
      <c r="AK27" s="417"/>
      <c r="AL27" s="417"/>
      <c r="AM27" s="417"/>
      <c r="AN27" s="417"/>
    </row>
    <row r="28" spans="1:40" ht="12.75" customHeight="1">
      <c r="A28" s="243"/>
      <c r="B28" s="255"/>
      <c r="C28" s="439"/>
      <c r="D28" s="440"/>
      <c r="E28" s="450"/>
      <c r="F28" s="90"/>
      <c r="G28" s="73"/>
      <c r="H28" s="458"/>
      <c r="P28" s="417"/>
      <c r="Q28" s="417"/>
      <c r="R28" s="417"/>
      <c r="S28" s="417"/>
      <c r="T28" s="417"/>
      <c r="U28" s="417"/>
      <c r="V28" s="417"/>
      <c r="W28" s="417"/>
      <c r="X28" s="417"/>
      <c r="Y28" s="417"/>
      <c r="Z28" s="417"/>
      <c r="AA28" s="417"/>
      <c r="AB28" s="417"/>
      <c r="AC28" s="417"/>
      <c r="AD28" s="417"/>
      <c r="AE28" s="417"/>
      <c r="AF28" s="417"/>
      <c r="AG28" s="417"/>
      <c r="AH28" s="417"/>
      <c r="AI28" s="417"/>
      <c r="AJ28" s="417"/>
      <c r="AK28" s="417"/>
      <c r="AL28" s="417"/>
      <c r="AM28" s="417"/>
      <c r="AN28" s="417"/>
    </row>
    <row r="29" spans="1:40" ht="12.75" customHeight="1">
      <c r="A29" s="244"/>
      <c r="B29" s="256"/>
      <c r="C29" s="437"/>
      <c r="D29" s="441"/>
      <c r="E29" s="451"/>
      <c r="F29" s="91"/>
      <c r="G29" s="101"/>
      <c r="H29" s="459"/>
      <c r="P29" s="417"/>
      <c r="Q29" s="417"/>
      <c r="R29" s="417"/>
      <c r="S29" s="417"/>
      <c r="T29" s="417"/>
      <c r="U29" s="417"/>
      <c r="V29" s="417"/>
      <c r="W29" s="417"/>
      <c r="X29" s="417"/>
      <c r="Y29" s="417"/>
      <c r="Z29" s="417"/>
      <c r="AA29" s="417"/>
      <c r="AB29" s="417"/>
      <c r="AC29" s="417"/>
      <c r="AD29" s="417"/>
      <c r="AE29" s="417"/>
      <c r="AF29" s="417"/>
      <c r="AG29" s="417"/>
      <c r="AH29" s="417"/>
      <c r="AI29" s="417"/>
      <c r="AJ29" s="417"/>
      <c r="AK29" s="417"/>
      <c r="AL29" s="417"/>
      <c r="AM29" s="417"/>
      <c r="AN29" s="417"/>
    </row>
    <row r="30" spans="1:40" ht="12.75" customHeight="1">
      <c r="A30" s="243"/>
      <c r="B30" s="255"/>
      <c r="C30" s="439"/>
      <c r="D30" s="440"/>
      <c r="E30" s="450"/>
      <c r="F30" s="90"/>
      <c r="G30" s="73"/>
      <c r="H30" s="458"/>
      <c r="P30" s="417"/>
      <c r="Q30" s="417"/>
      <c r="R30" s="417"/>
      <c r="S30" s="417"/>
      <c r="T30" s="417"/>
      <c r="U30" s="417"/>
      <c r="V30" s="417"/>
      <c r="W30" s="417"/>
      <c r="X30" s="417"/>
      <c r="Y30" s="417"/>
      <c r="Z30" s="417"/>
      <c r="AA30" s="417"/>
      <c r="AB30" s="417"/>
      <c r="AC30" s="417"/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7"/>
    </row>
    <row r="31" spans="1:40" ht="12.75" customHeight="1">
      <c r="A31" s="244"/>
      <c r="B31" s="256"/>
      <c r="C31" s="437"/>
      <c r="D31" s="441"/>
      <c r="E31" s="451"/>
      <c r="F31" s="91"/>
      <c r="G31" s="101"/>
      <c r="H31" s="459"/>
      <c r="P31" s="417"/>
      <c r="Q31" s="417"/>
      <c r="R31" s="417"/>
      <c r="S31" s="417"/>
      <c r="T31" s="417"/>
      <c r="U31" s="417"/>
      <c r="V31" s="417"/>
      <c r="W31" s="417"/>
      <c r="X31" s="417"/>
      <c r="Y31" s="417"/>
      <c r="Z31" s="417"/>
      <c r="AA31" s="417"/>
      <c r="AB31" s="417"/>
      <c r="AC31" s="417"/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7"/>
    </row>
    <row r="32" spans="1:40" ht="12.75" customHeight="1">
      <c r="A32" s="243"/>
      <c r="B32" s="255"/>
      <c r="C32" s="438"/>
      <c r="D32" s="440"/>
      <c r="E32" s="450"/>
      <c r="F32" s="90"/>
      <c r="G32" s="73"/>
      <c r="H32" s="458"/>
      <c r="P32" s="417"/>
      <c r="Q32" s="417"/>
      <c r="R32" s="417"/>
      <c r="S32" s="417"/>
      <c r="T32" s="417"/>
      <c r="U32" s="417"/>
      <c r="V32" s="417"/>
      <c r="W32" s="417"/>
      <c r="X32" s="417"/>
      <c r="Y32" s="417"/>
      <c r="Z32" s="417"/>
      <c r="AA32" s="417"/>
      <c r="AB32" s="417"/>
      <c r="AC32" s="417"/>
      <c r="AD32" s="417"/>
      <c r="AE32" s="417"/>
      <c r="AF32" s="417"/>
      <c r="AG32" s="417"/>
      <c r="AH32" s="417"/>
      <c r="AI32" s="417"/>
      <c r="AJ32" s="417"/>
      <c r="AK32" s="417"/>
      <c r="AL32" s="417"/>
      <c r="AM32" s="417"/>
      <c r="AN32" s="417"/>
    </row>
    <row r="33" spans="1:40" ht="12.75" customHeight="1">
      <c r="A33" s="244"/>
      <c r="B33" s="256"/>
      <c r="C33" s="437"/>
      <c r="D33" s="441"/>
      <c r="E33" s="451"/>
      <c r="F33" s="91"/>
      <c r="G33" s="101"/>
      <c r="H33" s="459"/>
      <c r="P33" s="417"/>
      <c r="Q33" s="417"/>
      <c r="R33" s="417"/>
      <c r="S33" s="417"/>
      <c r="T33" s="417"/>
      <c r="U33" s="417"/>
      <c r="V33" s="417"/>
      <c r="W33" s="417"/>
      <c r="X33" s="417"/>
      <c r="Y33" s="417"/>
      <c r="Z33" s="417"/>
      <c r="AA33" s="417"/>
      <c r="AB33" s="417"/>
      <c r="AC33" s="417"/>
      <c r="AD33" s="417"/>
      <c r="AE33" s="417"/>
      <c r="AF33" s="417"/>
      <c r="AG33" s="417"/>
      <c r="AH33" s="417"/>
      <c r="AI33" s="417"/>
      <c r="AJ33" s="417"/>
      <c r="AK33" s="417"/>
      <c r="AL33" s="417"/>
      <c r="AM33" s="417"/>
      <c r="AN33" s="417"/>
    </row>
    <row r="34" spans="1:40" ht="12.75" customHeight="1">
      <c r="A34" s="241"/>
      <c r="B34" s="255"/>
      <c r="C34" s="435"/>
      <c r="D34" s="440"/>
      <c r="E34" s="450"/>
      <c r="F34" s="90"/>
      <c r="G34" s="73"/>
      <c r="H34" s="458"/>
      <c r="P34" s="417"/>
      <c r="Q34" s="417"/>
      <c r="R34" s="417"/>
      <c r="S34" s="417"/>
      <c r="T34" s="417"/>
      <c r="U34" s="417"/>
      <c r="V34" s="417"/>
      <c r="W34" s="417"/>
      <c r="X34" s="417"/>
      <c r="Y34" s="417"/>
      <c r="Z34" s="417"/>
      <c r="AA34" s="417"/>
      <c r="AB34" s="417"/>
      <c r="AC34" s="417"/>
      <c r="AD34" s="417"/>
      <c r="AE34" s="417"/>
      <c r="AF34" s="417"/>
      <c r="AG34" s="417"/>
      <c r="AH34" s="417"/>
      <c r="AI34" s="417"/>
      <c r="AJ34" s="417"/>
      <c r="AK34" s="417"/>
      <c r="AL34" s="417"/>
      <c r="AM34" s="417"/>
      <c r="AN34" s="417"/>
    </row>
    <row r="35" spans="1:40" ht="12.75" customHeight="1">
      <c r="A35" s="241"/>
      <c r="B35" s="255"/>
      <c r="C35" s="435"/>
      <c r="D35" s="440"/>
      <c r="E35" s="450"/>
      <c r="F35" s="90"/>
      <c r="G35" s="73"/>
      <c r="H35" s="458"/>
      <c r="P35" s="417"/>
      <c r="Q35" s="417"/>
      <c r="R35" s="417"/>
      <c r="S35" s="417"/>
      <c r="T35" s="417"/>
      <c r="U35" s="417"/>
      <c r="V35" s="417"/>
      <c r="W35" s="417"/>
      <c r="X35" s="417"/>
      <c r="Y35" s="417"/>
      <c r="Z35" s="417"/>
      <c r="AA35" s="417"/>
      <c r="AB35" s="417"/>
      <c r="AC35" s="417"/>
      <c r="AD35" s="417"/>
      <c r="AE35" s="417"/>
      <c r="AF35" s="417"/>
      <c r="AG35" s="417"/>
      <c r="AH35" s="417"/>
      <c r="AI35" s="417"/>
      <c r="AJ35" s="417"/>
      <c r="AK35" s="417"/>
      <c r="AL35" s="417"/>
      <c r="AM35" s="417"/>
      <c r="AN35" s="417"/>
    </row>
    <row r="36" spans="1:40" ht="12.75" customHeight="1">
      <c r="A36" s="243"/>
      <c r="B36" s="258"/>
      <c r="C36" s="439"/>
      <c r="D36" s="442"/>
      <c r="E36" s="452"/>
      <c r="F36" s="273"/>
      <c r="G36" s="274"/>
      <c r="H36" s="460"/>
      <c r="P36" s="417"/>
      <c r="Q36" s="417"/>
      <c r="R36" s="417"/>
      <c r="S36" s="417"/>
      <c r="T36" s="417"/>
      <c r="U36" s="417"/>
      <c r="V36" s="417"/>
      <c r="W36" s="417"/>
      <c r="X36" s="417"/>
      <c r="Y36" s="417"/>
      <c r="Z36" s="417"/>
      <c r="AA36" s="417"/>
      <c r="AB36" s="417"/>
      <c r="AC36" s="417"/>
      <c r="AD36" s="417"/>
      <c r="AE36" s="417"/>
      <c r="AF36" s="417"/>
      <c r="AG36" s="417"/>
      <c r="AH36" s="417"/>
      <c r="AI36" s="417"/>
      <c r="AJ36" s="417"/>
      <c r="AK36" s="417"/>
      <c r="AL36" s="417"/>
      <c r="AM36" s="417"/>
      <c r="AN36" s="417"/>
    </row>
    <row r="37" spans="1:40" ht="12.75" customHeight="1">
      <c r="A37" s="244"/>
      <c r="B37" s="257"/>
      <c r="C37" s="436"/>
      <c r="D37" s="441"/>
      <c r="E37" s="451"/>
      <c r="F37" s="91"/>
      <c r="G37" s="101"/>
      <c r="H37" s="459"/>
      <c r="P37" s="417"/>
      <c r="Q37" s="417"/>
      <c r="R37" s="417"/>
      <c r="S37" s="417"/>
      <c r="T37" s="417"/>
      <c r="U37" s="417"/>
      <c r="V37" s="417"/>
      <c r="W37" s="417"/>
      <c r="X37" s="417"/>
      <c r="Y37" s="417"/>
      <c r="Z37" s="417"/>
      <c r="AA37" s="417"/>
      <c r="AB37" s="417"/>
      <c r="AC37" s="417"/>
      <c r="AD37" s="417"/>
      <c r="AE37" s="417"/>
      <c r="AF37" s="417"/>
      <c r="AG37" s="417"/>
      <c r="AH37" s="417"/>
      <c r="AI37" s="417"/>
      <c r="AJ37" s="417"/>
      <c r="AK37" s="417"/>
      <c r="AL37" s="417"/>
      <c r="AM37" s="417"/>
      <c r="AN37" s="417"/>
    </row>
    <row r="38" spans="1:40" ht="12.75" customHeight="1">
      <c r="A38" s="241"/>
      <c r="B38" s="431"/>
      <c r="C38" s="435"/>
      <c r="D38" s="440"/>
      <c r="E38" s="450"/>
      <c r="F38" s="440"/>
      <c r="G38" s="73"/>
      <c r="H38" s="458"/>
      <c r="P38" s="417"/>
      <c r="Q38" s="417"/>
      <c r="R38" s="417"/>
      <c r="S38" s="417"/>
      <c r="T38" s="417"/>
      <c r="U38" s="417"/>
      <c r="V38" s="417"/>
      <c r="W38" s="417"/>
      <c r="X38" s="417"/>
      <c r="Y38" s="417"/>
      <c r="Z38" s="417"/>
      <c r="AA38" s="417"/>
      <c r="AB38" s="417"/>
      <c r="AC38" s="417"/>
      <c r="AD38" s="417"/>
      <c r="AE38" s="417"/>
      <c r="AF38" s="417"/>
      <c r="AG38" s="417"/>
      <c r="AH38" s="417"/>
      <c r="AI38" s="417"/>
      <c r="AJ38" s="417"/>
      <c r="AK38" s="417"/>
      <c r="AL38" s="417"/>
      <c r="AM38" s="417"/>
      <c r="AN38" s="417"/>
    </row>
    <row r="39" spans="1:40" ht="12.75" customHeight="1">
      <c r="A39" s="244"/>
      <c r="B39" s="432"/>
      <c r="C39" s="436"/>
      <c r="D39" s="441"/>
      <c r="E39" s="451"/>
      <c r="F39" s="441"/>
      <c r="G39" s="101"/>
      <c r="H39" s="459"/>
      <c r="P39" s="417"/>
      <c r="Q39" s="417"/>
      <c r="R39" s="417"/>
      <c r="S39" s="417"/>
      <c r="T39" s="417"/>
      <c r="U39" s="417"/>
      <c r="V39" s="417"/>
      <c r="W39" s="417"/>
      <c r="X39" s="417"/>
      <c r="Y39" s="417"/>
      <c r="Z39" s="417"/>
      <c r="AA39" s="417"/>
      <c r="AB39" s="417"/>
      <c r="AC39" s="417"/>
      <c r="AD39" s="417"/>
      <c r="AE39" s="417"/>
      <c r="AF39" s="417"/>
      <c r="AG39" s="417"/>
      <c r="AH39" s="417"/>
      <c r="AI39" s="417"/>
      <c r="AJ39" s="417"/>
      <c r="AK39" s="417"/>
      <c r="AL39" s="417"/>
      <c r="AM39" s="417"/>
      <c r="AN39" s="417"/>
    </row>
    <row r="40" spans="1:40" ht="12.75" customHeight="1">
      <c r="A40" s="430"/>
      <c r="B40" s="433"/>
      <c r="C40" s="439"/>
      <c r="D40" s="443"/>
      <c r="E40" s="453"/>
      <c r="F40" s="443"/>
      <c r="G40" s="443"/>
      <c r="H40" s="458"/>
      <c r="P40" s="417"/>
      <c r="Q40" s="417"/>
      <c r="R40" s="417"/>
      <c r="S40" s="417"/>
      <c r="T40" s="417"/>
      <c r="U40" s="417"/>
      <c r="V40" s="417"/>
      <c r="W40" s="417"/>
      <c r="X40" s="417"/>
      <c r="Y40" s="417"/>
      <c r="Z40" s="417"/>
      <c r="AA40" s="417"/>
      <c r="AB40" s="417"/>
      <c r="AC40" s="417"/>
      <c r="AD40" s="417"/>
      <c r="AE40" s="417"/>
      <c r="AF40" s="417"/>
      <c r="AG40" s="417"/>
      <c r="AH40" s="417"/>
      <c r="AI40" s="417"/>
      <c r="AJ40" s="417"/>
      <c r="AK40" s="417"/>
      <c r="AL40" s="417"/>
      <c r="AM40" s="417"/>
      <c r="AN40" s="417"/>
    </row>
    <row r="41" spans="1:40" ht="12.75" customHeight="1">
      <c r="A41" s="428"/>
      <c r="B41" s="434" t="s">
        <v>165</v>
      </c>
      <c r="C41" s="437"/>
      <c r="D41" s="444"/>
      <c r="E41" s="454"/>
      <c r="F41" s="444"/>
      <c r="G41" s="457"/>
      <c r="H41" s="281"/>
      <c r="P41" s="417"/>
      <c r="Q41" s="417"/>
      <c r="R41" s="417"/>
      <c r="S41" s="417"/>
      <c r="T41" s="417"/>
      <c r="U41" s="417"/>
      <c r="V41" s="417"/>
      <c r="W41" s="417"/>
      <c r="X41" s="417"/>
      <c r="Y41" s="417"/>
      <c r="Z41" s="417"/>
      <c r="AA41" s="417"/>
      <c r="AB41" s="417"/>
      <c r="AC41" s="417"/>
      <c r="AD41" s="417"/>
      <c r="AE41" s="417"/>
      <c r="AF41" s="417"/>
      <c r="AG41" s="417"/>
      <c r="AH41" s="417"/>
      <c r="AI41" s="417"/>
      <c r="AJ41" s="417"/>
      <c r="AK41" s="417"/>
      <c r="AL41" s="417"/>
      <c r="AM41" s="417"/>
      <c r="AN41" s="417"/>
    </row>
    <row r="42" spans="1:40" ht="12.75" customHeight="1">
      <c r="A42" s="384"/>
      <c r="B42" s="249"/>
      <c r="C42" s="249"/>
      <c r="D42" s="330"/>
      <c r="E42" s="80"/>
      <c r="F42" s="69"/>
      <c r="G42" s="69"/>
      <c r="H42" s="275"/>
      <c r="P42" s="417"/>
      <c r="Q42" s="417"/>
      <c r="R42" s="417"/>
      <c r="S42" s="417"/>
      <c r="T42" s="417"/>
      <c r="U42" s="417"/>
      <c r="V42" s="417"/>
      <c r="W42" s="417"/>
      <c r="X42" s="417"/>
      <c r="Y42" s="417"/>
      <c r="Z42" s="417"/>
      <c r="AA42" s="417"/>
      <c r="AB42" s="417"/>
      <c r="AC42" s="417"/>
      <c r="AD42" s="417"/>
      <c r="AE42" s="417"/>
      <c r="AF42" s="417"/>
      <c r="AG42" s="417"/>
      <c r="AH42" s="417"/>
      <c r="AI42" s="417"/>
      <c r="AJ42" s="417"/>
      <c r="AK42" s="417"/>
      <c r="AL42" s="417"/>
      <c r="AM42" s="417"/>
      <c r="AN42" s="417"/>
    </row>
    <row r="43" spans="1:40" ht="12.75" customHeight="1">
      <c r="A43" s="385" t="s">
        <v>2734</v>
      </c>
      <c r="B43" s="49" t="s">
        <v>1827</v>
      </c>
      <c r="C43" s="311"/>
      <c r="D43" s="331"/>
      <c r="E43" s="81"/>
      <c r="F43" s="70"/>
      <c r="G43" s="70"/>
      <c r="H43" s="374"/>
      <c r="P43" s="417"/>
      <c r="Q43" s="417"/>
      <c r="R43" s="417"/>
      <c r="S43" s="417"/>
      <c r="T43" s="417"/>
      <c r="U43" s="417"/>
      <c r="V43" s="417"/>
      <c r="W43" s="417"/>
      <c r="X43" s="417"/>
      <c r="Y43" s="417"/>
      <c r="Z43" s="417"/>
      <c r="AA43" s="417"/>
      <c r="AB43" s="417"/>
      <c r="AC43" s="417"/>
      <c r="AD43" s="417"/>
      <c r="AE43" s="417"/>
      <c r="AF43" s="417"/>
      <c r="AG43" s="417"/>
      <c r="AH43" s="417"/>
      <c r="AI43" s="417"/>
      <c r="AJ43" s="417"/>
      <c r="AK43" s="417"/>
      <c r="AL43" s="417"/>
      <c r="AM43" s="417"/>
      <c r="AN43" s="417"/>
    </row>
    <row r="44" spans="1:40" ht="12.75" customHeight="1">
      <c r="A44" s="243"/>
      <c r="B44" s="253" t="s">
        <v>4589</v>
      </c>
      <c r="C44" s="264" t="s">
        <v>4590</v>
      </c>
      <c r="D44" s="330"/>
      <c r="E44" s="80" t="s">
        <v>161</v>
      </c>
      <c r="F44" s="69"/>
      <c r="G44" s="69"/>
      <c r="H44" s="275"/>
      <c r="P44" s="417"/>
      <c r="Q44" s="417"/>
      <c r="R44" s="417"/>
      <c r="S44" s="417"/>
      <c r="T44" s="417"/>
      <c r="U44" s="417"/>
      <c r="V44" s="417"/>
      <c r="W44" s="417"/>
      <c r="X44" s="417"/>
      <c r="Y44" s="417"/>
      <c r="Z44" s="417"/>
      <c r="AA44" s="417"/>
      <c r="AB44" s="417"/>
      <c r="AC44" s="417"/>
      <c r="AD44" s="417"/>
      <c r="AE44" s="417"/>
      <c r="AF44" s="417"/>
      <c r="AG44" s="417"/>
      <c r="AH44" s="417"/>
      <c r="AI44" s="417"/>
      <c r="AJ44" s="417"/>
      <c r="AK44" s="417"/>
      <c r="AL44" s="417"/>
      <c r="AM44" s="417"/>
      <c r="AN44" s="417"/>
    </row>
    <row r="45" spans="1:40" ht="12.75" customHeight="1">
      <c r="A45" s="429"/>
      <c r="B45" s="254"/>
      <c r="C45" s="265"/>
      <c r="D45" s="331">
        <v>11.8</v>
      </c>
      <c r="E45" s="81"/>
      <c r="F45" s="70"/>
      <c r="G45" s="70"/>
      <c r="H45" s="277"/>
      <c r="P45" s="417"/>
      <c r="Q45" s="417"/>
      <c r="R45" s="417"/>
      <c r="S45" s="417"/>
      <c r="T45" s="417"/>
      <c r="U45" s="417"/>
      <c r="V45" s="417"/>
      <c r="W45" s="417"/>
      <c r="X45" s="417"/>
      <c r="Y45" s="417"/>
      <c r="Z45" s="417"/>
      <c r="AA45" s="417"/>
      <c r="AB45" s="417"/>
      <c r="AC45" s="417"/>
      <c r="AD45" s="417"/>
      <c r="AE45" s="417"/>
      <c r="AF45" s="417"/>
      <c r="AG45" s="417"/>
      <c r="AH45" s="417"/>
      <c r="AI45" s="417"/>
      <c r="AJ45" s="417"/>
      <c r="AK45" s="417"/>
      <c r="AL45" s="417"/>
      <c r="AM45" s="417"/>
      <c r="AN45" s="417"/>
    </row>
    <row r="46" spans="1:40" ht="12.75" customHeight="1">
      <c r="A46" s="243"/>
      <c r="B46" s="253"/>
      <c r="C46" s="438" t="s">
        <v>4591</v>
      </c>
      <c r="D46" s="445"/>
      <c r="E46" s="450" t="s">
        <v>161</v>
      </c>
      <c r="F46" s="90"/>
      <c r="G46" s="69"/>
      <c r="H46" s="458"/>
      <c r="P46" s="417"/>
      <c r="Q46" s="417"/>
      <c r="R46" s="417"/>
      <c r="S46" s="417"/>
      <c r="T46" s="417"/>
      <c r="U46" s="417"/>
      <c r="V46" s="417"/>
      <c r="W46" s="417"/>
      <c r="X46" s="417"/>
      <c r="Y46" s="417"/>
      <c r="Z46" s="417"/>
      <c r="AA46" s="417"/>
      <c r="AB46" s="417"/>
      <c r="AC46" s="417"/>
      <c r="AD46" s="417"/>
      <c r="AE46" s="417"/>
      <c r="AF46" s="417"/>
      <c r="AG46" s="417"/>
      <c r="AH46" s="417"/>
      <c r="AI46" s="417"/>
      <c r="AJ46" s="417"/>
      <c r="AK46" s="417"/>
      <c r="AL46" s="417"/>
      <c r="AM46" s="417"/>
      <c r="AN46" s="417"/>
    </row>
    <row r="47" spans="1:40" ht="12.75" customHeight="1">
      <c r="A47" s="244"/>
      <c r="B47" s="256"/>
      <c r="C47" s="436"/>
      <c r="D47" s="446">
        <v>3.6</v>
      </c>
      <c r="E47" s="451"/>
      <c r="F47" s="91"/>
      <c r="G47" s="70"/>
      <c r="H47" s="277"/>
      <c r="P47" s="417"/>
      <c r="Q47" s="417"/>
      <c r="R47" s="417"/>
      <c r="S47" s="417"/>
      <c r="T47" s="417"/>
      <c r="U47" s="417"/>
      <c r="V47" s="417"/>
      <c r="W47" s="417"/>
      <c r="X47" s="417"/>
      <c r="Y47" s="417"/>
      <c r="Z47" s="417"/>
      <c r="AA47" s="417"/>
      <c r="AB47" s="417"/>
      <c r="AC47" s="417"/>
      <c r="AD47" s="417"/>
      <c r="AE47" s="417"/>
      <c r="AF47" s="417"/>
      <c r="AG47" s="417"/>
      <c r="AH47" s="417"/>
      <c r="AI47" s="417"/>
      <c r="AJ47" s="417"/>
      <c r="AK47" s="417"/>
      <c r="AL47" s="417"/>
      <c r="AM47" s="417"/>
      <c r="AN47" s="417"/>
    </row>
    <row r="48" spans="1:40" ht="12.75" customHeight="1">
      <c r="A48" s="243"/>
      <c r="B48" s="258"/>
      <c r="C48" s="438" t="s">
        <v>4409</v>
      </c>
      <c r="D48" s="445"/>
      <c r="E48" s="450" t="s">
        <v>161</v>
      </c>
      <c r="F48" s="90"/>
      <c r="G48" s="69"/>
      <c r="H48" s="461"/>
      <c r="P48" s="417"/>
      <c r="Q48" s="417"/>
      <c r="R48" s="417"/>
      <c r="S48" s="417"/>
      <c r="T48" s="417"/>
      <c r="U48" s="417"/>
      <c r="V48" s="417"/>
      <c r="W48" s="417"/>
      <c r="X48" s="417"/>
      <c r="Y48" s="417"/>
      <c r="Z48" s="417"/>
      <c r="AA48" s="417"/>
      <c r="AB48" s="417"/>
      <c r="AC48" s="417"/>
      <c r="AD48" s="417"/>
      <c r="AE48" s="417"/>
      <c r="AF48" s="417"/>
      <c r="AG48" s="417"/>
      <c r="AH48" s="417"/>
      <c r="AI48" s="417"/>
      <c r="AJ48" s="417"/>
      <c r="AK48" s="417"/>
      <c r="AL48" s="417"/>
      <c r="AM48" s="417"/>
      <c r="AN48" s="417"/>
    </row>
    <row r="49" spans="1:40" ht="12.75" customHeight="1">
      <c r="A49" s="244"/>
      <c r="B49" s="256"/>
      <c r="C49" s="437"/>
      <c r="D49" s="446">
        <v>33</v>
      </c>
      <c r="E49" s="451"/>
      <c r="F49" s="360"/>
      <c r="G49" s="70"/>
      <c r="H49" s="375"/>
      <c r="P49" s="417"/>
      <c r="Q49" s="417"/>
      <c r="R49" s="417"/>
      <c r="S49" s="417"/>
      <c r="T49" s="417"/>
      <c r="U49" s="417"/>
      <c r="V49" s="417"/>
      <c r="W49" s="417"/>
      <c r="X49" s="417"/>
      <c r="Y49" s="417"/>
      <c r="Z49" s="417"/>
      <c r="AA49" s="417"/>
      <c r="AB49" s="417"/>
      <c r="AC49" s="417"/>
      <c r="AD49" s="417"/>
      <c r="AE49" s="417"/>
      <c r="AF49" s="417"/>
      <c r="AG49" s="417"/>
      <c r="AH49" s="417"/>
      <c r="AI49" s="417"/>
      <c r="AJ49" s="417"/>
      <c r="AK49" s="417"/>
      <c r="AL49" s="417"/>
      <c r="AM49" s="417"/>
      <c r="AN49" s="417"/>
    </row>
    <row r="50" spans="1:40" ht="12.75" customHeight="1">
      <c r="A50" s="243"/>
      <c r="B50" s="255"/>
      <c r="C50" s="439" t="s">
        <v>4592</v>
      </c>
      <c r="D50" s="445"/>
      <c r="E50" s="450" t="s">
        <v>117</v>
      </c>
      <c r="F50" s="90"/>
      <c r="G50" s="69"/>
      <c r="H50" s="458"/>
      <c r="P50" s="417"/>
      <c r="Q50" s="417"/>
      <c r="R50" s="417"/>
      <c r="S50" s="417"/>
      <c r="T50" s="417"/>
      <c r="U50" s="417"/>
      <c r="V50" s="417"/>
      <c r="W50" s="417"/>
      <c r="X50" s="417"/>
      <c r="Y50" s="417"/>
      <c r="Z50" s="417"/>
      <c r="AA50" s="417"/>
      <c r="AB50" s="417"/>
      <c r="AC50" s="417"/>
      <c r="AD50" s="417"/>
      <c r="AE50" s="417"/>
      <c r="AF50" s="417"/>
      <c r="AG50" s="417"/>
      <c r="AH50" s="417"/>
      <c r="AI50" s="417"/>
      <c r="AJ50" s="417"/>
      <c r="AK50" s="417"/>
      <c r="AL50" s="417"/>
      <c r="AM50" s="417"/>
      <c r="AN50" s="417"/>
    </row>
    <row r="51" spans="1:40" ht="12.75" customHeight="1">
      <c r="A51" s="244"/>
      <c r="B51" s="256"/>
      <c r="C51" s="437"/>
      <c r="D51" s="446">
        <v>105</v>
      </c>
      <c r="E51" s="451"/>
      <c r="F51" s="91"/>
      <c r="G51" s="70"/>
      <c r="H51" s="277"/>
      <c r="P51" s="417"/>
      <c r="Q51" s="417"/>
      <c r="R51" s="417"/>
      <c r="S51" s="417"/>
      <c r="T51" s="417"/>
      <c r="U51" s="417"/>
      <c r="V51" s="417"/>
      <c r="W51" s="417"/>
      <c r="X51" s="417"/>
      <c r="Y51" s="417"/>
      <c r="Z51" s="417"/>
      <c r="AA51" s="417"/>
      <c r="AB51" s="417"/>
      <c r="AC51" s="417"/>
      <c r="AD51" s="417"/>
      <c r="AE51" s="417"/>
      <c r="AF51" s="417"/>
      <c r="AG51" s="417"/>
      <c r="AH51" s="417"/>
      <c r="AI51" s="417"/>
      <c r="AJ51" s="417"/>
      <c r="AK51" s="417"/>
      <c r="AL51" s="417"/>
      <c r="AM51" s="417"/>
      <c r="AN51" s="417"/>
    </row>
    <row r="52" spans="1:40" ht="12.75" customHeight="1">
      <c r="A52" s="243"/>
      <c r="B52" s="255"/>
      <c r="C52" s="439" t="s">
        <v>1744</v>
      </c>
      <c r="D52" s="445"/>
      <c r="E52" s="450" t="s">
        <v>161</v>
      </c>
      <c r="F52" s="90"/>
      <c r="G52" s="73"/>
      <c r="H52" s="458"/>
      <c r="P52" s="417"/>
      <c r="Q52" s="417"/>
      <c r="R52" s="417"/>
      <c r="S52" s="417"/>
      <c r="T52" s="417"/>
      <c r="U52" s="417"/>
      <c r="V52" s="417"/>
      <c r="W52" s="417"/>
      <c r="X52" s="417"/>
      <c r="Y52" s="417"/>
      <c r="Z52" s="417"/>
      <c r="AA52" s="417"/>
      <c r="AB52" s="417"/>
      <c r="AC52" s="417"/>
      <c r="AD52" s="417"/>
      <c r="AE52" s="417"/>
      <c r="AF52" s="417"/>
      <c r="AG52" s="417"/>
      <c r="AH52" s="417"/>
      <c r="AI52" s="417"/>
      <c r="AJ52" s="417"/>
      <c r="AK52" s="417"/>
      <c r="AL52" s="417"/>
      <c r="AM52" s="417"/>
      <c r="AN52" s="417"/>
    </row>
    <row r="53" spans="1:40" ht="12.75" customHeight="1">
      <c r="A53" s="244"/>
      <c r="B53" s="256"/>
      <c r="C53" s="436"/>
      <c r="D53" s="446">
        <v>33</v>
      </c>
      <c r="E53" s="451"/>
      <c r="F53" s="91"/>
      <c r="G53" s="101"/>
      <c r="H53" s="375"/>
      <c r="P53" s="417"/>
      <c r="Q53" s="417"/>
      <c r="R53" s="417"/>
      <c r="S53" s="417"/>
      <c r="T53" s="417"/>
      <c r="U53" s="417"/>
      <c r="V53" s="417"/>
      <c r="W53" s="417"/>
      <c r="X53" s="417"/>
      <c r="Y53" s="417"/>
      <c r="Z53" s="417"/>
      <c r="AA53" s="417"/>
      <c r="AB53" s="417"/>
      <c r="AC53" s="417"/>
      <c r="AD53" s="417"/>
      <c r="AE53" s="417"/>
      <c r="AF53" s="417"/>
      <c r="AG53" s="417"/>
      <c r="AH53" s="417"/>
      <c r="AI53" s="417"/>
      <c r="AJ53" s="417"/>
      <c r="AK53" s="417"/>
      <c r="AL53" s="417"/>
      <c r="AM53" s="417"/>
      <c r="AN53" s="417"/>
    </row>
    <row r="54" spans="1:40" ht="12.75" customHeight="1">
      <c r="A54" s="243"/>
      <c r="B54" s="255"/>
      <c r="C54" s="439" t="s">
        <v>4593</v>
      </c>
      <c r="D54" s="445"/>
      <c r="E54" s="450" t="s">
        <v>161</v>
      </c>
      <c r="F54" s="90"/>
      <c r="G54" s="73"/>
      <c r="H54" s="458"/>
      <c r="P54" s="417"/>
      <c r="Q54" s="417"/>
      <c r="R54" s="417"/>
      <c r="S54" s="417"/>
      <c r="T54" s="417"/>
      <c r="U54" s="417"/>
      <c r="V54" s="417"/>
      <c r="W54" s="417"/>
      <c r="X54" s="417"/>
      <c r="Y54" s="417"/>
      <c r="Z54" s="417"/>
      <c r="AA54" s="417"/>
      <c r="AB54" s="417"/>
      <c r="AC54" s="417"/>
      <c r="AD54" s="417"/>
      <c r="AE54" s="417"/>
      <c r="AF54" s="417"/>
      <c r="AG54" s="417"/>
      <c r="AH54" s="417"/>
      <c r="AI54" s="417"/>
      <c r="AJ54" s="417"/>
      <c r="AK54" s="417"/>
      <c r="AL54" s="417"/>
      <c r="AM54" s="417"/>
      <c r="AN54" s="417"/>
    </row>
    <row r="55" spans="1:40" ht="12.75" customHeight="1">
      <c r="A55" s="244"/>
      <c r="B55" s="256"/>
      <c r="C55" s="436"/>
      <c r="D55" s="446">
        <v>33</v>
      </c>
      <c r="E55" s="451"/>
      <c r="F55" s="91"/>
      <c r="G55" s="101"/>
      <c r="H55" s="375"/>
      <c r="P55" s="417"/>
      <c r="Q55" s="417"/>
      <c r="R55" s="417"/>
      <c r="S55" s="417"/>
      <c r="T55" s="417"/>
      <c r="U55" s="417"/>
      <c r="V55" s="417"/>
      <c r="W55" s="417"/>
      <c r="X55" s="417"/>
      <c r="Y55" s="417"/>
      <c r="Z55" s="417"/>
      <c r="AA55" s="417"/>
      <c r="AB55" s="417"/>
      <c r="AC55" s="417"/>
      <c r="AD55" s="417"/>
      <c r="AE55" s="417"/>
      <c r="AF55" s="417"/>
      <c r="AG55" s="417"/>
      <c r="AH55" s="417"/>
      <c r="AI55" s="417"/>
      <c r="AJ55" s="417"/>
      <c r="AK55" s="417"/>
      <c r="AL55" s="417"/>
      <c r="AM55" s="417"/>
      <c r="AN55" s="417"/>
    </row>
    <row r="56" spans="1:40" ht="12.75" customHeight="1">
      <c r="A56" s="243"/>
      <c r="B56" s="255"/>
      <c r="C56" s="439" t="s">
        <v>4140</v>
      </c>
      <c r="D56" s="445"/>
      <c r="E56" s="450" t="s">
        <v>1115</v>
      </c>
      <c r="F56" s="90"/>
      <c r="G56" s="73"/>
      <c r="H56" s="458"/>
      <c r="P56" s="417"/>
      <c r="Q56" s="417"/>
      <c r="R56" s="417"/>
      <c r="S56" s="417"/>
      <c r="T56" s="417"/>
      <c r="U56" s="417"/>
      <c r="V56" s="417"/>
      <c r="W56" s="417"/>
      <c r="X56" s="417"/>
      <c r="Y56" s="417"/>
      <c r="Z56" s="417"/>
      <c r="AA56" s="417"/>
      <c r="AB56" s="417"/>
      <c r="AC56" s="417"/>
      <c r="AD56" s="417"/>
      <c r="AE56" s="417"/>
      <c r="AF56" s="417"/>
      <c r="AG56" s="417"/>
      <c r="AH56" s="417"/>
      <c r="AI56" s="417"/>
      <c r="AJ56" s="417"/>
      <c r="AK56" s="417"/>
      <c r="AL56" s="417"/>
      <c r="AM56" s="417"/>
      <c r="AN56" s="417"/>
    </row>
    <row r="57" spans="1:40" ht="12.75" customHeight="1">
      <c r="A57" s="244"/>
      <c r="B57" s="256"/>
      <c r="C57" s="436"/>
      <c r="D57" s="446">
        <v>1</v>
      </c>
      <c r="E57" s="451"/>
      <c r="F57" s="91"/>
      <c r="G57" s="101"/>
      <c r="H57" s="375"/>
      <c r="P57" s="417"/>
      <c r="Q57" s="417"/>
      <c r="R57" s="417"/>
      <c r="S57" s="417"/>
      <c r="T57" s="417"/>
      <c r="U57" s="417"/>
      <c r="V57" s="417"/>
      <c r="W57" s="417"/>
      <c r="X57" s="417"/>
      <c r="Y57" s="417"/>
      <c r="Z57" s="417"/>
      <c r="AA57" s="417"/>
      <c r="AB57" s="417"/>
      <c r="AC57" s="417"/>
      <c r="AD57" s="417"/>
      <c r="AE57" s="417"/>
      <c r="AF57" s="417"/>
      <c r="AG57" s="417"/>
      <c r="AH57" s="417"/>
      <c r="AI57" s="417"/>
      <c r="AJ57" s="417"/>
      <c r="AK57" s="417"/>
      <c r="AL57" s="417"/>
      <c r="AM57" s="417"/>
      <c r="AN57" s="417"/>
    </row>
    <row r="58" spans="1:40" ht="12.75" customHeight="1">
      <c r="A58" s="243"/>
      <c r="B58" s="255"/>
      <c r="C58" s="439" t="s">
        <v>4595</v>
      </c>
      <c r="D58" s="445"/>
      <c r="E58" s="450" t="s">
        <v>1115</v>
      </c>
      <c r="F58" s="90"/>
      <c r="G58" s="73"/>
      <c r="H58" s="458"/>
      <c r="P58" s="417"/>
      <c r="Q58" s="417"/>
      <c r="R58" s="417"/>
      <c r="S58" s="417"/>
      <c r="T58" s="417"/>
      <c r="U58" s="417"/>
      <c r="V58" s="417"/>
      <c r="W58" s="417"/>
      <c r="X58" s="417"/>
      <c r="Y58" s="417"/>
      <c r="Z58" s="417"/>
      <c r="AA58" s="417"/>
      <c r="AB58" s="417"/>
      <c r="AC58" s="417"/>
      <c r="AD58" s="417"/>
      <c r="AE58" s="417"/>
      <c r="AF58" s="417"/>
      <c r="AG58" s="417"/>
      <c r="AH58" s="417"/>
      <c r="AI58" s="417"/>
      <c r="AJ58" s="417"/>
      <c r="AK58" s="417"/>
      <c r="AL58" s="417"/>
      <c r="AM58" s="417"/>
      <c r="AN58" s="417"/>
    </row>
    <row r="59" spans="1:40" ht="12.75" customHeight="1">
      <c r="A59" s="244"/>
      <c r="B59" s="256"/>
      <c r="C59" s="437"/>
      <c r="D59" s="446">
        <v>1</v>
      </c>
      <c r="E59" s="451"/>
      <c r="F59" s="91"/>
      <c r="G59" s="101"/>
      <c r="H59" s="375"/>
      <c r="P59" s="417"/>
      <c r="Q59" s="417"/>
      <c r="R59" s="417"/>
      <c r="S59" s="417"/>
      <c r="T59" s="417"/>
      <c r="U59" s="417"/>
      <c r="V59" s="417"/>
      <c r="W59" s="417"/>
      <c r="X59" s="417"/>
      <c r="Y59" s="417"/>
      <c r="Z59" s="417"/>
      <c r="AA59" s="417"/>
      <c r="AB59" s="417"/>
      <c r="AC59" s="417"/>
      <c r="AD59" s="417"/>
      <c r="AE59" s="417"/>
      <c r="AF59" s="417"/>
      <c r="AG59" s="417"/>
      <c r="AH59" s="417"/>
      <c r="AI59" s="417"/>
      <c r="AJ59" s="417"/>
      <c r="AK59" s="417"/>
      <c r="AL59" s="417"/>
      <c r="AM59" s="417"/>
      <c r="AN59" s="417"/>
    </row>
    <row r="60" spans="1:40" ht="12.75" customHeight="1">
      <c r="A60" s="243"/>
      <c r="B60" s="255"/>
      <c r="C60" s="439" t="s">
        <v>2223</v>
      </c>
      <c r="D60" s="445"/>
      <c r="E60" s="84" t="s">
        <v>161</v>
      </c>
      <c r="F60" s="90"/>
      <c r="G60" s="73"/>
      <c r="H60" s="458"/>
      <c r="P60" s="417"/>
      <c r="Q60" s="417"/>
      <c r="R60" s="417"/>
      <c r="S60" s="417"/>
      <c r="T60" s="417"/>
      <c r="U60" s="417"/>
      <c r="V60" s="417"/>
      <c r="W60" s="417"/>
      <c r="X60" s="417"/>
      <c r="Y60" s="417"/>
      <c r="Z60" s="417"/>
      <c r="AA60" s="417"/>
      <c r="AB60" s="417"/>
      <c r="AC60" s="417"/>
      <c r="AD60" s="417"/>
      <c r="AE60" s="417"/>
      <c r="AF60" s="417"/>
      <c r="AG60" s="417"/>
      <c r="AH60" s="417"/>
      <c r="AI60" s="417"/>
      <c r="AJ60" s="417"/>
      <c r="AK60" s="417"/>
      <c r="AL60" s="417"/>
      <c r="AM60" s="417"/>
      <c r="AN60" s="417"/>
    </row>
    <row r="61" spans="1:40" ht="12.75" customHeight="1">
      <c r="A61" s="244"/>
      <c r="B61" s="256"/>
      <c r="C61" s="436" t="s">
        <v>709</v>
      </c>
      <c r="D61" s="446">
        <v>21</v>
      </c>
      <c r="E61" s="451"/>
      <c r="F61" s="91"/>
      <c r="G61" s="101"/>
      <c r="H61" s="375"/>
      <c r="P61" s="417"/>
      <c r="Q61" s="417"/>
      <c r="R61" s="417"/>
      <c r="S61" s="417"/>
      <c r="T61" s="417"/>
      <c r="U61" s="417"/>
      <c r="V61" s="417"/>
      <c r="W61" s="417"/>
      <c r="X61" s="417"/>
      <c r="Y61" s="417"/>
      <c r="Z61" s="417"/>
      <c r="AA61" s="417"/>
      <c r="AB61" s="417"/>
      <c r="AC61" s="417"/>
      <c r="AD61" s="417"/>
      <c r="AE61" s="417"/>
      <c r="AF61" s="417"/>
      <c r="AG61" s="417"/>
      <c r="AH61" s="417"/>
      <c r="AI61" s="417"/>
      <c r="AJ61" s="417"/>
      <c r="AK61" s="417"/>
      <c r="AL61" s="417"/>
      <c r="AM61" s="417"/>
      <c r="AN61" s="417"/>
    </row>
    <row r="62" spans="1:40" ht="12.75" customHeight="1">
      <c r="A62" s="243"/>
      <c r="B62" s="255"/>
      <c r="C62" s="439" t="s">
        <v>4452</v>
      </c>
      <c r="D62" s="445"/>
      <c r="E62" s="450" t="s">
        <v>161</v>
      </c>
      <c r="F62" s="90"/>
      <c r="G62" s="73"/>
      <c r="H62" s="458"/>
      <c r="P62" s="417"/>
      <c r="Q62" s="417"/>
      <c r="R62" s="417"/>
      <c r="S62" s="417"/>
      <c r="T62" s="417"/>
      <c r="U62" s="417"/>
      <c r="V62" s="417"/>
      <c r="W62" s="417"/>
      <c r="X62" s="417"/>
      <c r="Y62" s="417"/>
      <c r="Z62" s="417"/>
      <c r="AA62" s="417"/>
      <c r="AB62" s="417"/>
      <c r="AC62" s="417"/>
      <c r="AD62" s="417"/>
      <c r="AE62" s="417"/>
      <c r="AF62" s="417"/>
      <c r="AG62" s="417"/>
      <c r="AH62" s="417"/>
      <c r="AI62" s="417"/>
      <c r="AJ62" s="417"/>
      <c r="AK62" s="417"/>
      <c r="AL62" s="417"/>
      <c r="AM62" s="417"/>
      <c r="AN62" s="417"/>
    </row>
    <row r="63" spans="1:40" ht="12.75" customHeight="1">
      <c r="A63" s="244"/>
      <c r="B63" s="256"/>
      <c r="C63" s="436" t="s">
        <v>2942</v>
      </c>
      <c r="D63" s="446">
        <v>8</v>
      </c>
      <c r="E63" s="451"/>
      <c r="F63" s="456"/>
      <c r="G63" s="101"/>
      <c r="H63" s="462"/>
      <c r="P63" s="417"/>
      <c r="Q63" s="417"/>
      <c r="R63" s="417"/>
      <c r="S63" s="417"/>
      <c r="T63" s="417"/>
      <c r="U63" s="417"/>
      <c r="V63" s="417"/>
      <c r="W63" s="417"/>
      <c r="X63" s="417"/>
      <c r="Y63" s="417"/>
      <c r="Z63" s="417"/>
      <c r="AA63" s="417"/>
      <c r="AB63" s="417"/>
      <c r="AC63" s="417"/>
      <c r="AD63" s="417"/>
      <c r="AE63" s="417"/>
      <c r="AF63" s="417"/>
      <c r="AG63" s="417"/>
      <c r="AH63" s="417"/>
      <c r="AI63" s="417"/>
      <c r="AJ63" s="417"/>
      <c r="AK63" s="417"/>
      <c r="AL63" s="417"/>
      <c r="AM63" s="417"/>
      <c r="AN63" s="417"/>
    </row>
    <row r="64" spans="1:40" ht="12.75" customHeight="1">
      <c r="A64" s="243"/>
      <c r="B64" s="255"/>
      <c r="C64" s="439" t="s">
        <v>475</v>
      </c>
      <c r="D64" s="445"/>
      <c r="E64" s="84" t="s">
        <v>161</v>
      </c>
      <c r="F64" s="90"/>
      <c r="G64" s="73"/>
      <c r="H64" s="458"/>
      <c r="P64" s="417"/>
      <c r="Q64" s="417"/>
      <c r="R64" s="417"/>
      <c r="S64" s="417"/>
      <c r="T64" s="417"/>
      <c r="U64" s="417"/>
      <c r="V64" s="417"/>
      <c r="W64" s="417"/>
      <c r="X64" s="417"/>
      <c r="Y64" s="417"/>
      <c r="Z64" s="417"/>
      <c r="AA64" s="417"/>
      <c r="AB64" s="417"/>
      <c r="AC64" s="417"/>
      <c r="AD64" s="417"/>
      <c r="AE64" s="417"/>
      <c r="AF64" s="417"/>
      <c r="AG64" s="417"/>
      <c r="AH64" s="417"/>
      <c r="AI64" s="417"/>
      <c r="AJ64" s="417"/>
      <c r="AK64" s="417"/>
      <c r="AL64" s="417"/>
      <c r="AM64" s="417"/>
      <c r="AN64" s="417"/>
    </row>
    <row r="65" spans="1:40" ht="12.75" customHeight="1">
      <c r="A65" s="244"/>
      <c r="B65" s="256"/>
      <c r="C65" s="436" t="s">
        <v>4596</v>
      </c>
      <c r="D65" s="446">
        <v>23</v>
      </c>
      <c r="E65" s="451"/>
      <c r="F65" s="91"/>
      <c r="G65" s="101"/>
      <c r="H65" s="459"/>
      <c r="P65" s="417"/>
      <c r="Q65" s="417"/>
      <c r="R65" s="417"/>
      <c r="S65" s="417"/>
      <c r="T65" s="417"/>
      <c r="U65" s="417"/>
      <c r="V65" s="417"/>
      <c r="W65" s="417"/>
      <c r="X65" s="417"/>
      <c r="Y65" s="417"/>
      <c r="Z65" s="417"/>
      <c r="AA65" s="417"/>
      <c r="AB65" s="417"/>
      <c r="AC65" s="417"/>
      <c r="AD65" s="417"/>
      <c r="AE65" s="417"/>
      <c r="AF65" s="417"/>
      <c r="AG65" s="417"/>
      <c r="AH65" s="417"/>
      <c r="AI65" s="417"/>
      <c r="AJ65" s="417"/>
      <c r="AK65" s="417"/>
      <c r="AL65" s="417"/>
      <c r="AM65" s="417"/>
      <c r="AN65" s="417"/>
    </row>
    <row r="66" spans="1:40" ht="12.75" customHeight="1">
      <c r="A66" s="243"/>
      <c r="B66" s="255"/>
      <c r="C66" s="439"/>
      <c r="D66" s="445"/>
      <c r="E66" s="450"/>
      <c r="F66" s="90"/>
      <c r="G66" s="73"/>
      <c r="H66" s="458"/>
      <c r="P66" s="417"/>
      <c r="Q66" s="417"/>
      <c r="R66" s="417"/>
      <c r="S66" s="417"/>
      <c r="T66" s="417"/>
      <c r="U66" s="417"/>
      <c r="V66" s="417"/>
      <c r="W66" s="417"/>
      <c r="X66" s="417"/>
      <c r="Y66" s="417"/>
      <c r="Z66" s="417"/>
      <c r="AA66" s="417"/>
      <c r="AB66" s="417"/>
      <c r="AC66" s="417"/>
      <c r="AD66" s="417"/>
      <c r="AE66" s="417"/>
      <c r="AF66" s="417"/>
      <c r="AG66" s="417"/>
      <c r="AH66" s="417"/>
      <c r="AI66" s="417"/>
      <c r="AJ66" s="417"/>
      <c r="AK66" s="417"/>
      <c r="AL66" s="417"/>
      <c r="AM66" s="417"/>
      <c r="AN66" s="417"/>
    </row>
    <row r="67" spans="1:40" ht="12.75" customHeight="1">
      <c r="A67" s="244"/>
      <c r="B67" s="256"/>
      <c r="C67" s="436"/>
      <c r="D67" s="446"/>
      <c r="E67" s="451"/>
      <c r="F67" s="366"/>
      <c r="G67" s="101"/>
      <c r="H67" s="459"/>
      <c r="P67" s="417"/>
      <c r="Q67" s="417"/>
      <c r="R67" s="417"/>
      <c r="S67" s="417"/>
      <c r="T67" s="417"/>
      <c r="U67" s="417"/>
      <c r="V67" s="417"/>
      <c r="W67" s="417"/>
      <c r="X67" s="417"/>
      <c r="Y67" s="417"/>
      <c r="Z67" s="417"/>
      <c r="AA67" s="417"/>
      <c r="AB67" s="417"/>
      <c r="AC67" s="417"/>
      <c r="AD67" s="417"/>
      <c r="AE67" s="417"/>
      <c r="AF67" s="417"/>
      <c r="AG67" s="417"/>
      <c r="AH67" s="417"/>
      <c r="AI67" s="417"/>
      <c r="AJ67" s="417"/>
      <c r="AK67" s="417"/>
      <c r="AL67" s="417"/>
      <c r="AM67" s="417"/>
      <c r="AN67" s="417"/>
    </row>
    <row r="68" spans="1:40" ht="12.75" customHeight="1">
      <c r="A68" s="243"/>
      <c r="B68" s="255" t="s">
        <v>4598</v>
      </c>
      <c r="C68" s="439" t="s">
        <v>4599</v>
      </c>
      <c r="D68" s="445"/>
      <c r="E68" s="450" t="s">
        <v>161</v>
      </c>
      <c r="F68" s="90"/>
      <c r="G68" s="73"/>
      <c r="H68" s="458"/>
      <c r="P68" s="417"/>
      <c r="Q68" s="417"/>
      <c r="R68" s="417"/>
      <c r="S68" s="417"/>
      <c r="T68" s="417"/>
      <c r="U68" s="417"/>
      <c r="V68" s="417"/>
      <c r="W68" s="417"/>
      <c r="X68" s="417"/>
      <c r="Y68" s="417"/>
      <c r="Z68" s="417"/>
      <c r="AA68" s="417"/>
      <c r="AB68" s="417"/>
      <c r="AC68" s="417"/>
      <c r="AD68" s="417"/>
      <c r="AE68" s="417"/>
      <c r="AF68" s="417"/>
      <c r="AG68" s="417"/>
      <c r="AH68" s="417"/>
      <c r="AI68" s="417"/>
      <c r="AJ68" s="417"/>
      <c r="AK68" s="417"/>
      <c r="AL68" s="417"/>
      <c r="AM68" s="417"/>
      <c r="AN68" s="417"/>
    </row>
    <row r="69" spans="1:40" ht="12.75" customHeight="1">
      <c r="A69" s="244"/>
      <c r="B69" s="256"/>
      <c r="C69" s="436"/>
      <c r="D69" s="446">
        <v>36</v>
      </c>
      <c r="E69" s="451"/>
      <c r="F69" s="91"/>
      <c r="G69" s="101"/>
      <c r="H69" s="459"/>
      <c r="P69" s="417"/>
      <c r="Q69" s="417"/>
      <c r="R69" s="417"/>
      <c r="S69" s="417"/>
      <c r="T69" s="417"/>
      <c r="U69" s="417"/>
      <c r="V69" s="417"/>
      <c r="W69" s="417"/>
      <c r="X69" s="417"/>
      <c r="Y69" s="417"/>
      <c r="Z69" s="417"/>
      <c r="AA69" s="417"/>
      <c r="AB69" s="417"/>
      <c r="AC69" s="417"/>
      <c r="AD69" s="417"/>
      <c r="AE69" s="417"/>
      <c r="AF69" s="417"/>
      <c r="AG69" s="417"/>
      <c r="AH69" s="417"/>
      <c r="AI69" s="417"/>
      <c r="AJ69" s="417"/>
      <c r="AK69" s="417"/>
      <c r="AL69" s="417"/>
      <c r="AM69" s="417"/>
      <c r="AN69" s="417"/>
    </row>
    <row r="70" spans="1:40" ht="12.75" customHeight="1">
      <c r="A70" s="243"/>
      <c r="B70" s="255"/>
      <c r="C70" s="439" t="s">
        <v>3169</v>
      </c>
      <c r="D70" s="445"/>
      <c r="E70" s="450" t="s">
        <v>161</v>
      </c>
      <c r="F70" s="90"/>
      <c r="G70" s="73"/>
      <c r="H70" s="458"/>
      <c r="P70" s="417"/>
      <c r="Q70" s="417"/>
      <c r="R70" s="417"/>
      <c r="S70" s="417"/>
      <c r="T70" s="417"/>
      <c r="U70" s="417"/>
      <c r="V70" s="417"/>
      <c r="W70" s="417"/>
      <c r="X70" s="417"/>
      <c r="Y70" s="417"/>
      <c r="Z70" s="417"/>
      <c r="AA70" s="417"/>
      <c r="AB70" s="417"/>
      <c r="AC70" s="417"/>
      <c r="AD70" s="417"/>
      <c r="AE70" s="417"/>
      <c r="AF70" s="417"/>
      <c r="AG70" s="417"/>
      <c r="AH70" s="417"/>
      <c r="AI70" s="417"/>
      <c r="AJ70" s="417"/>
      <c r="AK70" s="417"/>
      <c r="AL70" s="417"/>
      <c r="AM70" s="417"/>
      <c r="AN70" s="417"/>
    </row>
    <row r="71" spans="1:40" ht="12.75" customHeight="1">
      <c r="A71" s="244"/>
      <c r="B71" s="256"/>
      <c r="C71" s="437"/>
      <c r="D71" s="446">
        <v>0.6</v>
      </c>
      <c r="E71" s="451"/>
      <c r="F71" s="91"/>
      <c r="G71" s="101"/>
      <c r="H71" s="459"/>
      <c r="P71" s="417"/>
      <c r="Q71" s="417"/>
      <c r="R71" s="417"/>
      <c r="S71" s="417"/>
      <c r="T71" s="417"/>
      <c r="U71" s="417"/>
      <c r="V71" s="417"/>
      <c r="W71" s="417"/>
      <c r="X71" s="417"/>
      <c r="Y71" s="417"/>
      <c r="Z71" s="417"/>
      <c r="AA71" s="417"/>
      <c r="AB71" s="417"/>
      <c r="AC71" s="417"/>
      <c r="AD71" s="417"/>
      <c r="AE71" s="417"/>
      <c r="AF71" s="417"/>
      <c r="AG71" s="417"/>
      <c r="AH71" s="417"/>
      <c r="AI71" s="417"/>
      <c r="AJ71" s="417"/>
      <c r="AK71" s="417"/>
      <c r="AL71" s="417"/>
      <c r="AM71" s="417"/>
      <c r="AN71" s="417"/>
    </row>
    <row r="72" spans="1:40" ht="12.75" customHeight="1">
      <c r="A72" s="243"/>
      <c r="B72" s="255"/>
      <c r="C72" s="438" t="s">
        <v>4600</v>
      </c>
      <c r="D72" s="445"/>
      <c r="E72" s="450" t="s">
        <v>161</v>
      </c>
      <c r="F72" s="90"/>
      <c r="G72" s="73"/>
      <c r="H72" s="458"/>
      <c r="P72" s="417"/>
      <c r="Q72" s="417"/>
      <c r="R72" s="417"/>
      <c r="S72" s="417"/>
      <c r="T72" s="417"/>
      <c r="U72" s="417"/>
      <c r="V72" s="417"/>
      <c r="W72" s="417"/>
      <c r="X72" s="417"/>
      <c r="Y72" s="417"/>
      <c r="Z72" s="417"/>
      <c r="AA72" s="417"/>
      <c r="AB72" s="417"/>
      <c r="AC72" s="417"/>
      <c r="AD72" s="417"/>
      <c r="AE72" s="417"/>
      <c r="AF72" s="417"/>
      <c r="AG72" s="417"/>
      <c r="AH72" s="417"/>
      <c r="AI72" s="417"/>
      <c r="AJ72" s="417"/>
      <c r="AK72" s="417"/>
      <c r="AL72" s="417"/>
      <c r="AM72" s="417"/>
      <c r="AN72" s="417"/>
    </row>
    <row r="73" spans="1:40" ht="12.75" customHeight="1">
      <c r="A73" s="241"/>
      <c r="B73" s="255"/>
      <c r="C73" s="435"/>
      <c r="D73" s="445">
        <v>11.8</v>
      </c>
      <c r="E73" s="450"/>
      <c r="F73" s="90"/>
      <c r="G73" s="73"/>
      <c r="H73" s="458"/>
      <c r="P73" s="417"/>
      <c r="Q73" s="417"/>
      <c r="R73" s="417"/>
      <c r="S73" s="417"/>
      <c r="T73" s="417"/>
      <c r="U73" s="417"/>
      <c r="V73" s="417"/>
      <c r="W73" s="417"/>
      <c r="X73" s="417"/>
      <c r="Y73" s="417"/>
      <c r="Z73" s="417"/>
      <c r="AA73" s="417"/>
      <c r="AB73" s="417"/>
      <c r="AC73" s="417"/>
      <c r="AD73" s="417"/>
      <c r="AE73" s="417"/>
      <c r="AF73" s="417"/>
      <c r="AG73" s="417"/>
      <c r="AH73" s="417"/>
      <c r="AI73" s="417"/>
      <c r="AJ73" s="417"/>
      <c r="AK73" s="417"/>
      <c r="AL73" s="417"/>
      <c r="AM73" s="417"/>
      <c r="AN73" s="417"/>
    </row>
    <row r="74" spans="1:40" ht="12.75" customHeight="1">
      <c r="A74" s="243"/>
      <c r="B74" s="258"/>
      <c r="C74" s="439" t="s">
        <v>4601</v>
      </c>
      <c r="D74" s="447"/>
      <c r="E74" s="452" t="s">
        <v>117</v>
      </c>
      <c r="F74" s="273"/>
      <c r="G74" s="274"/>
      <c r="H74" s="460"/>
      <c r="P74" s="417"/>
      <c r="Q74" s="417"/>
      <c r="R74" s="417"/>
      <c r="S74" s="417"/>
      <c r="T74" s="417"/>
      <c r="U74" s="417"/>
      <c r="V74" s="417"/>
      <c r="W74" s="417"/>
      <c r="X74" s="417"/>
      <c r="Y74" s="417"/>
      <c r="Z74" s="417"/>
      <c r="AA74" s="417"/>
      <c r="AB74" s="417"/>
      <c r="AC74" s="417"/>
      <c r="AD74" s="417"/>
      <c r="AE74" s="417"/>
      <c r="AF74" s="417"/>
      <c r="AG74" s="417"/>
      <c r="AH74" s="417"/>
      <c r="AI74" s="417"/>
      <c r="AJ74" s="417"/>
      <c r="AK74" s="417"/>
      <c r="AL74" s="417"/>
      <c r="AM74" s="417"/>
      <c r="AN74" s="417"/>
    </row>
    <row r="75" spans="1:40" ht="12.75" customHeight="1">
      <c r="A75" s="244"/>
      <c r="B75" s="256"/>
      <c r="C75" s="436" t="s">
        <v>3120</v>
      </c>
      <c r="D75" s="446">
        <v>57.7</v>
      </c>
      <c r="E75" s="451"/>
      <c r="F75" s="91"/>
      <c r="G75" s="101"/>
      <c r="H75" s="459"/>
      <c r="P75" s="417"/>
      <c r="Q75" s="417"/>
      <c r="R75" s="417"/>
      <c r="S75" s="417"/>
      <c r="T75" s="417"/>
      <c r="U75" s="417"/>
      <c r="V75" s="417"/>
      <c r="W75" s="417"/>
      <c r="X75" s="417"/>
      <c r="Y75" s="417"/>
      <c r="Z75" s="417"/>
      <c r="AA75" s="417"/>
      <c r="AB75" s="417"/>
      <c r="AC75" s="417"/>
      <c r="AD75" s="417"/>
      <c r="AE75" s="417"/>
      <c r="AF75" s="417"/>
      <c r="AG75" s="417"/>
      <c r="AH75" s="417"/>
      <c r="AI75" s="417"/>
      <c r="AJ75" s="417"/>
      <c r="AK75" s="417"/>
      <c r="AL75" s="417"/>
      <c r="AM75" s="417"/>
      <c r="AN75" s="417"/>
    </row>
    <row r="76" spans="1:40" ht="12.75" customHeight="1">
      <c r="A76" s="241"/>
      <c r="B76" s="255"/>
      <c r="C76" s="435" t="s">
        <v>4602</v>
      </c>
      <c r="D76" s="445"/>
      <c r="E76" s="450" t="s">
        <v>161</v>
      </c>
      <c r="F76" s="90"/>
      <c r="G76" s="73"/>
      <c r="H76" s="458"/>
      <c r="P76" s="417"/>
      <c r="Q76" s="417"/>
      <c r="R76" s="417"/>
      <c r="S76" s="417"/>
      <c r="T76" s="417"/>
      <c r="U76" s="417"/>
      <c r="V76" s="417"/>
      <c r="W76" s="417"/>
      <c r="X76" s="417"/>
      <c r="Y76" s="417"/>
      <c r="Z76" s="417"/>
      <c r="AA76" s="417"/>
      <c r="AB76" s="417"/>
      <c r="AC76" s="417"/>
      <c r="AD76" s="417"/>
      <c r="AE76" s="417"/>
      <c r="AF76" s="417"/>
      <c r="AG76" s="417"/>
      <c r="AH76" s="417"/>
      <c r="AI76" s="417"/>
      <c r="AJ76" s="417"/>
      <c r="AK76" s="417"/>
      <c r="AL76" s="417"/>
      <c r="AM76" s="417"/>
      <c r="AN76" s="417"/>
    </row>
    <row r="77" spans="1:40" ht="12.75" customHeight="1">
      <c r="A77" s="244"/>
      <c r="B77" s="257"/>
      <c r="C77" s="437"/>
      <c r="D77" s="446">
        <v>33</v>
      </c>
      <c r="E77" s="451"/>
      <c r="F77" s="91"/>
      <c r="G77" s="101"/>
      <c r="H77" s="459"/>
      <c r="P77" s="417"/>
      <c r="Q77" s="417"/>
      <c r="R77" s="417"/>
      <c r="S77" s="417"/>
      <c r="T77" s="417"/>
      <c r="U77" s="417"/>
      <c r="V77" s="417"/>
      <c r="W77" s="417"/>
      <c r="X77" s="417"/>
      <c r="Y77" s="417"/>
      <c r="Z77" s="417"/>
      <c r="AA77" s="417"/>
      <c r="AB77" s="417"/>
      <c r="AC77" s="417"/>
      <c r="AD77" s="417"/>
      <c r="AE77" s="417"/>
      <c r="AF77" s="417"/>
      <c r="AG77" s="417"/>
      <c r="AH77" s="417"/>
      <c r="AI77" s="417"/>
      <c r="AJ77" s="417"/>
      <c r="AK77" s="417"/>
      <c r="AL77" s="417"/>
      <c r="AM77" s="417"/>
      <c r="AN77" s="417"/>
    </row>
    <row r="78" spans="1:40" ht="12.75" customHeight="1">
      <c r="A78" s="241"/>
      <c r="B78" s="255"/>
      <c r="C78" s="435" t="s">
        <v>4541</v>
      </c>
      <c r="D78" s="445"/>
      <c r="E78" s="450" t="s">
        <v>117</v>
      </c>
      <c r="F78" s="90"/>
      <c r="G78" s="73"/>
      <c r="H78" s="458"/>
      <c r="P78" s="417"/>
      <c r="Q78" s="417"/>
      <c r="R78" s="417"/>
      <c r="S78" s="417"/>
      <c r="T78" s="417"/>
      <c r="U78" s="417"/>
      <c r="V78" s="417"/>
      <c r="W78" s="417"/>
      <c r="X78" s="417"/>
      <c r="Y78" s="417"/>
      <c r="Z78" s="417"/>
      <c r="AA78" s="417"/>
      <c r="AB78" s="417"/>
      <c r="AC78" s="417"/>
      <c r="AD78" s="417"/>
      <c r="AE78" s="417"/>
      <c r="AF78" s="417"/>
      <c r="AG78" s="417"/>
      <c r="AH78" s="417"/>
      <c r="AI78" s="417"/>
      <c r="AJ78" s="417"/>
      <c r="AK78" s="417"/>
      <c r="AL78" s="417"/>
      <c r="AM78" s="417"/>
      <c r="AN78" s="417"/>
    </row>
    <row r="79" spans="1:40" ht="12.75" customHeight="1">
      <c r="A79" s="244"/>
      <c r="B79" s="257"/>
      <c r="C79" s="437"/>
      <c r="D79" s="446">
        <v>14.3</v>
      </c>
      <c r="E79" s="451"/>
      <c r="F79" s="91"/>
      <c r="G79" s="101"/>
      <c r="H79" s="459"/>
      <c r="P79" s="417"/>
      <c r="Q79" s="417"/>
      <c r="R79" s="417"/>
      <c r="S79" s="417"/>
      <c r="T79" s="417"/>
      <c r="U79" s="417"/>
      <c r="V79" s="417"/>
      <c r="W79" s="417"/>
      <c r="X79" s="417"/>
      <c r="Y79" s="417"/>
      <c r="Z79" s="417"/>
      <c r="AA79" s="417"/>
      <c r="AB79" s="417"/>
      <c r="AC79" s="417"/>
      <c r="AD79" s="417"/>
      <c r="AE79" s="417"/>
      <c r="AF79" s="417"/>
      <c r="AG79" s="417"/>
      <c r="AH79" s="417"/>
      <c r="AI79" s="417"/>
      <c r="AJ79" s="417"/>
      <c r="AK79" s="417"/>
      <c r="AL79" s="417"/>
      <c r="AM79" s="417"/>
      <c r="AN79" s="417"/>
    </row>
    <row r="80" spans="1:40" ht="12.75" customHeight="1">
      <c r="A80" s="241"/>
      <c r="B80" s="255"/>
      <c r="C80" s="435" t="s">
        <v>4603</v>
      </c>
      <c r="D80" s="445"/>
      <c r="E80" s="450" t="s">
        <v>161</v>
      </c>
      <c r="F80" s="90"/>
      <c r="G80" s="73"/>
      <c r="H80" s="458"/>
      <c r="P80" s="417"/>
      <c r="Q80" s="417"/>
      <c r="R80" s="417"/>
      <c r="S80" s="417"/>
      <c r="T80" s="417"/>
      <c r="U80" s="417"/>
      <c r="V80" s="417"/>
      <c r="W80" s="417"/>
      <c r="X80" s="417"/>
      <c r="Y80" s="417"/>
      <c r="Z80" s="417"/>
      <c r="AA80" s="417"/>
      <c r="AB80" s="417"/>
      <c r="AC80" s="417"/>
      <c r="AD80" s="417"/>
      <c r="AE80" s="417"/>
      <c r="AF80" s="417"/>
      <c r="AG80" s="417"/>
      <c r="AH80" s="417"/>
      <c r="AI80" s="417"/>
      <c r="AJ80" s="417"/>
      <c r="AK80" s="417"/>
      <c r="AL80" s="417"/>
      <c r="AM80" s="417"/>
      <c r="AN80" s="417"/>
    </row>
    <row r="81" spans="1:40" ht="12.75" customHeight="1">
      <c r="A81" s="244"/>
      <c r="B81" s="257"/>
      <c r="C81" s="437"/>
      <c r="D81" s="446">
        <v>21</v>
      </c>
      <c r="E81" s="451"/>
      <c r="F81" s="91"/>
      <c r="G81" s="101"/>
      <c r="H81" s="459"/>
      <c r="P81" s="417"/>
      <c r="Q81" s="417"/>
      <c r="R81" s="417"/>
      <c r="S81" s="417"/>
      <c r="T81" s="417"/>
      <c r="U81" s="417"/>
      <c r="V81" s="417"/>
      <c r="W81" s="417"/>
      <c r="X81" s="417"/>
      <c r="Y81" s="417"/>
      <c r="Z81" s="417"/>
      <c r="AA81" s="417"/>
      <c r="AB81" s="417"/>
      <c r="AC81" s="417"/>
      <c r="AD81" s="417"/>
      <c r="AE81" s="417"/>
      <c r="AF81" s="417"/>
      <c r="AG81" s="417"/>
      <c r="AH81" s="417"/>
      <c r="AI81" s="417"/>
      <c r="AJ81" s="417"/>
      <c r="AK81" s="417"/>
      <c r="AL81" s="417"/>
      <c r="AM81" s="417"/>
      <c r="AN81" s="417"/>
    </row>
    <row r="82" spans="1:40" ht="12.75" customHeight="1">
      <c r="A82" s="241"/>
      <c r="B82" s="255"/>
      <c r="C82" s="435" t="s">
        <v>1501</v>
      </c>
      <c r="D82" s="445"/>
      <c r="E82" s="450" t="s">
        <v>161</v>
      </c>
      <c r="F82" s="90"/>
      <c r="G82" s="73"/>
      <c r="H82" s="458"/>
      <c r="P82" s="417"/>
      <c r="Q82" s="417"/>
      <c r="R82" s="417"/>
      <c r="S82" s="417"/>
      <c r="T82" s="417"/>
      <c r="U82" s="417"/>
      <c r="V82" s="417"/>
      <c r="W82" s="417"/>
      <c r="X82" s="417"/>
      <c r="Y82" s="417"/>
      <c r="Z82" s="417"/>
      <c r="AA82" s="417"/>
      <c r="AB82" s="417"/>
      <c r="AC82" s="417"/>
      <c r="AD82" s="417"/>
      <c r="AE82" s="417"/>
      <c r="AF82" s="417"/>
      <c r="AG82" s="417"/>
      <c r="AH82" s="417"/>
      <c r="AI82" s="417"/>
      <c r="AJ82" s="417"/>
      <c r="AK82" s="417"/>
      <c r="AL82" s="417"/>
      <c r="AM82" s="417"/>
      <c r="AN82" s="417"/>
    </row>
    <row r="83" spans="1:40" ht="12.75" customHeight="1">
      <c r="A83" s="244"/>
      <c r="B83" s="257"/>
      <c r="C83" s="437"/>
      <c r="D83" s="446">
        <v>52</v>
      </c>
      <c r="E83" s="451"/>
      <c r="F83" s="91"/>
      <c r="G83" s="101"/>
      <c r="H83" s="459"/>
      <c r="P83" s="417"/>
      <c r="Q83" s="417"/>
      <c r="R83" s="417"/>
      <c r="S83" s="417"/>
      <c r="T83" s="417"/>
      <c r="U83" s="417"/>
      <c r="V83" s="417"/>
      <c r="W83" s="417"/>
      <c r="X83" s="417"/>
      <c r="Y83" s="417"/>
      <c r="Z83" s="417"/>
      <c r="AA83" s="417"/>
      <c r="AB83" s="417"/>
      <c r="AC83" s="417"/>
      <c r="AD83" s="417"/>
      <c r="AE83" s="417"/>
      <c r="AF83" s="417"/>
      <c r="AG83" s="417"/>
      <c r="AH83" s="417"/>
      <c r="AI83" s="417"/>
      <c r="AJ83" s="417"/>
      <c r="AK83" s="417"/>
      <c r="AL83" s="417"/>
      <c r="AM83" s="417"/>
      <c r="AN83" s="417"/>
    </row>
    <row r="84" spans="1:40" ht="12.75" customHeight="1">
      <c r="A84" s="241"/>
      <c r="B84" s="255"/>
      <c r="C84" s="435" t="s">
        <v>1341</v>
      </c>
      <c r="D84" s="445"/>
      <c r="E84" s="450" t="s">
        <v>161</v>
      </c>
      <c r="F84" s="90"/>
      <c r="G84" s="73"/>
      <c r="H84" s="458"/>
      <c r="P84" s="417"/>
      <c r="Q84" s="417"/>
      <c r="R84" s="417"/>
      <c r="S84" s="417"/>
      <c r="T84" s="417"/>
      <c r="U84" s="417"/>
      <c r="V84" s="417"/>
      <c r="W84" s="417"/>
      <c r="X84" s="417"/>
      <c r="Y84" s="417"/>
      <c r="Z84" s="417"/>
      <c r="AA84" s="417"/>
      <c r="AB84" s="417"/>
      <c r="AC84" s="417"/>
      <c r="AD84" s="417"/>
      <c r="AE84" s="417"/>
      <c r="AF84" s="417"/>
      <c r="AG84" s="417"/>
      <c r="AH84" s="417"/>
      <c r="AI84" s="417"/>
      <c r="AJ84" s="417"/>
      <c r="AK84" s="417"/>
      <c r="AL84" s="417"/>
      <c r="AM84" s="417"/>
      <c r="AN84" s="417"/>
    </row>
    <row r="85" spans="1:40" ht="12.75" customHeight="1">
      <c r="A85" s="244"/>
      <c r="B85" s="257"/>
      <c r="C85" s="437"/>
      <c r="D85" s="446">
        <v>21</v>
      </c>
      <c r="E85" s="451"/>
      <c r="F85" s="91"/>
      <c r="G85" s="101"/>
      <c r="H85" s="459"/>
      <c r="P85" s="417"/>
      <c r="Q85" s="417"/>
      <c r="R85" s="417"/>
      <c r="S85" s="417"/>
      <c r="T85" s="417"/>
      <c r="U85" s="417"/>
      <c r="V85" s="417"/>
      <c r="W85" s="417"/>
      <c r="X85" s="417"/>
      <c r="Y85" s="417"/>
      <c r="Z85" s="417"/>
      <c r="AA85" s="417"/>
      <c r="AB85" s="417"/>
      <c r="AC85" s="417"/>
      <c r="AD85" s="417"/>
      <c r="AE85" s="417"/>
      <c r="AF85" s="417"/>
      <c r="AG85" s="417"/>
      <c r="AH85" s="417"/>
      <c r="AI85" s="417"/>
      <c r="AJ85" s="417"/>
      <c r="AK85" s="417"/>
      <c r="AL85" s="417"/>
      <c r="AM85" s="417"/>
      <c r="AN85" s="417"/>
    </row>
    <row r="86" spans="1:40" ht="12.75" customHeight="1">
      <c r="A86" s="241"/>
      <c r="B86" s="255"/>
      <c r="C86" s="435"/>
      <c r="D86" s="445"/>
      <c r="E86" s="450"/>
      <c r="F86" s="90"/>
      <c r="G86" s="73"/>
      <c r="H86" s="458"/>
      <c r="P86" s="417"/>
      <c r="Q86" s="417"/>
      <c r="R86" s="417"/>
      <c r="S86" s="417"/>
      <c r="T86" s="417"/>
      <c r="U86" s="417"/>
      <c r="V86" s="417"/>
      <c r="W86" s="417"/>
      <c r="X86" s="417"/>
      <c r="Y86" s="417"/>
      <c r="Z86" s="417"/>
      <c r="AA86" s="417"/>
      <c r="AB86" s="417"/>
      <c r="AC86" s="417"/>
      <c r="AD86" s="417"/>
      <c r="AE86" s="417"/>
      <c r="AF86" s="417"/>
      <c r="AG86" s="417"/>
      <c r="AH86" s="417"/>
      <c r="AI86" s="417"/>
      <c r="AJ86" s="417"/>
      <c r="AK86" s="417"/>
      <c r="AL86" s="417"/>
      <c r="AM86" s="417"/>
      <c r="AN86" s="417"/>
    </row>
    <row r="87" spans="1:40" ht="12.75" customHeight="1">
      <c r="A87" s="244"/>
      <c r="B87" s="257"/>
      <c r="C87" s="437"/>
      <c r="D87" s="446"/>
      <c r="E87" s="451"/>
      <c r="F87" s="91"/>
      <c r="G87" s="101"/>
      <c r="H87" s="459"/>
      <c r="P87" s="417"/>
      <c r="Q87" s="417"/>
      <c r="R87" s="417"/>
      <c r="S87" s="417"/>
      <c r="T87" s="417"/>
      <c r="U87" s="417"/>
      <c r="V87" s="417"/>
      <c r="W87" s="417"/>
      <c r="X87" s="417"/>
      <c r="Y87" s="417"/>
      <c r="Z87" s="417"/>
      <c r="AA87" s="417"/>
      <c r="AB87" s="417"/>
      <c r="AC87" s="417"/>
      <c r="AD87" s="417"/>
      <c r="AE87" s="417"/>
      <c r="AF87" s="417"/>
      <c r="AG87" s="417"/>
      <c r="AH87" s="417"/>
      <c r="AI87" s="417"/>
      <c r="AJ87" s="417"/>
      <c r="AK87" s="417"/>
      <c r="AL87" s="417"/>
      <c r="AM87" s="417"/>
      <c r="AN87" s="417"/>
    </row>
    <row r="88" spans="1:40" ht="12.75" customHeight="1">
      <c r="A88" s="241"/>
      <c r="B88" s="255" t="s">
        <v>4604</v>
      </c>
      <c r="C88" s="435" t="s">
        <v>4605</v>
      </c>
      <c r="D88" s="445"/>
      <c r="E88" s="450" t="s">
        <v>2701</v>
      </c>
      <c r="F88" s="90"/>
      <c r="G88" s="73"/>
      <c r="H88" s="458"/>
      <c r="P88" s="417"/>
      <c r="Q88" s="417"/>
      <c r="R88" s="417"/>
      <c r="S88" s="417"/>
      <c r="T88" s="417"/>
      <c r="U88" s="417"/>
      <c r="V88" s="417"/>
      <c r="W88" s="417"/>
      <c r="X88" s="417"/>
      <c r="Y88" s="417"/>
      <c r="Z88" s="417"/>
      <c r="AA88" s="417"/>
      <c r="AB88" s="417"/>
      <c r="AC88" s="417"/>
      <c r="AD88" s="417"/>
      <c r="AE88" s="417"/>
      <c r="AF88" s="417"/>
      <c r="AG88" s="417"/>
      <c r="AH88" s="417"/>
      <c r="AI88" s="417"/>
      <c r="AJ88" s="417"/>
      <c r="AK88" s="417"/>
      <c r="AL88" s="417"/>
      <c r="AM88" s="417"/>
      <c r="AN88" s="417"/>
    </row>
    <row r="89" spans="1:40" ht="12.75" customHeight="1">
      <c r="A89" s="244"/>
      <c r="B89" s="257"/>
      <c r="C89" s="437"/>
      <c r="D89" s="446">
        <v>48.8</v>
      </c>
      <c r="E89" s="451"/>
      <c r="F89" s="91"/>
      <c r="G89" s="101"/>
      <c r="H89" s="459"/>
      <c r="P89" s="417"/>
      <c r="Q89" s="417"/>
      <c r="R89" s="417"/>
      <c r="S89" s="417"/>
      <c r="T89" s="417"/>
      <c r="U89" s="417"/>
      <c r="V89" s="417"/>
      <c r="W89" s="417"/>
      <c r="X89" s="417"/>
      <c r="Y89" s="417"/>
      <c r="Z89" s="417"/>
      <c r="AA89" s="417"/>
      <c r="AB89" s="417"/>
      <c r="AC89" s="417"/>
      <c r="AD89" s="417"/>
      <c r="AE89" s="417"/>
      <c r="AF89" s="417"/>
      <c r="AG89" s="417"/>
      <c r="AH89" s="417"/>
      <c r="AI89" s="417"/>
      <c r="AJ89" s="417"/>
      <c r="AK89" s="417"/>
      <c r="AL89" s="417"/>
      <c r="AM89" s="417"/>
      <c r="AN89" s="417"/>
    </row>
    <row r="90" spans="1:40" ht="12.75" customHeight="1">
      <c r="A90" s="241"/>
      <c r="B90" s="255"/>
      <c r="C90" s="435" t="s">
        <v>3836</v>
      </c>
      <c r="D90" s="445"/>
      <c r="E90" s="450" t="s">
        <v>2701</v>
      </c>
      <c r="F90" s="90"/>
      <c r="G90" s="73"/>
      <c r="H90" s="458"/>
      <c r="P90" s="417"/>
      <c r="Q90" s="417"/>
      <c r="R90" s="417"/>
      <c r="S90" s="417"/>
      <c r="T90" s="417"/>
      <c r="U90" s="417"/>
      <c r="V90" s="417"/>
      <c r="W90" s="417"/>
      <c r="X90" s="417"/>
      <c r="Y90" s="417"/>
      <c r="Z90" s="417"/>
      <c r="AA90" s="417"/>
      <c r="AB90" s="417"/>
      <c r="AC90" s="417"/>
      <c r="AD90" s="417"/>
      <c r="AE90" s="417"/>
      <c r="AF90" s="417"/>
      <c r="AG90" s="417"/>
      <c r="AH90" s="417"/>
      <c r="AI90" s="417"/>
      <c r="AJ90" s="417"/>
      <c r="AK90" s="417"/>
      <c r="AL90" s="417"/>
      <c r="AM90" s="417"/>
      <c r="AN90" s="417"/>
    </row>
    <row r="91" spans="1:40" ht="12.75" customHeight="1">
      <c r="A91" s="244"/>
      <c r="B91" s="257"/>
      <c r="C91" s="437"/>
      <c r="D91" s="446">
        <v>3</v>
      </c>
      <c r="E91" s="451"/>
      <c r="F91" s="91"/>
      <c r="G91" s="101"/>
      <c r="H91" s="459"/>
      <c r="P91" s="417"/>
      <c r="Q91" s="417"/>
      <c r="R91" s="417"/>
      <c r="S91" s="417"/>
      <c r="T91" s="417"/>
      <c r="U91" s="417"/>
      <c r="V91" s="417"/>
      <c r="W91" s="417"/>
      <c r="X91" s="417"/>
      <c r="Y91" s="417"/>
      <c r="Z91" s="417"/>
      <c r="AA91" s="417"/>
      <c r="AB91" s="417"/>
      <c r="AC91" s="417"/>
      <c r="AD91" s="417"/>
      <c r="AE91" s="417"/>
      <c r="AF91" s="417"/>
      <c r="AG91" s="417"/>
      <c r="AH91" s="417"/>
      <c r="AI91" s="417"/>
      <c r="AJ91" s="417"/>
      <c r="AK91" s="417"/>
      <c r="AL91" s="417"/>
      <c r="AM91" s="417"/>
      <c r="AN91" s="417"/>
    </row>
    <row r="92" spans="1:40" ht="12.75" customHeight="1">
      <c r="A92" s="241"/>
      <c r="B92" s="255"/>
      <c r="C92" s="435" t="s">
        <v>201</v>
      </c>
      <c r="D92" s="445"/>
      <c r="E92" s="450" t="s">
        <v>2620</v>
      </c>
      <c r="F92" s="90"/>
      <c r="G92" s="73"/>
      <c r="H92" s="458"/>
      <c r="P92" s="417"/>
      <c r="Q92" s="417"/>
      <c r="R92" s="417"/>
      <c r="S92" s="417"/>
      <c r="T92" s="417"/>
      <c r="U92" s="417"/>
      <c r="V92" s="417"/>
      <c r="W92" s="417"/>
      <c r="X92" s="417"/>
      <c r="Y92" s="417"/>
      <c r="Z92" s="417"/>
      <c r="AA92" s="417"/>
      <c r="AB92" s="417"/>
      <c r="AC92" s="417"/>
      <c r="AD92" s="417"/>
      <c r="AE92" s="417"/>
      <c r="AF92" s="417"/>
      <c r="AG92" s="417"/>
      <c r="AH92" s="417"/>
      <c r="AI92" s="417"/>
      <c r="AJ92" s="417"/>
      <c r="AK92" s="417"/>
      <c r="AL92" s="417"/>
      <c r="AM92" s="417"/>
      <c r="AN92" s="417"/>
    </row>
    <row r="93" spans="1:40" ht="12.75" customHeight="1">
      <c r="A93" s="244"/>
      <c r="B93" s="257"/>
      <c r="C93" s="437" t="s">
        <v>4606</v>
      </c>
      <c r="D93" s="446">
        <v>-0.9</v>
      </c>
      <c r="E93" s="451"/>
      <c r="F93" s="91"/>
      <c r="G93" s="101"/>
      <c r="H93" s="459"/>
      <c r="P93" s="417"/>
      <c r="Q93" s="417"/>
      <c r="R93" s="417"/>
      <c r="S93" s="417"/>
      <c r="T93" s="417"/>
      <c r="U93" s="417"/>
      <c r="V93" s="417"/>
      <c r="W93" s="417"/>
      <c r="X93" s="417"/>
      <c r="Y93" s="417"/>
      <c r="Z93" s="417"/>
      <c r="AA93" s="417"/>
      <c r="AB93" s="417"/>
      <c r="AC93" s="417"/>
      <c r="AD93" s="417"/>
      <c r="AE93" s="417"/>
      <c r="AF93" s="417"/>
      <c r="AG93" s="417"/>
      <c r="AH93" s="417"/>
      <c r="AI93" s="417"/>
      <c r="AJ93" s="417"/>
      <c r="AK93" s="417"/>
      <c r="AL93" s="417"/>
      <c r="AM93" s="417"/>
      <c r="AN93" s="417"/>
    </row>
    <row r="94" spans="1:40" ht="12.75" customHeight="1">
      <c r="A94" s="241"/>
      <c r="B94" s="255"/>
      <c r="C94" s="435"/>
      <c r="D94" s="445"/>
      <c r="E94" s="450"/>
      <c r="F94" s="90"/>
      <c r="G94" s="73"/>
      <c r="H94" s="458"/>
      <c r="P94" s="417"/>
      <c r="Q94" s="417"/>
      <c r="R94" s="417"/>
      <c r="S94" s="417"/>
      <c r="T94" s="417"/>
      <c r="U94" s="417"/>
      <c r="V94" s="417"/>
      <c r="W94" s="417"/>
      <c r="X94" s="417"/>
      <c r="Y94" s="417"/>
      <c r="Z94" s="417"/>
      <c r="AA94" s="417"/>
      <c r="AB94" s="417"/>
      <c r="AC94" s="417"/>
      <c r="AD94" s="417"/>
      <c r="AE94" s="417"/>
      <c r="AF94" s="417"/>
      <c r="AG94" s="417"/>
      <c r="AH94" s="417"/>
      <c r="AI94" s="417"/>
      <c r="AJ94" s="417"/>
      <c r="AK94" s="417"/>
      <c r="AL94" s="417"/>
      <c r="AM94" s="417"/>
      <c r="AN94" s="417"/>
    </row>
    <row r="95" spans="1:40" ht="12.75" customHeight="1">
      <c r="A95" s="244"/>
      <c r="B95" s="257"/>
      <c r="C95" s="437"/>
      <c r="D95" s="446"/>
      <c r="E95" s="451"/>
      <c r="F95" s="91"/>
      <c r="G95" s="101"/>
      <c r="H95" s="459"/>
      <c r="P95" s="417"/>
      <c r="Q95" s="417"/>
      <c r="R95" s="417"/>
      <c r="S95" s="417"/>
      <c r="T95" s="417"/>
      <c r="U95" s="417"/>
      <c r="V95" s="417"/>
      <c r="W95" s="417"/>
      <c r="X95" s="417"/>
      <c r="Y95" s="417"/>
      <c r="Z95" s="417"/>
      <c r="AA95" s="417"/>
      <c r="AB95" s="417"/>
      <c r="AC95" s="417"/>
      <c r="AD95" s="417"/>
      <c r="AE95" s="417"/>
      <c r="AF95" s="417"/>
      <c r="AG95" s="417"/>
      <c r="AH95" s="417"/>
      <c r="AI95" s="417"/>
      <c r="AJ95" s="417"/>
      <c r="AK95" s="417"/>
      <c r="AL95" s="417"/>
      <c r="AM95" s="417"/>
      <c r="AN95" s="417"/>
    </row>
    <row r="96" spans="1:40" ht="12.75" customHeight="1">
      <c r="A96" s="241"/>
      <c r="B96" s="255"/>
      <c r="C96" s="435"/>
      <c r="D96" s="445"/>
      <c r="E96" s="450"/>
      <c r="F96" s="90"/>
      <c r="G96" s="73"/>
      <c r="H96" s="458"/>
      <c r="P96" s="417"/>
      <c r="Q96" s="417"/>
      <c r="R96" s="417"/>
      <c r="S96" s="417"/>
      <c r="T96" s="417"/>
      <c r="U96" s="417"/>
      <c r="V96" s="417"/>
      <c r="W96" s="417"/>
      <c r="X96" s="417"/>
      <c r="Y96" s="417"/>
      <c r="Z96" s="417"/>
      <c r="AA96" s="417"/>
      <c r="AB96" s="417"/>
      <c r="AC96" s="417"/>
      <c r="AD96" s="417"/>
      <c r="AE96" s="417"/>
      <c r="AF96" s="417"/>
      <c r="AG96" s="417"/>
      <c r="AH96" s="417"/>
      <c r="AI96" s="417"/>
      <c r="AJ96" s="417"/>
      <c r="AK96" s="417"/>
      <c r="AL96" s="417"/>
      <c r="AM96" s="417"/>
      <c r="AN96" s="417"/>
    </row>
    <row r="97" spans="1:40" ht="12.75" customHeight="1">
      <c r="A97" s="244"/>
      <c r="B97" s="257"/>
      <c r="C97" s="437"/>
      <c r="D97" s="446"/>
      <c r="E97" s="451"/>
      <c r="F97" s="91"/>
      <c r="G97" s="101"/>
      <c r="H97" s="459"/>
      <c r="P97" s="417"/>
      <c r="Q97" s="417"/>
      <c r="R97" s="417"/>
      <c r="S97" s="417"/>
      <c r="T97" s="417"/>
      <c r="U97" s="417"/>
      <c r="V97" s="417"/>
      <c r="W97" s="417"/>
      <c r="X97" s="417"/>
      <c r="Y97" s="417"/>
      <c r="Z97" s="417"/>
      <c r="AA97" s="417"/>
      <c r="AB97" s="417"/>
      <c r="AC97" s="417"/>
      <c r="AD97" s="417"/>
      <c r="AE97" s="417"/>
      <c r="AF97" s="417"/>
      <c r="AG97" s="417"/>
      <c r="AH97" s="417"/>
      <c r="AI97" s="417"/>
      <c r="AJ97" s="417"/>
      <c r="AK97" s="417"/>
      <c r="AL97" s="417"/>
      <c r="AM97" s="417"/>
      <c r="AN97" s="417"/>
    </row>
    <row r="98" spans="1:40" ht="12.75" customHeight="1">
      <c r="A98" s="241"/>
      <c r="B98" s="255"/>
      <c r="C98" s="435"/>
      <c r="D98" s="445"/>
      <c r="E98" s="450"/>
      <c r="F98" s="90"/>
      <c r="G98" s="73"/>
      <c r="H98" s="458"/>
      <c r="P98" s="417"/>
      <c r="Q98" s="417"/>
      <c r="R98" s="417"/>
      <c r="S98" s="417"/>
      <c r="T98" s="417"/>
      <c r="U98" s="417"/>
      <c r="V98" s="417"/>
      <c r="W98" s="417"/>
      <c r="X98" s="417"/>
      <c r="Y98" s="417"/>
      <c r="Z98" s="417"/>
      <c r="AA98" s="417"/>
      <c r="AB98" s="417"/>
      <c r="AC98" s="417"/>
      <c r="AD98" s="417"/>
      <c r="AE98" s="417"/>
      <c r="AF98" s="417"/>
      <c r="AG98" s="417"/>
      <c r="AH98" s="417"/>
      <c r="AI98" s="417"/>
      <c r="AJ98" s="417"/>
      <c r="AK98" s="417"/>
      <c r="AL98" s="417"/>
      <c r="AM98" s="417"/>
      <c r="AN98" s="417"/>
    </row>
    <row r="99" spans="1:40" ht="12.75" customHeight="1">
      <c r="A99" s="244"/>
      <c r="B99" s="257"/>
      <c r="C99" s="437"/>
      <c r="D99" s="446"/>
      <c r="E99" s="451"/>
      <c r="F99" s="91"/>
      <c r="G99" s="101"/>
      <c r="H99" s="459"/>
      <c r="P99" s="417"/>
      <c r="Q99" s="417"/>
      <c r="R99" s="417"/>
      <c r="S99" s="417"/>
      <c r="T99" s="417"/>
      <c r="U99" s="417"/>
      <c r="V99" s="417"/>
      <c r="W99" s="417"/>
      <c r="X99" s="417"/>
      <c r="Y99" s="417"/>
      <c r="Z99" s="417"/>
      <c r="AA99" s="417"/>
      <c r="AB99" s="417"/>
      <c r="AC99" s="417"/>
      <c r="AD99" s="417"/>
      <c r="AE99" s="417"/>
      <c r="AF99" s="417"/>
      <c r="AG99" s="417"/>
      <c r="AH99" s="417"/>
      <c r="AI99" s="417"/>
      <c r="AJ99" s="417"/>
      <c r="AK99" s="417"/>
      <c r="AL99" s="417"/>
      <c r="AM99" s="417"/>
      <c r="AN99" s="417"/>
    </row>
    <row r="100" spans="1:40" ht="12.75" customHeight="1">
      <c r="A100" s="241"/>
      <c r="B100" s="255"/>
      <c r="C100" s="435"/>
      <c r="D100" s="445"/>
      <c r="E100" s="450"/>
      <c r="F100" s="90"/>
      <c r="G100" s="73"/>
      <c r="H100" s="458"/>
      <c r="P100" s="417"/>
      <c r="Q100" s="417"/>
      <c r="R100" s="417"/>
      <c r="S100" s="417"/>
      <c r="T100" s="417"/>
      <c r="U100" s="417"/>
      <c r="V100" s="417"/>
      <c r="W100" s="417"/>
      <c r="X100" s="417"/>
      <c r="Y100" s="417"/>
      <c r="Z100" s="417"/>
      <c r="AA100" s="417"/>
      <c r="AB100" s="417"/>
      <c r="AC100" s="417"/>
      <c r="AD100" s="417"/>
      <c r="AE100" s="417"/>
      <c r="AF100" s="417"/>
      <c r="AG100" s="417"/>
      <c r="AH100" s="417"/>
      <c r="AI100" s="417"/>
      <c r="AJ100" s="417"/>
      <c r="AK100" s="417"/>
      <c r="AL100" s="417"/>
      <c r="AM100" s="417"/>
      <c r="AN100" s="417"/>
    </row>
    <row r="101" spans="1:40" ht="12.75" customHeight="1">
      <c r="A101" s="244"/>
      <c r="B101" s="257"/>
      <c r="C101" s="437"/>
      <c r="D101" s="446"/>
      <c r="E101" s="451"/>
      <c r="F101" s="91"/>
      <c r="G101" s="101"/>
      <c r="H101" s="459"/>
      <c r="P101" s="417"/>
      <c r="Q101" s="417"/>
      <c r="R101" s="417"/>
      <c r="S101" s="417"/>
      <c r="T101" s="417"/>
      <c r="U101" s="417"/>
      <c r="V101" s="417"/>
      <c r="W101" s="417"/>
      <c r="X101" s="417"/>
      <c r="Y101" s="417"/>
      <c r="Z101" s="417"/>
      <c r="AA101" s="417"/>
      <c r="AB101" s="417"/>
      <c r="AC101" s="417"/>
      <c r="AD101" s="417"/>
      <c r="AE101" s="417"/>
      <c r="AF101" s="417"/>
      <c r="AG101" s="417"/>
      <c r="AH101" s="417"/>
      <c r="AI101" s="417"/>
      <c r="AJ101" s="417"/>
      <c r="AK101" s="417"/>
      <c r="AL101" s="417"/>
      <c r="AM101" s="417"/>
      <c r="AN101" s="417"/>
    </row>
    <row r="102" spans="1:40" ht="12.75" customHeight="1">
      <c r="A102" s="241"/>
      <c r="B102" s="255"/>
      <c r="C102" s="435"/>
      <c r="D102" s="445"/>
      <c r="E102" s="450"/>
      <c r="F102" s="90"/>
      <c r="G102" s="73"/>
      <c r="H102" s="458"/>
      <c r="P102" s="417"/>
      <c r="Q102" s="417"/>
      <c r="R102" s="417"/>
      <c r="S102" s="417"/>
      <c r="T102" s="417"/>
      <c r="U102" s="417"/>
      <c r="V102" s="417"/>
      <c r="W102" s="417"/>
      <c r="X102" s="417"/>
      <c r="Y102" s="417"/>
      <c r="Z102" s="417"/>
      <c r="AA102" s="417"/>
      <c r="AB102" s="417"/>
      <c r="AC102" s="417"/>
      <c r="AD102" s="417"/>
      <c r="AE102" s="417"/>
      <c r="AF102" s="417"/>
      <c r="AG102" s="417"/>
      <c r="AH102" s="417"/>
      <c r="AI102" s="417"/>
      <c r="AJ102" s="417"/>
      <c r="AK102" s="417"/>
      <c r="AL102" s="417"/>
      <c r="AM102" s="417"/>
      <c r="AN102" s="417"/>
    </row>
    <row r="103" spans="1:40" ht="12.75" customHeight="1">
      <c r="A103" s="244"/>
      <c r="B103" s="257"/>
      <c r="C103" s="437"/>
      <c r="D103" s="446"/>
      <c r="E103" s="451"/>
      <c r="F103" s="91"/>
      <c r="G103" s="101"/>
      <c r="H103" s="459"/>
      <c r="P103" s="417"/>
      <c r="Q103" s="417"/>
      <c r="R103" s="417"/>
      <c r="S103" s="417"/>
      <c r="T103" s="417"/>
      <c r="U103" s="417"/>
      <c r="V103" s="417"/>
      <c r="W103" s="417"/>
      <c r="X103" s="417"/>
      <c r="Y103" s="417"/>
      <c r="Z103" s="417"/>
      <c r="AA103" s="417"/>
      <c r="AB103" s="417"/>
      <c r="AC103" s="417"/>
      <c r="AD103" s="417"/>
      <c r="AE103" s="417"/>
      <c r="AF103" s="417"/>
      <c r="AG103" s="417"/>
      <c r="AH103" s="417"/>
      <c r="AI103" s="417"/>
      <c r="AJ103" s="417"/>
      <c r="AK103" s="417"/>
      <c r="AL103" s="417"/>
      <c r="AM103" s="417"/>
      <c r="AN103" s="417"/>
    </row>
    <row r="104" spans="1:40" ht="12.75" customHeight="1">
      <c r="A104" s="241"/>
      <c r="B104" s="255"/>
      <c r="C104" s="435"/>
      <c r="D104" s="445"/>
      <c r="E104" s="450"/>
      <c r="F104" s="90"/>
      <c r="G104" s="73"/>
      <c r="H104" s="458"/>
      <c r="P104" s="417"/>
      <c r="Q104" s="417"/>
      <c r="R104" s="417"/>
      <c r="S104" s="417"/>
      <c r="T104" s="417"/>
      <c r="U104" s="417"/>
      <c r="V104" s="417"/>
      <c r="W104" s="417"/>
      <c r="X104" s="417"/>
      <c r="Y104" s="417"/>
      <c r="Z104" s="417"/>
      <c r="AA104" s="417"/>
      <c r="AB104" s="417"/>
      <c r="AC104" s="417"/>
      <c r="AD104" s="417"/>
      <c r="AE104" s="417"/>
      <c r="AF104" s="417"/>
      <c r="AG104" s="417"/>
      <c r="AH104" s="417"/>
      <c r="AI104" s="417"/>
      <c r="AJ104" s="417"/>
      <c r="AK104" s="417"/>
      <c r="AL104" s="417"/>
      <c r="AM104" s="417"/>
      <c r="AN104" s="417"/>
    </row>
    <row r="105" spans="1:40" ht="12.75" customHeight="1">
      <c r="A105" s="244"/>
      <c r="B105" s="257"/>
      <c r="C105" s="437"/>
      <c r="D105" s="446"/>
      <c r="E105" s="451"/>
      <c r="F105" s="91"/>
      <c r="G105" s="101"/>
      <c r="H105" s="459"/>
      <c r="P105" s="417"/>
      <c r="Q105" s="417"/>
      <c r="R105" s="417"/>
      <c r="S105" s="417"/>
      <c r="T105" s="417"/>
      <c r="U105" s="417"/>
      <c r="V105" s="417"/>
      <c r="W105" s="417"/>
      <c r="X105" s="417"/>
      <c r="Y105" s="417"/>
      <c r="Z105" s="417"/>
      <c r="AA105" s="417"/>
      <c r="AB105" s="417"/>
      <c r="AC105" s="417"/>
      <c r="AD105" s="417"/>
      <c r="AE105" s="417"/>
      <c r="AF105" s="417"/>
      <c r="AG105" s="417"/>
      <c r="AH105" s="417"/>
      <c r="AI105" s="417"/>
      <c r="AJ105" s="417"/>
      <c r="AK105" s="417"/>
      <c r="AL105" s="417"/>
      <c r="AM105" s="417"/>
      <c r="AN105" s="417"/>
    </row>
    <row r="106" spans="1:40" ht="12.75" customHeight="1">
      <c r="A106" s="241"/>
      <c r="B106" s="255"/>
      <c r="C106" s="435"/>
      <c r="D106" s="445"/>
      <c r="E106" s="450"/>
      <c r="F106" s="90"/>
      <c r="G106" s="73"/>
      <c r="H106" s="458"/>
      <c r="P106" s="417"/>
      <c r="Q106" s="417"/>
      <c r="R106" s="417"/>
      <c r="S106" s="417"/>
      <c r="T106" s="417"/>
      <c r="U106" s="417"/>
      <c r="V106" s="417"/>
      <c r="W106" s="417"/>
      <c r="X106" s="417"/>
      <c r="Y106" s="417"/>
      <c r="Z106" s="417"/>
      <c r="AA106" s="417"/>
      <c r="AB106" s="417"/>
      <c r="AC106" s="417"/>
      <c r="AD106" s="417"/>
      <c r="AE106" s="417"/>
      <c r="AF106" s="417"/>
      <c r="AG106" s="417"/>
      <c r="AH106" s="417"/>
      <c r="AI106" s="417"/>
      <c r="AJ106" s="417"/>
      <c r="AK106" s="417"/>
      <c r="AL106" s="417"/>
      <c r="AM106" s="417"/>
      <c r="AN106" s="417"/>
    </row>
    <row r="107" spans="1:40" ht="12.75" customHeight="1">
      <c r="A107" s="244"/>
      <c r="B107" s="257"/>
      <c r="C107" s="437"/>
      <c r="D107" s="446"/>
      <c r="E107" s="451"/>
      <c r="F107" s="91"/>
      <c r="G107" s="101"/>
      <c r="H107" s="459"/>
      <c r="P107" s="417"/>
      <c r="Q107" s="417"/>
      <c r="R107" s="417"/>
      <c r="S107" s="417"/>
      <c r="T107" s="417"/>
      <c r="U107" s="417"/>
      <c r="V107" s="417"/>
      <c r="W107" s="417"/>
      <c r="X107" s="417"/>
      <c r="Y107" s="417"/>
      <c r="Z107" s="417"/>
      <c r="AA107" s="417"/>
      <c r="AB107" s="417"/>
      <c r="AC107" s="417"/>
      <c r="AD107" s="417"/>
      <c r="AE107" s="417"/>
      <c r="AF107" s="417"/>
      <c r="AG107" s="417"/>
      <c r="AH107" s="417"/>
      <c r="AI107" s="417"/>
      <c r="AJ107" s="417"/>
      <c r="AK107" s="417"/>
      <c r="AL107" s="417"/>
      <c r="AM107" s="417"/>
      <c r="AN107" s="417"/>
    </row>
    <row r="108" spans="1:40" ht="12.75" customHeight="1">
      <c r="A108" s="241"/>
      <c r="B108" s="255"/>
      <c r="C108" s="435"/>
      <c r="D108" s="445"/>
      <c r="E108" s="450"/>
      <c r="F108" s="90"/>
      <c r="G108" s="73"/>
      <c r="H108" s="458"/>
      <c r="P108" s="417"/>
      <c r="Q108" s="417"/>
      <c r="R108" s="417"/>
      <c r="S108" s="417"/>
      <c r="T108" s="417"/>
      <c r="U108" s="417"/>
      <c r="V108" s="417"/>
      <c r="W108" s="417"/>
      <c r="X108" s="417"/>
      <c r="Y108" s="417"/>
      <c r="Z108" s="417"/>
      <c r="AA108" s="417"/>
      <c r="AB108" s="417"/>
      <c r="AC108" s="417"/>
      <c r="AD108" s="417"/>
      <c r="AE108" s="417"/>
      <c r="AF108" s="417"/>
      <c r="AG108" s="417"/>
      <c r="AH108" s="417"/>
      <c r="AI108" s="417"/>
      <c r="AJ108" s="417"/>
      <c r="AK108" s="417"/>
      <c r="AL108" s="417"/>
      <c r="AM108" s="417"/>
      <c r="AN108" s="417"/>
    </row>
    <row r="109" spans="1:40" ht="12.75" customHeight="1">
      <c r="A109" s="244"/>
      <c r="B109" s="257"/>
      <c r="C109" s="437"/>
      <c r="D109" s="446"/>
      <c r="E109" s="451"/>
      <c r="F109" s="91"/>
      <c r="G109" s="101"/>
      <c r="H109" s="459"/>
      <c r="P109" s="417"/>
      <c r="Q109" s="417"/>
      <c r="R109" s="417"/>
      <c r="S109" s="417"/>
      <c r="T109" s="417"/>
      <c r="U109" s="417"/>
      <c r="V109" s="417"/>
      <c r="W109" s="417"/>
      <c r="X109" s="417"/>
      <c r="Y109" s="417"/>
      <c r="Z109" s="417"/>
      <c r="AA109" s="417"/>
      <c r="AB109" s="417"/>
      <c r="AC109" s="417"/>
      <c r="AD109" s="417"/>
      <c r="AE109" s="417"/>
      <c r="AF109" s="417"/>
      <c r="AG109" s="417"/>
      <c r="AH109" s="417"/>
      <c r="AI109" s="417"/>
      <c r="AJ109" s="417"/>
      <c r="AK109" s="417"/>
      <c r="AL109" s="417"/>
      <c r="AM109" s="417"/>
      <c r="AN109" s="417"/>
    </row>
    <row r="110" spans="1:40" ht="12.75" customHeight="1">
      <c r="A110" s="241"/>
      <c r="B110" s="255"/>
      <c r="C110" s="435"/>
      <c r="D110" s="445"/>
      <c r="E110" s="450"/>
      <c r="F110" s="90"/>
      <c r="G110" s="73"/>
      <c r="H110" s="458"/>
      <c r="P110" s="417"/>
      <c r="Q110" s="417"/>
      <c r="R110" s="417"/>
      <c r="S110" s="417"/>
      <c r="T110" s="417"/>
      <c r="U110" s="417"/>
      <c r="V110" s="417"/>
      <c r="W110" s="417"/>
      <c r="X110" s="417"/>
      <c r="Y110" s="417"/>
      <c r="Z110" s="417"/>
      <c r="AA110" s="417"/>
      <c r="AB110" s="417"/>
      <c r="AC110" s="417"/>
      <c r="AD110" s="417"/>
      <c r="AE110" s="417"/>
      <c r="AF110" s="417"/>
      <c r="AG110" s="417"/>
      <c r="AH110" s="417"/>
      <c r="AI110" s="417"/>
      <c r="AJ110" s="417"/>
      <c r="AK110" s="417"/>
      <c r="AL110" s="417"/>
      <c r="AM110" s="417"/>
      <c r="AN110" s="417"/>
    </row>
    <row r="111" spans="1:40" ht="12.75" customHeight="1">
      <c r="A111" s="244"/>
      <c r="B111" s="257"/>
      <c r="C111" s="437"/>
      <c r="D111" s="446"/>
      <c r="E111" s="451"/>
      <c r="F111" s="91"/>
      <c r="G111" s="101"/>
      <c r="H111" s="459"/>
      <c r="P111" s="417"/>
      <c r="Q111" s="417"/>
      <c r="R111" s="417"/>
      <c r="S111" s="417"/>
      <c r="T111" s="417"/>
      <c r="U111" s="417"/>
      <c r="V111" s="417"/>
      <c r="W111" s="417"/>
      <c r="X111" s="417"/>
      <c r="Y111" s="417"/>
      <c r="Z111" s="417"/>
      <c r="AA111" s="417"/>
      <c r="AB111" s="417"/>
      <c r="AC111" s="417"/>
      <c r="AD111" s="417"/>
      <c r="AE111" s="417"/>
      <c r="AF111" s="417"/>
      <c r="AG111" s="417"/>
      <c r="AH111" s="417"/>
      <c r="AI111" s="417"/>
      <c r="AJ111" s="417"/>
      <c r="AK111" s="417"/>
      <c r="AL111" s="417"/>
      <c r="AM111" s="417"/>
      <c r="AN111" s="417"/>
    </row>
    <row r="112" spans="1:40" ht="12.75" customHeight="1">
      <c r="A112" s="241"/>
      <c r="B112" s="255"/>
      <c r="C112" s="435"/>
      <c r="D112" s="445"/>
      <c r="E112" s="450"/>
      <c r="F112" s="90"/>
      <c r="G112" s="73"/>
      <c r="H112" s="458"/>
      <c r="P112" s="417"/>
      <c r="Q112" s="417"/>
      <c r="R112" s="417"/>
      <c r="S112" s="417"/>
      <c r="T112" s="417"/>
      <c r="U112" s="417"/>
      <c r="V112" s="417"/>
      <c r="W112" s="417"/>
      <c r="X112" s="417"/>
      <c r="Y112" s="417"/>
      <c r="Z112" s="417"/>
      <c r="AA112" s="417"/>
      <c r="AB112" s="417"/>
      <c r="AC112" s="417"/>
      <c r="AD112" s="417"/>
      <c r="AE112" s="417"/>
      <c r="AF112" s="417"/>
      <c r="AG112" s="417"/>
      <c r="AH112" s="417"/>
      <c r="AI112" s="417"/>
      <c r="AJ112" s="417"/>
      <c r="AK112" s="417"/>
      <c r="AL112" s="417"/>
      <c r="AM112" s="417"/>
      <c r="AN112" s="417"/>
    </row>
    <row r="113" spans="1:40" ht="12.75" customHeight="1">
      <c r="A113" s="244"/>
      <c r="B113" s="257"/>
      <c r="C113" s="437"/>
      <c r="D113" s="446"/>
      <c r="E113" s="451"/>
      <c r="F113" s="91"/>
      <c r="G113" s="101"/>
      <c r="H113" s="459"/>
      <c r="P113" s="417"/>
      <c r="Q113" s="417"/>
      <c r="R113" s="417"/>
      <c r="S113" s="417"/>
      <c r="T113" s="417"/>
      <c r="U113" s="417"/>
      <c r="V113" s="417"/>
      <c r="W113" s="417"/>
      <c r="X113" s="417"/>
      <c r="Y113" s="417"/>
      <c r="Z113" s="417"/>
      <c r="AA113" s="417"/>
      <c r="AB113" s="417"/>
      <c r="AC113" s="417"/>
      <c r="AD113" s="417"/>
      <c r="AE113" s="417"/>
      <c r="AF113" s="417"/>
      <c r="AG113" s="417"/>
      <c r="AH113" s="417"/>
      <c r="AI113" s="417"/>
      <c r="AJ113" s="417"/>
      <c r="AK113" s="417"/>
      <c r="AL113" s="417"/>
      <c r="AM113" s="417"/>
      <c r="AN113" s="417"/>
    </row>
    <row r="114" spans="1:40" ht="12.75" customHeight="1">
      <c r="A114" s="241"/>
      <c r="B114" s="255"/>
      <c r="C114" s="435"/>
      <c r="D114" s="445"/>
      <c r="E114" s="450"/>
      <c r="F114" s="90"/>
      <c r="G114" s="73"/>
      <c r="H114" s="458"/>
      <c r="P114" s="417"/>
      <c r="Q114" s="417"/>
      <c r="R114" s="417"/>
      <c r="S114" s="417"/>
      <c r="T114" s="417"/>
      <c r="U114" s="417"/>
      <c r="V114" s="417"/>
      <c r="W114" s="417"/>
      <c r="X114" s="417"/>
      <c r="Y114" s="417"/>
      <c r="Z114" s="417"/>
      <c r="AA114" s="417"/>
      <c r="AB114" s="417"/>
      <c r="AC114" s="417"/>
      <c r="AD114" s="417"/>
      <c r="AE114" s="417"/>
      <c r="AF114" s="417"/>
      <c r="AG114" s="417"/>
      <c r="AH114" s="417"/>
      <c r="AI114" s="417"/>
      <c r="AJ114" s="417"/>
      <c r="AK114" s="417"/>
      <c r="AL114" s="417"/>
      <c r="AM114" s="417"/>
      <c r="AN114" s="417"/>
    </row>
    <row r="115" spans="1:40" ht="12.75" customHeight="1">
      <c r="A115" s="244"/>
      <c r="B115" s="257"/>
      <c r="C115" s="437"/>
      <c r="D115" s="446"/>
      <c r="E115" s="451"/>
      <c r="F115" s="91"/>
      <c r="G115" s="101"/>
      <c r="H115" s="459"/>
      <c r="P115" s="417"/>
      <c r="Q115" s="417"/>
      <c r="R115" s="417"/>
      <c r="S115" s="417"/>
      <c r="T115" s="417"/>
      <c r="U115" s="417"/>
      <c r="V115" s="417"/>
      <c r="W115" s="417"/>
      <c r="X115" s="417"/>
      <c r="Y115" s="417"/>
      <c r="Z115" s="417"/>
      <c r="AA115" s="417"/>
      <c r="AB115" s="417"/>
      <c r="AC115" s="417"/>
      <c r="AD115" s="417"/>
      <c r="AE115" s="417"/>
      <c r="AF115" s="417"/>
      <c r="AG115" s="417"/>
      <c r="AH115" s="417"/>
      <c r="AI115" s="417"/>
      <c r="AJ115" s="417"/>
      <c r="AK115" s="417"/>
      <c r="AL115" s="417"/>
      <c r="AM115" s="417"/>
      <c r="AN115" s="417"/>
    </row>
    <row r="116" spans="1:40" ht="12.75" customHeight="1">
      <c r="A116" s="241"/>
      <c r="B116" s="255"/>
      <c r="C116" s="435"/>
      <c r="D116" s="445"/>
      <c r="E116" s="450"/>
      <c r="F116" s="90"/>
      <c r="G116" s="73"/>
      <c r="H116" s="458"/>
      <c r="P116" s="417"/>
      <c r="Q116" s="417"/>
      <c r="R116" s="417"/>
      <c r="S116" s="417"/>
      <c r="T116" s="417"/>
      <c r="U116" s="417"/>
      <c r="V116" s="417"/>
      <c r="W116" s="417"/>
      <c r="X116" s="417"/>
      <c r="Y116" s="417"/>
      <c r="Z116" s="417"/>
      <c r="AA116" s="417"/>
      <c r="AB116" s="417"/>
      <c r="AC116" s="417"/>
      <c r="AD116" s="417"/>
      <c r="AE116" s="417"/>
      <c r="AF116" s="417"/>
      <c r="AG116" s="417"/>
      <c r="AH116" s="417"/>
      <c r="AI116" s="417"/>
      <c r="AJ116" s="417"/>
      <c r="AK116" s="417"/>
      <c r="AL116" s="417"/>
      <c r="AM116" s="417"/>
      <c r="AN116" s="417"/>
    </row>
    <row r="117" spans="1:40" ht="12.75" customHeight="1">
      <c r="A117" s="244"/>
      <c r="B117" s="257"/>
      <c r="C117" s="437"/>
      <c r="D117" s="446"/>
      <c r="E117" s="451"/>
      <c r="F117" s="91"/>
      <c r="G117" s="101"/>
      <c r="H117" s="459"/>
      <c r="P117" s="417"/>
      <c r="Q117" s="417"/>
      <c r="R117" s="417"/>
      <c r="S117" s="417"/>
      <c r="T117" s="417"/>
      <c r="U117" s="417"/>
      <c r="V117" s="417"/>
      <c r="W117" s="417"/>
      <c r="X117" s="417"/>
      <c r="Y117" s="417"/>
      <c r="Z117" s="417"/>
      <c r="AA117" s="417"/>
      <c r="AB117" s="417"/>
      <c r="AC117" s="417"/>
      <c r="AD117" s="417"/>
      <c r="AE117" s="417"/>
      <c r="AF117" s="417"/>
      <c r="AG117" s="417"/>
      <c r="AH117" s="417"/>
      <c r="AI117" s="417"/>
      <c r="AJ117" s="417"/>
      <c r="AK117" s="417"/>
      <c r="AL117" s="417"/>
      <c r="AM117" s="417"/>
      <c r="AN117" s="417"/>
    </row>
    <row r="118" spans="1:40" ht="12.75" customHeight="1">
      <c r="A118" s="243"/>
      <c r="B118" s="431"/>
      <c r="C118" s="438"/>
      <c r="D118" s="445"/>
      <c r="E118" s="450"/>
      <c r="F118" s="440"/>
      <c r="G118" s="73"/>
      <c r="H118" s="458"/>
      <c r="P118" s="417"/>
      <c r="Q118" s="417"/>
      <c r="R118" s="417"/>
      <c r="S118" s="417"/>
      <c r="T118" s="417"/>
      <c r="U118" s="417"/>
      <c r="V118" s="417"/>
      <c r="W118" s="417"/>
      <c r="X118" s="417"/>
      <c r="Y118" s="417"/>
      <c r="Z118" s="417"/>
      <c r="AA118" s="417"/>
      <c r="AB118" s="417"/>
      <c r="AC118" s="417"/>
      <c r="AD118" s="417"/>
      <c r="AE118" s="417"/>
      <c r="AF118" s="417"/>
      <c r="AG118" s="417"/>
      <c r="AH118" s="417"/>
      <c r="AI118" s="417"/>
      <c r="AJ118" s="417"/>
      <c r="AK118" s="417"/>
      <c r="AL118" s="417"/>
      <c r="AM118" s="417"/>
      <c r="AN118" s="417"/>
    </row>
    <row r="119" spans="1:40" ht="12.75" customHeight="1">
      <c r="A119" s="244"/>
      <c r="B119" s="432"/>
      <c r="C119" s="436"/>
      <c r="D119" s="446"/>
      <c r="E119" s="451"/>
      <c r="F119" s="441"/>
      <c r="G119" s="101"/>
      <c r="H119" s="459"/>
      <c r="P119" s="417"/>
      <c r="Q119" s="417"/>
      <c r="R119" s="417"/>
      <c r="S119" s="417"/>
      <c r="T119" s="417"/>
      <c r="U119" s="417"/>
      <c r="V119" s="417"/>
      <c r="W119" s="417"/>
      <c r="X119" s="417"/>
      <c r="Y119" s="417"/>
      <c r="Z119" s="417"/>
      <c r="AA119" s="417"/>
      <c r="AB119" s="417"/>
      <c r="AC119" s="417"/>
      <c r="AD119" s="417"/>
      <c r="AE119" s="417"/>
      <c r="AF119" s="417"/>
      <c r="AG119" s="417"/>
      <c r="AH119" s="417"/>
      <c r="AI119" s="417"/>
      <c r="AJ119" s="417"/>
      <c r="AK119" s="417"/>
      <c r="AL119" s="417"/>
      <c r="AM119" s="417"/>
      <c r="AN119" s="417"/>
    </row>
    <row r="120" spans="1:40" ht="12.75" customHeight="1">
      <c r="A120" s="430"/>
      <c r="B120" s="433"/>
      <c r="C120" s="439"/>
      <c r="D120" s="448"/>
      <c r="E120" s="453"/>
      <c r="F120" s="443"/>
      <c r="G120" s="443"/>
      <c r="H120" s="458"/>
      <c r="P120" s="417"/>
      <c r="Q120" s="417"/>
      <c r="R120" s="417"/>
      <c r="S120" s="417"/>
      <c r="T120" s="417"/>
      <c r="U120" s="417"/>
      <c r="V120" s="417"/>
      <c r="W120" s="417"/>
      <c r="X120" s="417"/>
      <c r="Y120" s="417"/>
      <c r="Z120" s="417"/>
      <c r="AA120" s="417"/>
      <c r="AB120" s="417"/>
      <c r="AC120" s="417"/>
      <c r="AD120" s="417"/>
      <c r="AE120" s="417"/>
      <c r="AF120" s="417"/>
      <c r="AG120" s="417"/>
      <c r="AH120" s="417"/>
      <c r="AI120" s="417"/>
      <c r="AJ120" s="417"/>
      <c r="AK120" s="417"/>
      <c r="AL120" s="417"/>
      <c r="AM120" s="417"/>
      <c r="AN120" s="417"/>
    </row>
    <row r="121" spans="1:40" ht="12.75" customHeight="1">
      <c r="A121" s="428"/>
      <c r="B121" s="434" t="s">
        <v>165</v>
      </c>
      <c r="C121" s="437"/>
      <c r="D121" s="449"/>
      <c r="E121" s="454"/>
      <c r="F121" s="444"/>
      <c r="G121" s="457"/>
      <c r="H121" s="281"/>
      <c r="P121" s="417"/>
      <c r="Q121" s="417"/>
      <c r="R121" s="417"/>
      <c r="S121" s="417"/>
      <c r="T121" s="417"/>
      <c r="U121" s="417"/>
      <c r="V121" s="417"/>
      <c r="W121" s="417"/>
      <c r="X121" s="417"/>
      <c r="Y121" s="417"/>
      <c r="Z121" s="417"/>
      <c r="AA121" s="417"/>
      <c r="AB121" s="417"/>
      <c r="AC121" s="417"/>
      <c r="AD121" s="417"/>
      <c r="AE121" s="417"/>
      <c r="AF121" s="417"/>
      <c r="AG121" s="417"/>
      <c r="AH121" s="417"/>
      <c r="AI121" s="417"/>
      <c r="AJ121" s="417"/>
      <c r="AK121" s="417"/>
      <c r="AL121" s="417"/>
      <c r="AM121" s="417"/>
      <c r="AN121" s="417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Ｐゴシック,標準"&amp;9校舎等：⑩土木：P-&amp;P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1"/>
  </sheetPr>
  <dimension ref="A1:AN2041"/>
  <sheetViews>
    <sheetView showZeros="0" view="pageBreakPreview" zoomScaleSheetLayoutView="100" workbookViewId="0">
      <pane ySplit="1" topLeftCell="A2000" activePane="bottomLeft" state="frozen"/>
      <selection pane="bottomLeft" activeCell="C2030" sqref="C2030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463" customWidth="1"/>
    <col min="5" max="5" width="5" style="3" customWidth="1"/>
    <col min="6" max="7" width="12.375" style="4" customWidth="1"/>
    <col min="8" max="8" width="22.125" style="417" customWidth="1"/>
    <col min="9" max="255" width="9" style="1" customWidth="1"/>
    <col min="256" max="256" width="4.375" style="1" customWidth="1"/>
    <col min="257" max="257" width="24.875" style="1" customWidth="1"/>
    <col min="258" max="258" width="37.5" style="1" customWidth="1"/>
    <col min="259" max="259" width="12.375" style="1" customWidth="1"/>
    <col min="260" max="260" width="5" style="1" customWidth="1"/>
    <col min="261" max="262" width="12.375" style="1" customWidth="1"/>
    <col min="263" max="263" width="22.125" style="1" customWidth="1"/>
    <col min="264" max="511" width="9" style="1" customWidth="1"/>
    <col min="512" max="512" width="4.375" style="1" customWidth="1"/>
    <col min="513" max="513" width="24.875" style="1" customWidth="1"/>
    <col min="514" max="514" width="37.5" style="1" customWidth="1"/>
    <col min="515" max="515" width="12.375" style="1" customWidth="1"/>
    <col min="516" max="516" width="5" style="1" customWidth="1"/>
    <col min="517" max="518" width="12.375" style="1" customWidth="1"/>
    <col min="519" max="519" width="22.125" style="1" customWidth="1"/>
    <col min="520" max="767" width="9" style="1" customWidth="1"/>
    <col min="768" max="768" width="4.375" style="1" customWidth="1"/>
    <col min="769" max="769" width="24.875" style="1" customWidth="1"/>
    <col min="770" max="770" width="37.5" style="1" customWidth="1"/>
    <col min="771" max="771" width="12.375" style="1" customWidth="1"/>
    <col min="772" max="772" width="5" style="1" customWidth="1"/>
    <col min="773" max="774" width="12.375" style="1" customWidth="1"/>
    <col min="775" max="775" width="22.125" style="1" customWidth="1"/>
    <col min="776" max="1023" width="9" style="1" customWidth="1"/>
    <col min="1024" max="1024" width="4.375" style="1" customWidth="1"/>
    <col min="1025" max="1025" width="24.875" style="1" customWidth="1"/>
    <col min="1026" max="1026" width="37.5" style="1" customWidth="1"/>
    <col min="1027" max="1027" width="12.375" style="1" customWidth="1"/>
    <col min="1028" max="1028" width="5" style="1" customWidth="1"/>
    <col min="1029" max="1030" width="12.375" style="1" customWidth="1"/>
    <col min="1031" max="1031" width="22.125" style="1" customWidth="1"/>
    <col min="1032" max="1279" width="9" style="1" customWidth="1"/>
    <col min="1280" max="1280" width="4.375" style="1" customWidth="1"/>
    <col min="1281" max="1281" width="24.875" style="1" customWidth="1"/>
    <col min="1282" max="1282" width="37.5" style="1" customWidth="1"/>
    <col min="1283" max="1283" width="12.375" style="1" customWidth="1"/>
    <col min="1284" max="1284" width="5" style="1" customWidth="1"/>
    <col min="1285" max="1286" width="12.375" style="1" customWidth="1"/>
    <col min="1287" max="1287" width="22.125" style="1" customWidth="1"/>
    <col min="1288" max="1535" width="9" style="1" customWidth="1"/>
    <col min="1536" max="1536" width="4.375" style="1" customWidth="1"/>
    <col min="1537" max="1537" width="24.875" style="1" customWidth="1"/>
    <col min="1538" max="1538" width="37.5" style="1" customWidth="1"/>
    <col min="1539" max="1539" width="12.375" style="1" customWidth="1"/>
    <col min="1540" max="1540" width="5" style="1" customWidth="1"/>
    <col min="1541" max="1542" width="12.375" style="1" customWidth="1"/>
    <col min="1543" max="1543" width="22.125" style="1" customWidth="1"/>
    <col min="1544" max="1791" width="9" style="1" customWidth="1"/>
    <col min="1792" max="1792" width="4.375" style="1" customWidth="1"/>
    <col min="1793" max="1793" width="24.875" style="1" customWidth="1"/>
    <col min="1794" max="1794" width="37.5" style="1" customWidth="1"/>
    <col min="1795" max="1795" width="12.375" style="1" customWidth="1"/>
    <col min="1796" max="1796" width="5" style="1" customWidth="1"/>
    <col min="1797" max="1798" width="12.375" style="1" customWidth="1"/>
    <col min="1799" max="1799" width="22.125" style="1" customWidth="1"/>
    <col min="1800" max="2047" width="9" style="1" customWidth="1"/>
    <col min="2048" max="2048" width="4.375" style="1" customWidth="1"/>
    <col min="2049" max="2049" width="24.875" style="1" customWidth="1"/>
    <col min="2050" max="2050" width="37.5" style="1" customWidth="1"/>
    <col min="2051" max="2051" width="12.375" style="1" customWidth="1"/>
    <col min="2052" max="2052" width="5" style="1" customWidth="1"/>
    <col min="2053" max="2054" width="12.375" style="1" customWidth="1"/>
    <col min="2055" max="2055" width="22.125" style="1" customWidth="1"/>
    <col min="2056" max="2303" width="9" style="1" customWidth="1"/>
    <col min="2304" max="2304" width="4.375" style="1" customWidth="1"/>
    <col min="2305" max="2305" width="24.875" style="1" customWidth="1"/>
    <col min="2306" max="2306" width="37.5" style="1" customWidth="1"/>
    <col min="2307" max="2307" width="12.375" style="1" customWidth="1"/>
    <col min="2308" max="2308" width="5" style="1" customWidth="1"/>
    <col min="2309" max="2310" width="12.375" style="1" customWidth="1"/>
    <col min="2311" max="2311" width="22.125" style="1" customWidth="1"/>
    <col min="2312" max="2559" width="9" style="1" customWidth="1"/>
    <col min="2560" max="2560" width="4.375" style="1" customWidth="1"/>
    <col min="2561" max="2561" width="24.875" style="1" customWidth="1"/>
    <col min="2562" max="2562" width="37.5" style="1" customWidth="1"/>
    <col min="2563" max="2563" width="12.375" style="1" customWidth="1"/>
    <col min="2564" max="2564" width="5" style="1" customWidth="1"/>
    <col min="2565" max="2566" width="12.375" style="1" customWidth="1"/>
    <col min="2567" max="2567" width="22.125" style="1" customWidth="1"/>
    <col min="2568" max="2815" width="9" style="1" customWidth="1"/>
    <col min="2816" max="2816" width="4.375" style="1" customWidth="1"/>
    <col min="2817" max="2817" width="24.875" style="1" customWidth="1"/>
    <col min="2818" max="2818" width="37.5" style="1" customWidth="1"/>
    <col min="2819" max="2819" width="12.375" style="1" customWidth="1"/>
    <col min="2820" max="2820" width="5" style="1" customWidth="1"/>
    <col min="2821" max="2822" width="12.375" style="1" customWidth="1"/>
    <col min="2823" max="2823" width="22.125" style="1" customWidth="1"/>
    <col min="2824" max="3071" width="9" style="1" customWidth="1"/>
    <col min="3072" max="3072" width="4.375" style="1" customWidth="1"/>
    <col min="3073" max="3073" width="24.875" style="1" customWidth="1"/>
    <col min="3074" max="3074" width="37.5" style="1" customWidth="1"/>
    <col min="3075" max="3075" width="12.375" style="1" customWidth="1"/>
    <col min="3076" max="3076" width="5" style="1" customWidth="1"/>
    <col min="3077" max="3078" width="12.375" style="1" customWidth="1"/>
    <col min="3079" max="3079" width="22.125" style="1" customWidth="1"/>
    <col min="3080" max="3327" width="9" style="1" customWidth="1"/>
    <col min="3328" max="3328" width="4.375" style="1" customWidth="1"/>
    <col min="3329" max="3329" width="24.875" style="1" customWidth="1"/>
    <col min="3330" max="3330" width="37.5" style="1" customWidth="1"/>
    <col min="3331" max="3331" width="12.375" style="1" customWidth="1"/>
    <col min="3332" max="3332" width="5" style="1" customWidth="1"/>
    <col min="3333" max="3334" width="12.375" style="1" customWidth="1"/>
    <col min="3335" max="3335" width="22.125" style="1" customWidth="1"/>
    <col min="3336" max="3583" width="9" style="1" customWidth="1"/>
    <col min="3584" max="3584" width="4.375" style="1" customWidth="1"/>
    <col min="3585" max="3585" width="24.875" style="1" customWidth="1"/>
    <col min="3586" max="3586" width="37.5" style="1" customWidth="1"/>
    <col min="3587" max="3587" width="12.375" style="1" customWidth="1"/>
    <col min="3588" max="3588" width="5" style="1" customWidth="1"/>
    <col min="3589" max="3590" width="12.375" style="1" customWidth="1"/>
    <col min="3591" max="3591" width="22.125" style="1" customWidth="1"/>
    <col min="3592" max="3839" width="9" style="1" customWidth="1"/>
    <col min="3840" max="3840" width="4.375" style="1" customWidth="1"/>
    <col min="3841" max="3841" width="24.875" style="1" customWidth="1"/>
    <col min="3842" max="3842" width="37.5" style="1" customWidth="1"/>
    <col min="3843" max="3843" width="12.375" style="1" customWidth="1"/>
    <col min="3844" max="3844" width="5" style="1" customWidth="1"/>
    <col min="3845" max="3846" width="12.375" style="1" customWidth="1"/>
    <col min="3847" max="3847" width="22.125" style="1" customWidth="1"/>
    <col min="3848" max="4095" width="9" style="1" customWidth="1"/>
    <col min="4096" max="4096" width="4.375" style="1" customWidth="1"/>
    <col min="4097" max="4097" width="24.875" style="1" customWidth="1"/>
    <col min="4098" max="4098" width="37.5" style="1" customWidth="1"/>
    <col min="4099" max="4099" width="12.375" style="1" customWidth="1"/>
    <col min="4100" max="4100" width="5" style="1" customWidth="1"/>
    <col min="4101" max="4102" width="12.375" style="1" customWidth="1"/>
    <col min="4103" max="4103" width="22.125" style="1" customWidth="1"/>
    <col min="4104" max="4351" width="9" style="1" customWidth="1"/>
    <col min="4352" max="4352" width="4.375" style="1" customWidth="1"/>
    <col min="4353" max="4353" width="24.875" style="1" customWidth="1"/>
    <col min="4354" max="4354" width="37.5" style="1" customWidth="1"/>
    <col min="4355" max="4355" width="12.375" style="1" customWidth="1"/>
    <col min="4356" max="4356" width="5" style="1" customWidth="1"/>
    <col min="4357" max="4358" width="12.375" style="1" customWidth="1"/>
    <col min="4359" max="4359" width="22.125" style="1" customWidth="1"/>
    <col min="4360" max="4607" width="9" style="1" customWidth="1"/>
    <col min="4608" max="4608" width="4.375" style="1" customWidth="1"/>
    <col min="4609" max="4609" width="24.875" style="1" customWidth="1"/>
    <col min="4610" max="4610" width="37.5" style="1" customWidth="1"/>
    <col min="4611" max="4611" width="12.375" style="1" customWidth="1"/>
    <col min="4612" max="4612" width="5" style="1" customWidth="1"/>
    <col min="4613" max="4614" width="12.375" style="1" customWidth="1"/>
    <col min="4615" max="4615" width="22.125" style="1" customWidth="1"/>
    <col min="4616" max="4863" width="9" style="1" customWidth="1"/>
    <col min="4864" max="4864" width="4.375" style="1" customWidth="1"/>
    <col min="4865" max="4865" width="24.875" style="1" customWidth="1"/>
    <col min="4866" max="4866" width="37.5" style="1" customWidth="1"/>
    <col min="4867" max="4867" width="12.375" style="1" customWidth="1"/>
    <col min="4868" max="4868" width="5" style="1" customWidth="1"/>
    <col min="4869" max="4870" width="12.375" style="1" customWidth="1"/>
    <col min="4871" max="4871" width="22.125" style="1" customWidth="1"/>
    <col min="4872" max="5119" width="9" style="1" customWidth="1"/>
    <col min="5120" max="5120" width="4.375" style="1" customWidth="1"/>
    <col min="5121" max="5121" width="24.875" style="1" customWidth="1"/>
    <col min="5122" max="5122" width="37.5" style="1" customWidth="1"/>
    <col min="5123" max="5123" width="12.375" style="1" customWidth="1"/>
    <col min="5124" max="5124" width="5" style="1" customWidth="1"/>
    <col min="5125" max="5126" width="12.375" style="1" customWidth="1"/>
    <col min="5127" max="5127" width="22.125" style="1" customWidth="1"/>
    <col min="5128" max="5375" width="9" style="1" customWidth="1"/>
    <col min="5376" max="5376" width="4.375" style="1" customWidth="1"/>
    <col min="5377" max="5377" width="24.875" style="1" customWidth="1"/>
    <col min="5378" max="5378" width="37.5" style="1" customWidth="1"/>
    <col min="5379" max="5379" width="12.375" style="1" customWidth="1"/>
    <col min="5380" max="5380" width="5" style="1" customWidth="1"/>
    <col min="5381" max="5382" width="12.375" style="1" customWidth="1"/>
    <col min="5383" max="5383" width="22.125" style="1" customWidth="1"/>
    <col min="5384" max="5631" width="9" style="1" customWidth="1"/>
    <col min="5632" max="5632" width="4.375" style="1" customWidth="1"/>
    <col min="5633" max="5633" width="24.875" style="1" customWidth="1"/>
    <col min="5634" max="5634" width="37.5" style="1" customWidth="1"/>
    <col min="5635" max="5635" width="12.375" style="1" customWidth="1"/>
    <col min="5636" max="5636" width="5" style="1" customWidth="1"/>
    <col min="5637" max="5638" width="12.375" style="1" customWidth="1"/>
    <col min="5639" max="5639" width="22.125" style="1" customWidth="1"/>
    <col min="5640" max="5887" width="9" style="1" customWidth="1"/>
    <col min="5888" max="5888" width="4.375" style="1" customWidth="1"/>
    <col min="5889" max="5889" width="24.875" style="1" customWidth="1"/>
    <col min="5890" max="5890" width="37.5" style="1" customWidth="1"/>
    <col min="5891" max="5891" width="12.375" style="1" customWidth="1"/>
    <col min="5892" max="5892" width="5" style="1" customWidth="1"/>
    <col min="5893" max="5894" width="12.375" style="1" customWidth="1"/>
    <col min="5895" max="5895" width="22.125" style="1" customWidth="1"/>
    <col min="5896" max="6143" width="9" style="1" customWidth="1"/>
    <col min="6144" max="6144" width="4.375" style="1" customWidth="1"/>
    <col min="6145" max="6145" width="24.875" style="1" customWidth="1"/>
    <col min="6146" max="6146" width="37.5" style="1" customWidth="1"/>
    <col min="6147" max="6147" width="12.375" style="1" customWidth="1"/>
    <col min="6148" max="6148" width="5" style="1" customWidth="1"/>
    <col min="6149" max="6150" width="12.375" style="1" customWidth="1"/>
    <col min="6151" max="6151" width="22.125" style="1" customWidth="1"/>
    <col min="6152" max="6399" width="9" style="1" customWidth="1"/>
    <col min="6400" max="6400" width="4.375" style="1" customWidth="1"/>
    <col min="6401" max="6401" width="24.875" style="1" customWidth="1"/>
    <col min="6402" max="6402" width="37.5" style="1" customWidth="1"/>
    <col min="6403" max="6403" width="12.375" style="1" customWidth="1"/>
    <col min="6404" max="6404" width="5" style="1" customWidth="1"/>
    <col min="6405" max="6406" width="12.375" style="1" customWidth="1"/>
    <col min="6407" max="6407" width="22.125" style="1" customWidth="1"/>
    <col min="6408" max="6655" width="9" style="1" customWidth="1"/>
    <col min="6656" max="6656" width="4.375" style="1" customWidth="1"/>
    <col min="6657" max="6657" width="24.875" style="1" customWidth="1"/>
    <col min="6658" max="6658" width="37.5" style="1" customWidth="1"/>
    <col min="6659" max="6659" width="12.375" style="1" customWidth="1"/>
    <col min="6660" max="6660" width="5" style="1" customWidth="1"/>
    <col min="6661" max="6662" width="12.375" style="1" customWidth="1"/>
    <col min="6663" max="6663" width="22.125" style="1" customWidth="1"/>
    <col min="6664" max="6911" width="9" style="1" customWidth="1"/>
    <col min="6912" max="6912" width="4.375" style="1" customWidth="1"/>
    <col min="6913" max="6913" width="24.875" style="1" customWidth="1"/>
    <col min="6914" max="6914" width="37.5" style="1" customWidth="1"/>
    <col min="6915" max="6915" width="12.375" style="1" customWidth="1"/>
    <col min="6916" max="6916" width="5" style="1" customWidth="1"/>
    <col min="6917" max="6918" width="12.375" style="1" customWidth="1"/>
    <col min="6919" max="6919" width="22.125" style="1" customWidth="1"/>
    <col min="6920" max="7167" width="9" style="1" customWidth="1"/>
    <col min="7168" max="7168" width="4.375" style="1" customWidth="1"/>
    <col min="7169" max="7169" width="24.875" style="1" customWidth="1"/>
    <col min="7170" max="7170" width="37.5" style="1" customWidth="1"/>
    <col min="7171" max="7171" width="12.375" style="1" customWidth="1"/>
    <col min="7172" max="7172" width="5" style="1" customWidth="1"/>
    <col min="7173" max="7174" width="12.375" style="1" customWidth="1"/>
    <col min="7175" max="7175" width="22.125" style="1" customWidth="1"/>
    <col min="7176" max="7423" width="9" style="1" customWidth="1"/>
    <col min="7424" max="7424" width="4.375" style="1" customWidth="1"/>
    <col min="7425" max="7425" width="24.875" style="1" customWidth="1"/>
    <col min="7426" max="7426" width="37.5" style="1" customWidth="1"/>
    <col min="7427" max="7427" width="12.375" style="1" customWidth="1"/>
    <col min="7428" max="7428" width="5" style="1" customWidth="1"/>
    <col min="7429" max="7430" width="12.375" style="1" customWidth="1"/>
    <col min="7431" max="7431" width="22.125" style="1" customWidth="1"/>
    <col min="7432" max="7679" width="9" style="1" customWidth="1"/>
    <col min="7680" max="7680" width="4.375" style="1" customWidth="1"/>
    <col min="7681" max="7681" width="24.875" style="1" customWidth="1"/>
    <col min="7682" max="7682" width="37.5" style="1" customWidth="1"/>
    <col min="7683" max="7683" width="12.375" style="1" customWidth="1"/>
    <col min="7684" max="7684" width="5" style="1" customWidth="1"/>
    <col min="7685" max="7686" width="12.375" style="1" customWidth="1"/>
    <col min="7687" max="7687" width="22.125" style="1" customWidth="1"/>
    <col min="7688" max="7935" width="9" style="1" customWidth="1"/>
    <col min="7936" max="7936" width="4.375" style="1" customWidth="1"/>
    <col min="7937" max="7937" width="24.875" style="1" customWidth="1"/>
    <col min="7938" max="7938" width="37.5" style="1" customWidth="1"/>
    <col min="7939" max="7939" width="12.375" style="1" customWidth="1"/>
    <col min="7940" max="7940" width="5" style="1" customWidth="1"/>
    <col min="7941" max="7942" width="12.375" style="1" customWidth="1"/>
    <col min="7943" max="7943" width="22.125" style="1" customWidth="1"/>
    <col min="7944" max="8191" width="9" style="1" customWidth="1"/>
    <col min="8192" max="8192" width="4.375" style="1" customWidth="1"/>
    <col min="8193" max="8193" width="24.875" style="1" customWidth="1"/>
    <col min="8194" max="8194" width="37.5" style="1" customWidth="1"/>
    <col min="8195" max="8195" width="12.375" style="1" customWidth="1"/>
    <col min="8196" max="8196" width="5" style="1" customWidth="1"/>
    <col min="8197" max="8198" width="12.375" style="1" customWidth="1"/>
    <col min="8199" max="8199" width="22.125" style="1" customWidth="1"/>
    <col min="8200" max="8447" width="9" style="1" customWidth="1"/>
    <col min="8448" max="8448" width="4.375" style="1" customWidth="1"/>
    <col min="8449" max="8449" width="24.875" style="1" customWidth="1"/>
    <col min="8450" max="8450" width="37.5" style="1" customWidth="1"/>
    <col min="8451" max="8451" width="12.375" style="1" customWidth="1"/>
    <col min="8452" max="8452" width="5" style="1" customWidth="1"/>
    <col min="8453" max="8454" width="12.375" style="1" customWidth="1"/>
    <col min="8455" max="8455" width="22.125" style="1" customWidth="1"/>
    <col min="8456" max="8703" width="9" style="1" customWidth="1"/>
    <col min="8704" max="8704" width="4.375" style="1" customWidth="1"/>
    <col min="8705" max="8705" width="24.875" style="1" customWidth="1"/>
    <col min="8706" max="8706" width="37.5" style="1" customWidth="1"/>
    <col min="8707" max="8707" width="12.375" style="1" customWidth="1"/>
    <col min="8708" max="8708" width="5" style="1" customWidth="1"/>
    <col min="8709" max="8710" width="12.375" style="1" customWidth="1"/>
    <col min="8711" max="8711" width="22.125" style="1" customWidth="1"/>
    <col min="8712" max="8959" width="9" style="1" customWidth="1"/>
    <col min="8960" max="8960" width="4.375" style="1" customWidth="1"/>
    <col min="8961" max="8961" width="24.875" style="1" customWidth="1"/>
    <col min="8962" max="8962" width="37.5" style="1" customWidth="1"/>
    <col min="8963" max="8963" width="12.375" style="1" customWidth="1"/>
    <col min="8964" max="8964" width="5" style="1" customWidth="1"/>
    <col min="8965" max="8966" width="12.375" style="1" customWidth="1"/>
    <col min="8967" max="8967" width="22.125" style="1" customWidth="1"/>
    <col min="8968" max="9215" width="9" style="1" customWidth="1"/>
    <col min="9216" max="9216" width="4.375" style="1" customWidth="1"/>
    <col min="9217" max="9217" width="24.875" style="1" customWidth="1"/>
    <col min="9218" max="9218" width="37.5" style="1" customWidth="1"/>
    <col min="9219" max="9219" width="12.375" style="1" customWidth="1"/>
    <col min="9220" max="9220" width="5" style="1" customWidth="1"/>
    <col min="9221" max="9222" width="12.375" style="1" customWidth="1"/>
    <col min="9223" max="9223" width="22.125" style="1" customWidth="1"/>
    <col min="9224" max="9471" width="9" style="1" customWidth="1"/>
    <col min="9472" max="9472" width="4.375" style="1" customWidth="1"/>
    <col min="9473" max="9473" width="24.875" style="1" customWidth="1"/>
    <col min="9474" max="9474" width="37.5" style="1" customWidth="1"/>
    <col min="9475" max="9475" width="12.375" style="1" customWidth="1"/>
    <col min="9476" max="9476" width="5" style="1" customWidth="1"/>
    <col min="9477" max="9478" width="12.375" style="1" customWidth="1"/>
    <col min="9479" max="9479" width="22.125" style="1" customWidth="1"/>
    <col min="9480" max="9727" width="9" style="1" customWidth="1"/>
    <col min="9728" max="9728" width="4.375" style="1" customWidth="1"/>
    <col min="9729" max="9729" width="24.875" style="1" customWidth="1"/>
    <col min="9730" max="9730" width="37.5" style="1" customWidth="1"/>
    <col min="9731" max="9731" width="12.375" style="1" customWidth="1"/>
    <col min="9732" max="9732" width="5" style="1" customWidth="1"/>
    <col min="9733" max="9734" width="12.375" style="1" customWidth="1"/>
    <col min="9735" max="9735" width="22.125" style="1" customWidth="1"/>
    <col min="9736" max="9983" width="9" style="1" customWidth="1"/>
    <col min="9984" max="9984" width="4.375" style="1" customWidth="1"/>
    <col min="9985" max="9985" width="24.875" style="1" customWidth="1"/>
    <col min="9986" max="9986" width="37.5" style="1" customWidth="1"/>
    <col min="9987" max="9987" width="12.375" style="1" customWidth="1"/>
    <col min="9988" max="9988" width="5" style="1" customWidth="1"/>
    <col min="9989" max="9990" width="12.375" style="1" customWidth="1"/>
    <col min="9991" max="9991" width="22.125" style="1" customWidth="1"/>
    <col min="9992" max="10239" width="9" style="1" customWidth="1"/>
    <col min="10240" max="10240" width="4.375" style="1" customWidth="1"/>
    <col min="10241" max="10241" width="24.875" style="1" customWidth="1"/>
    <col min="10242" max="10242" width="37.5" style="1" customWidth="1"/>
    <col min="10243" max="10243" width="12.375" style="1" customWidth="1"/>
    <col min="10244" max="10244" width="5" style="1" customWidth="1"/>
    <col min="10245" max="10246" width="12.375" style="1" customWidth="1"/>
    <col min="10247" max="10247" width="22.125" style="1" customWidth="1"/>
    <col min="10248" max="10495" width="9" style="1" customWidth="1"/>
    <col min="10496" max="10496" width="4.375" style="1" customWidth="1"/>
    <col min="10497" max="10497" width="24.875" style="1" customWidth="1"/>
    <col min="10498" max="10498" width="37.5" style="1" customWidth="1"/>
    <col min="10499" max="10499" width="12.375" style="1" customWidth="1"/>
    <col min="10500" max="10500" width="5" style="1" customWidth="1"/>
    <col min="10501" max="10502" width="12.375" style="1" customWidth="1"/>
    <col min="10503" max="10503" width="22.125" style="1" customWidth="1"/>
    <col min="10504" max="10751" width="9" style="1" customWidth="1"/>
    <col min="10752" max="10752" width="4.375" style="1" customWidth="1"/>
    <col min="10753" max="10753" width="24.875" style="1" customWidth="1"/>
    <col min="10754" max="10754" width="37.5" style="1" customWidth="1"/>
    <col min="10755" max="10755" width="12.375" style="1" customWidth="1"/>
    <col min="10756" max="10756" width="5" style="1" customWidth="1"/>
    <col min="10757" max="10758" width="12.375" style="1" customWidth="1"/>
    <col min="10759" max="10759" width="22.125" style="1" customWidth="1"/>
    <col min="10760" max="11007" width="9" style="1" customWidth="1"/>
    <col min="11008" max="11008" width="4.375" style="1" customWidth="1"/>
    <col min="11009" max="11009" width="24.875" style="1" customWidth="1"/>
    <col min="11010" max="11010" width="37.5" style="1" customWidth="1"/>
    <col min="11011" max="11011" width="12.375" style="1" customWidth="1"/>
    <col min="11012" max="11012" width="5" style="1" customWidth="1"/>
    <col min="11013" max="11014" width="12.375" style="1" customWidth="1"/>
    <col min="11015" max="11015" width="22.125" style="1" customWidth="1"/>
    <col min="11016" max="11263" width="9" style="1" customWidth="1"/>
    <col min="11264" max="11264" width="4.375" style="1" customWidth="1"/>
    <col min="11265" max="11265" width="24.875" style="1" customWidth="1"/>
    <col min="11266" max="11266" width="37.5" style="1" customWidth="1"/>
    <col min="11267" max="11267" width="12.375" style="1" customWidth="1"/>
    <col min="11268" max="11268" width="5" style="1" customWidth="1"/>
    <col min="11269" max="11270" width="12.375" style="1" customWidth="1"/>
    <col min="11271" max="11271" width="22.125" style="1" customWidth="1"/>
    <col min="11272" max="11519" width="9" style="1" customWidth="1"/>
    <col min="11520" max="11520" width="4.375" style="1" customWidth="1"/>
    <col min="11521" max="11521" width="24.875" style="1" customWidth="1"/>
    <col min="11522" max="11522" width="37.5" style="1" customWidth="1"/>
    <col min="11523" max="11523" width="12.375" style="1" customWidth="1"/>
    <col min="11524" max="11524" width="5" style="1" customWidth="1"/>
    <col min="11525" max="11526" width="12.375" style="1" customWidth="1"/>
    <col min="11527" max="11527" width="22.125" style="1" customWidth="1"/>
    <col min="11528" max="11775" width="9" style="1" customWidth="1"/>
    <col min="11776" max="11776" width="4.375" style="1" customWidth="1"/>
    <col min="11777" max="11777" width="24.875" style="1" customWidth="1"/>
    <col min="11778" max="11778" width="37.5" style="1" customWidth="1"/>
    <col min="11779" max="11779" width="12.375" style="1" customWidth="1"/>
    <col min="11780" max="11780" width="5" style="1" customWidth="1"/>
    <col min="11781" max="11782" width="12.375" style="1" customWidth="1"/>
    <col min="11783" max="11783" width="22.125" style="1" customWidth="1"/>
    <col min="11784" max="12031" width="9" style="1" customWidth="1"/>
    <col min="12032" max="12032" width="4.375" style="1" customWidth="1"/>
    <col min="12033" max="12033" width="24.875" style="1" customWidth="1"/>
    <col min="12034" max="12034" width="37.5" style="1" customWidth="1"/>
    <col min="12035" max="12035" width="12.375" style="1" customWidth="1"/>
    <col min="12036" max="12036" width="5" style="1" customWidth="1"/>
    <col min="12037" max="12038" width="12.375" style="1" customWidth="1"/>
    <col min="12039" max="12039" width="22.125" style="1" customWidth="1"/>
    <col min="12040" max="12287" width="9" style="1" customWidth="1"/>
    <col min="12288" max="12288" width="4.375" style="1" customWidth="1"/>
    <col min="12289" max="12289" width="24.875" style="1" customWidth="1"/>
    <col min="12290" max="12290" width="37.5" style="1" customWidth="1"/>
    <col min="12291" max="12291" width="12.375" style="1" customWidth="1"/>
    <col min="12292" max="12292" width="5" style="1" customWidth="1"/>
    <col min="12293" max="12294" width="12.375" style="1" customWidth="1"/>
    <col min="12295" max="12295" width="22.125" style="1" customWidth="1"/>
    <col min="12296" max="12543" width="9" style="1" customWidth="1"/>
    <col min="12544" max="12544" width="4.375" style="1" customWidth="1"/>
    <col min="12545" max="12545" width="24.875" style="1" customWidth="1"/>
    <col min="12546" max="12546" width="37.5" style="1" customWidth="1"/>
    <col min="12547" max="12547" width="12.375" style="1" customWidth="1"/>
    <col min="12548" max="12548" width="5" style="1" customWidth="1"/>
    <col min="12549" max="12550" width="12.375" style="1" customWidth="1"/>
    <col min="12551" max="12551" width="22.125" style="1" customWidth="1"/>
    <col min="12552" max="12799" width="9" style="1" customWidth="1"/>
    <col min="12800" max="12800" width="4.375" style="1" customWidth="1"/>
    <col min="12801" max="12801" width="24.875" style="1" customWidth="1"/>
    <col min="12802" max="12802" width="37.5" style="1" customWidth="1"/>
    <col min="12803" max="12803" width="12.375" style="1" customWidth="1"/>
    <col min="12804" max="12804" width="5" style="1" customWidth="1"/>
    <col min="12805" max="12806" width="12.375" style="1" customWidth="1"/>
    <col min="12807" max="12807" width="22.125" style="1" customWidth="1"/>
    <col min="12808" max="13055" width="9" style="1" customWidth="1"/>
    <col min="13056" max="13056" width="4.375" style="1" customWidth="1"/>
    <col min="13057" max="13057" width="24.875" style="1" customWidth="1"/>
    <col min="13058" max="13058" width="37.5" style="1" customWidth="1"/>
    <col min="13059" max="13059" width="12.375" style="1" customWidth="1"/>
    <col min="13060" max="13060" width="5" style="1" customWidth="1"/>
    <col min="13061" max="13062" width="12.375" style="1" customWidth="1"/>
    <col min="13063" max="13063" width="22.125" style="1" customWidth="1"/>
    <col min="13064" max="13311" width="9" style="1" customWidth="1"/>
    <col min="13312" max="13312" width="4.375" style="1" customWidth="1"/>
    <col min="13313" max="13313" width="24.875" style="1" customWidth="1"/>
    <col min="13314" max="13314" width="37.5" style="1" customWidth="1"/>
    <col min="13315" max="13315" width="12.375" style="1" customWidth="1"/>
    <col min="13316" max="13316" width="5" style="1" customWidth="1"/>
    <col min="13317" max="13318" width="12.375" style="1" customWidth="1"/>
    <col min="13319" max="13319" width="22.125" style="1" customWidth="1"/>
    <col min="13320" max="13567" width="9" style="1" customWidth="1"/>
    <col min="13568" max="13568" width="4.375" style="1" customWidth="1"/>
    <col min="13569" max="13569" width="24.875" style="1" customWidth="1"/>
    <col min="13570" max="13570" width="37.5" style="1" customWidth="1"/>
    <col min="13571" max="13571" width="12.375" style="1" customWidth="1"/>
    <col min="13572" max="13572" width="5" style="1" customWidth="1"/>
    <col min="13573" max="13574" width="12.375" style="1" customWidth="1"/>
    <col min="13575" max="13575" width="22.125" style="1" customWidth="1"/>
    <col min="13576" max="13823" width="9" style="1" customWidth="1"/>
    <col min="13824" max="13824" width="4.375" style="1" customWidth="1"/>
    <col min="13825" max="13825" width="24.875" style="1" customWidth="1"/>
    <col min="13826" max="13826" width="37.5" style="1" customWidth="1"/>
    <col min="13827" max="13827" width="12.375" style="1" customWidth="1"/>
    <col min="13828" max="13828" width="5" style="1" customWidth="1"/>
    <col min="13829" max="13830" width="12.375" style="1" customWidth="1"/>
    <col min="13831" max="13831" width="22.125" style="1" customWidth="1"/>
    <col min="13832" max="14079" width="9" style="1" customWidth="1"/>
    <col min="14080" max="14080" width="4.375" style="1" customWidth="1"/>
    <col min="14081" max="14081" width="24.875" style="1" customWidth="1"/>
    <col min="14082" max="14082" width="37.5" style="1" customWidth="1"/>
    <col min="14083" max="14083" width="12.375" style="1" customWidth="1"/>
    <col min="14084" max="14084" width="5" style="1" customWidth="1"/>
    <col min="14085" max="14086" width="12.375" style="1" customWidth="1"/>
    <col min="14087" max="14087" width="22.125" style="1" customWidth="1"/>
    <col min="14088" max="14335" width="9" style="1" customWidth="1"/>
    <col min="14336" max="14336" width="4.375" style="1" customWidth="1"/>
    <col min="14337" max="14337" width="24.875" style="1" customWidth="1"/>
    <col min="14338" max="14338" width="37.5" style="1" customWidth="1"/>
    <col min="14339" max="14339" width="12.375" style="1" customWidth="1"/>
    <col min="14340" max="14340" width="5" style="1" customWidth="1"/>
    <col min="14341" max="14342" width="12.375" style="1" customWidth="1"/>
    <col min="14343" max="14343" width="22.125" style="1" customWidth="1"/>
    <col min="14344" max="14591" width="9" style="1" customWidth="1"/>
    <col min="14592" max="14592" width="4.375" style="1" customWidth="1"/>
    <col min="14593" max="14593" width="24.875" style="1" customWidth="1"/>
    <col min="14594" max="14594" width="37.5" style="1" customWidth="1"/>
    <col min="14595" max="14595" width="12.375" style="1" customWidth="1"/>
    <col min="14596" max="14596" width="5" style="1" customWidth="1"/>
    <col min="14597" max="14598" width="12.375" style="1" customWidth="1"/>
    <col min="14599" max="14599" width="22.125" style="1" customWidth="1"/>
    <col min="14600" max="14847" width="9" style="1" customWidth="1"/>
    <col min="14848" max="14848" width="4.375" style="1" customWidth="1"/>
    <col min="14849" max="14849" width="24.875" style="1" customWidth="1"/>
    <col min="14850" max="14850" width="37.5" style="1" customWidth="1"/>
    <col min="14851" max="14851" width="12.375" style="1" customWidth="1"/>
    <col min="14852" max="14852" width="5" style="1" customWidth="1"/>
    <col min="14853" max="14854" width="12.375" style="1" customWidth="1"/>
    <col min="14855" max="14855" width="22.125" style="1" customWidth="1"/>
    <col min="14856" max="15103" width="9" style="1" customWidth="1"/>
    <col min="15104" max="15104" width="4.375" style="1" customWidth="1"/>
    <col min="15105" max="15105" width="24.875" style="1" customWidth="1"/>
    <col min="15106" max="15106" width="37.5" style="1" customWidth="1"/>
    <col min="15107" max="15107" width="12.375" style="1" customWidth="1"/>
    <col min="15108" max="15108" width="5" style="1" customWidth="1"/>
    <col min="15109" max="15110" width="12.375" style="1" customWidth="1"/>
    <col min="15111" max="15111" width="22.125" style="1" customWidth="1"/>
    <col min="15112" max="15359" width="9" style="1" customWidth="1"/>
    <col min="15360" max="15360" width="4.375" style="1" customWidth="1"/>
    <col min="15361" max="15361" width="24.875" style="1" customWidth="1"/>
    <col min="15362" max="15362" width="37.5" style="1" customWidth="1"/>
    <col min="15363" max="15363" width="12.375" style="1" customWidth="1"/>
    <col min="15364" max="15364" width="5" style="1" customWidth="1"/>
    <col min="15365" max="15366" width="12.375" style="1" customWidth="1"/>
    <col min="15367" max="15367" width="22.125" style="1" customWidth="1"/>
    <col min="15368" max="15615" width="9" style="1" customWidth="1"/>
    <col min="15616" max="15616" width="4.375" style="1" customWidth="1"/>
    <col min="15617" max="15617" width="24.875" style="1" customWidth="1"/>
    <col min="15618" max="15618" width="37.5" style="1" customWidth="1"/>
    <col min="15619" max="15619" width="12.375" style="1" customWidth="1"/>
    <col min="15620" max="15620" width="5" style="1" customWidth="1"/>
    <col min="15621" max="15622" width="12.375" style="1" customWidth="1"/>
    <col min="15623" max="15623" width="22.125" style="1" customWidth="1"/>
    <col min="15624" max="15871" width="9" style="1" customWidth="1"/>
    <col min="15872" max="15872" width="4.375" style="1" customWidth="1"/>
    <col min="15873" max="15873" width="24.875" style="1" customWidth="1"/>
    <col min="15874" max="15874" width="37.5" style="1" customWidth="1"/>
    <col min="15875" max="15875" width="12.375" style="1" customWidth="1"/>
    <col min="15876" max="15876" width="5" style="1" customWidth="1"/>
    <col min="15877" max="15878" width="12.375" style="1" customWidth="1"/>
    <col min="15879" max="15879" width="22.125" style="1" customWidth="1"/>
    <col min="15880" max="16127" width="9" style="1" customWidth="1"/>
    <col min="16128" max="16128" width="4.375" style="1" customWidth="1"/>
    <col min="16129" max="16129" width="24.875" style="1" customWidth="1"/>
    <col min="16130" max="16130" width="37.5" style="1" customWidth="1"/>
    <col min="16131" max="16131" width="12.375" style="1" customWidth="1"/>
    <col min="16132" max="16132" width="5" style="1" customWidth="1"/>
    <col min="16133" max="16134" width="12.375" style="1" customWidth="1"/>
    <col min="16135" max="16135" width="22.125" style="1" customWidth="1"/>
    <col min="16136" max="16384" width="9" style="1" customWidth="1"/>
  </cols>
  <sheetData>
    <row r="1" spans="1:9" ht="27" customHeight="1">
      <c r="A1" s="465" t="s">
        <v>1021</v>
      </c>
      <c r="B1" s="465"/>
      <c r="C1" s="465" t="s">
        <v>27</v>
      </c>
      <c r="D1" s="587" t="s">
        <v>42</v>
      </c>
      <c r="E1" s="465" t="s">
        <v>43</v>
      </c>
      <c r="F1" s="629" t="s">
        <v>35</v>
      </c>
      <c r="G1" s="629" t="s">
        <v>44</v>
      </c>
      <c r="H1" s="465" t="s">
        <v>3</v>
      </c>
    </row>
    <row r="2" spans="1:9" ht="12.75" customHeight="1">
      <c r="A2" s="466"/>
      <c r="B2" s="491"/>
      <c r="C2" s="496"/>
      <c r="D2" s="588"/>
      <c r="E2" s="611"/>
      <c r="F2" s="276"/>
      <c r="G2" s="638"/>
      <c r="H2" s="491"/>
    </row>
    <row r="3" spans="1:9" ht="12.75" customHeight="1">
      <c r="A3" s="467" t="s">
        <v>4723</v>
      </c>
      <c r="B3" s="492" t="s">
        <v>4856</v>
      </c>
      <c r="C3" s="493"/>
      <c r="D3" s="589"/>
      <c r="E3" s="469"/>
      <c r="F3" s="630"/>
      <c r="G3" s="642"/>
      <c r="H3" s="493"/>
    </row>
    <row r="4" spans="1:9" ht="12.75" customHeight="1">
      <c r="A4" s="466"/>
      <c r="B4" s="491"/>
      <c r="C4" s="496"/>
      <c r="D4" s="588"/>
      <c r="E4" s="611"/>
      <c r="F4" s="276"/>
      <c r="G4" s="638"/>
      <c r="H4" s="491"/>
    </row>
    <row r="5" spans="1:9" ht="12.75" customHeight="1">
      <c r="A5" s="467"/>
      <c r="B5" s="493"/>
      <c r="C5" s="511"/>
      <c r="D5" s="589"/>
      <c r="E5" s="469"/>
      <c r="F5" s="630"/>
      <c r="G5" s="642"/>
      <c r="H5" s="493"/>
    </row>
    <row r="6" spans="1:9" ht="12.75" customHeight="1">
      <c r="A6" s="468"/>
      <c r="B6" s="494"/>
      <c r="C6" s="494"/>
      <c r="D6" s="590"/>
      <c r="E6" s="475"/>
      <c r="F6" s="631"/>
      <c r="G6" s="631"/>
      <c r="H6" s="275"/>
    </row>
    <row r="7" spans="1:9" ht="12.75" customHeight="1">
      <c r="A7" s="469"/>
      <c r="B7" s="495" t="s">
        <v>4857</v>
      </c>
      <c r="C7" s="560"/>
      <c r="D7" s="591"/>
      <c r="E7" s="507"/>
      <c r="F7" s="632"/>
      <c r="G7" s="632"/>
      <c r="H7" s="374"/>
    </row>
    <row r="8" spans="1:9" ht="12.75" customHeight="1">
      <c r="A8" s="466"/>
      <c r="B8" s="491"/>
      <c r="C8" s="503"/>
      <c r="D8" s="590"/>
      <c r="E8" s="475"/>
      <c r="F8" s="631"/>
      <c r="G8" s="631"/>
      <c r="H8" s="647"/>
      <c r="I8" s="145"/>
    </row>
    <row r="9" spans="1:9" ht="12.75" customHeight="1">
      <c r="A9" s="467">
        <v>1</v>
      </c>
      <c r="B9" s="493" t="s">
        <v>4737</v>
      </c>
      <c r="C9" s="277"/>
      <c r="D9" s="592">
        <v>1</v>
      </c>
      <c r="E9" s="507" t="s">
        <v>724</v>
      </c>
      <c r="F9" s="632"/>
      <c r="G9" s="642"/>
      <c r="H9" s="648"/>
      <c r="I9" s="145"/>
    </row>
    <row r="10" spans="1:9" ht="12.75" customHeight="1">
      <c r="A10" s="466"/>
      <c r="B10" s="496"/>
      <c r="C10" s="510"/>
      <c r="D10" s="590"/>
      <c r="E10" s="475"/>
      <c r="F10" s="276"/>
      <c r="G10" s="631"/>
      <c r="H10" s="649"/>
      <c r="I10" s="146"/>
    </row>
    <row r="11" spans="1:9" ht="12.75" customHeight="1">
      <c r="A11" s="467">
        <v>2</v>
      </c>
      <c r="B11" s="493" t="s">
        <v>4858</v>
      </c>
      <c r="C11" s="511"/>
      <c r="D11" s="592">
        <v>1</v>
      </c>
      <c r="E11" s="507" t="s">
        <v>724</v>
      </c>
      <c r="F11" s="630"/>
      <c r="G11" s="632"/>
      <c r="H11" s="650"/>
      <c r="I11" s="145"/>
    </row>
    <row r="12" spans="1:9" ht="12.75" customHeight="1">
      <c r="A12" s="466"/>
      <c r="B12" s="491"/>
      <c r="C12" s="510"/>
      <c r="D12" s="590"/>
      <c r="E12" s="475"/>
      <c r="F12" s="276"/>
      <c r="G12" s="631"/>
      <c r="H12" s="649"/>
      <c r="I12" s="147"/>
    </row>
    <row r="13" spans="1:9" ht="12.75" customHeight="1">
      <c r="A13" s="467">
        <v>3</v>
      </c>
      <c r="B13" s="493" t="s">
        <v>833</v>
      </c>
      <c r="C13" s="493"/>
      <c r="D13" s="592">
        <v>1</v>
      </c>
      <c r="E13" s="507" t="s">
        <v>724</v>
      </c>
      <c r="F13" s="630"/>
      <c r="G13" s="632"/>
      <c r="H13" s="648"/>
      <c r="I13" s="145"/>
    </row>
    <row r="14" spans="1:9" ht="12.75" customHeight="1">
      <c r="A14" s="466"/>
      <c r="B14" s="491"/>
      <c r="C14" s="496"/>
      <c r="D14" s="590"/>
      <c r="E14" s="475"/>
      <c r="F14" s="276"/>
      <c r="G14" s="631"/>
      <c r="H14" s="650"/>
      <c r="I14" s="145"/>
    </row>
    <row r="15" spans="1:9" ht="12.75" customHeight="1">
      <c r="A15" s="467">
        <v>4</v>
      </c>
      <c r="B15" s="493" t="s">
        <v>4859</v>
      </c>
      <c r="C15" s="511"/>
      <c r="D15" s="592">
        <v>1</v>
      </c>
      <c r="E15" s="507" t="s">
        <v>724</v>
      </c>
      <c r="F15" s="630"/>
      <c r="G15" s="632"/>
      <c r="H15" s="648"/>
      <c r="I15" s="145"/>
    </row>
    <row r="16" spans="1:9" ht="12.75" customHeight="1">
      <c r="A16" s="466"/>
      <c r="B16" s="491"/>
      <c r="C16" s="510"/>
      <c r="D16" s="590"/>
      <c r="E16" s="475"/>
      <c r="F16" s="276"/>
      <c r="G16" s="638"/>
      <c r="H16" s="651"/>
    </row>
    <row r="17" spans="1:8" ht="12.75" customHeight="1">
      <c r="A17" s="467">
        <v>5</v>
      </c>
      <c r="B17" s="497" t="s">
        <v>2991</v>
      </c>
      <c r="C17" s="469"/>
      <c r="D17" s="592">
        <v>1</v>
      </c>
      <c r="E17" s="507" t="s">
        <v>724</v>
      </c>
      <c r="F17" s="630"/>
      <c r="G17" s="642"/>
      <c r="H17" s="652"/>
    </row>
    <row r="18" spans="1:8" ht="12.75" customHeight="1">
      <c r="A18" s="466"/>
      <c r="B18" s="491"/>
      <c r="C18" s="496"/>
      <c r="D18" s="590"/>
      <c r="E18" s="475"/>
      <c r="F18" s="276"/>
      <c r="G18" s="638"/>
      <c r="H18" s="491"/>
    </row>
    <row r="19" spans="1:8" ht="12.75" customHeight="1">
      <c r="A19" s="467">
        <v>6</v>
      </c>
      <c r="B19" s="493" t="s">
        <v>4860</v>
      </c>
      <c r="C19" s="493"/>
      <c r="D19" s="592">
        <v>1</v>
      </c>
      <c r="E19" s="507" t="s">
        <v>724</v>
      </c>
      <c r="F19" s="630"/>
      <c r="G19" s="642"/>
      <c r="H19" s="493"/>
    </row>
    <row r="20" spans="1:8" ht="12.75" customHeight="1">
      <c r="A20" s="466"/>
      <c r="B20" s="491"/>
      <c r="C20" s="496"/>
      <c r="D20" s="590"/>
      <c r="E20" s="475"/>
      <c r="F20" s="276"/>
      <c r="G20" s="638"/>
      <c r="H20" s="491"/>
    </row>
    <row r="21" spans="1:8" ht="12.75" customHeight="1">
      <c r="A21" s="467">
        <v>7</v>
      </c>
      <c r="B21" s="493" t="s">
        <v>2631</v>
      </c>
      <c r="C21" s="493"/>
      <c r="D21" s="592">
        <v>1</v>
      </c>
      <c r="E21" s="507" t="s">
        <v>724</v>
      </c>
      <c r="F21" s="630"/>
      <c r="G21" s="642"/>
      <c r="H21" s="493"/>
    </row>
    <row r="22" spans="1:8" ht="12.75" customHeight="1">
      <c r="A22" s="466"/>
      <c r="B22" s="491"/>
      <c r="C22" s="496"/>
      <c r="D22" s="590"/>
      <c r="E22" s="475"/>
      <c r="F22" s="276"/>
      <c r="G22" s="638"/>
      <c r="H22" s="491"/>
    </row>
    <row r="23" spans="1:8" ht="12.75" customHeight="1">
      <c r="A23" s="467">
        <v>8</v>
      </c>
      <c r="B23" s="493" t="s">
        <v>3166</v>
      </c>
      <c r="C23" s="493"/>
      <c r="D23" s="592">
        <v>1</v>
      </c>
      <c r="E23" s="507" t="s">
        <v>724</v>
      </c>
      <c r="F23" s="630"/>
      <c r="G23" s="642"/>
      <c r="H23" s="493"/>
    </row>
    <row r="24" spans="1:8" ht="12.75" customHeight="1">
      <c r="A24" s="466"/>
      <c r="B24" s="491"/>
      <c r="C24" s="510"/>
      <c r="D24" s="593"/>
      <c r="E24" s="611"/>
      <c r="F24" s="276"/>
      <c r="G24" s="638"/>
      <c r="H24" s="653"/>
    </row>
    <row r="25" spans="1:8" ht="12.75" customHeight="1">
      <c r="A25" s="467"/>
      <c r="B25" s="497"/>
      <c r="C25" s="511"/>
      <c r="D25" s="594"/>
      <c r="E25" s="469"/>
      <c r="F25" s="630"/>
      <c r="G25" s="642"/>
      <c r="H25" s="642"/>
    </row>
    <row r="26" spans="1:8" ht="12.75" customHeight="1">
      <c r="A26" s="466"/>
      <c r="B26" s="491"/>
      <c r="C26" s="510"/>
      <c r="D26" s="593"/>
      <c r="E26" s="611"/>
      <c r="F26" s="633"/>
      <c r="G26" s="631"/>
      <c r="H26" s="491"/>
    </row>
    <row r="27" spans="1:8" ht="12.75" customHeight="1">
      <c r="A27" s="467"/>
      <c r="B27" s="469" t="s">
        <v>4861</v>
      </c>
      <c r="C27" s="493"/>
      <c r="D27" s="594"/>
      <c r="E27" s="469"/>
      <c r="F27" s="634"/>
      <c r="G27" s="632"/>
      <c r="H27" s="493"/>
    </row>
    <row r="28" spans="1:8" ht="12.75" customHeight="1">
      <c r="A28" s="466"/>
      <c r="B28" s="491"/>
      <c r="C28" s="510"/>
      <c r="D28" s="588"/>
      <c r="E28" s="611"/>
      <c r="F28" s="276"/>
      <c r="G28" s="638"/>
      <c r="H28" s="491"/>
    </row>
    <row r="29" spans="1:8" ht="12.75" customHeight="1">
      <c r="A29" s="467"/>
      <c r="B29" s="493"/>
      <c r="C29" s="493"/>
      <c r="D29" s="589"/>
      <c r="E29" s="469"/>
      <c r="F29" s="630"/>
      <c r="G29" s="642"/>
      <c r="H29" s="493"/>
    </row>
    <row r="30" spans="1:8" ht="12.75" customHeight="1">
      <c r="A30" s="470"/>
      <c r="B30" s="498"/>
      <c r="C30" s="494"/>
      <c r="D30" s="590"/>
      <c r="E30" s="475"/>
      <c r="F30" s="631"/>
      <c r="G30" s="631"/>
      <c r="H30" s="275"/>
    </row>
    <row r="31" spans="1:8" ht="12.75" customHeight="1">
      <c r="A31" s="469"/>
      <c r="B31" s="499" t="s">
        <v>4712</v>
      </c>
      <c r="C31" s="560"/>
      <c r="D31" s="591"/>
      <c r="E31" s="507"/>
      <c r="F31" s="632"/>
      <c r="G31" s="632"/>
      <c r="H31" s="374"/>
    </row>
    <row r="32" spans="1:8" ht="12.75" customHeight="1">
      <c r="A32" s="471"/>
      <c r="C32" s="503"/>
      <c r="D32" s="590"/>
      <c r="E32" s="475"/>
      <c r="F32" s="631"/>
      <c r="G32" s="631"/>
      <c r="H32" s="275"/>
    </row>
    <row r="33" spans="1:28" ht="12.75" customHeight="1">
      <c r="A33" s="472">
        <v>1</v>
      </c>
      <c r="B33" s="500" t="s">
        <v>3224</v>
      </c>
      <c r="C33" s="277"/>
      <c r="D33" s="591">
        <v>1</v>
      </c>
      <c r="E33" s="507" t="s">
        <v>2108</v>
      </c>
      <c r="F33" s="632"/>
      <c r="G33" s="632"/>
      <c r="H33" s="374"/>
    </row>
    <row r="34" spans="1:28" ht="12.75" customHeight="1">
      <c r="A34" s="471"/>
      <c r="C34" s="503"/>
      <c r="D34" s="590"/>
      <c r="E34" s="475"/>
      <c r="F34" s="631"/>
      <c r="G34" s="631"/>
      <c r="H34" s="647"/>
      <c r="I34" s="145"/>
    </row>
    <row r="35" spans="1:28" ht="12.75" customHeight="1">
      <c r="A35" s="473">
        <v>2</v>
      </c>
      <c r="B35" s="500" t="s">
        <v>4862</v>
      </c>
      <c r="C35" s="277"/>
      <c r="D35" s="591">
        <v>1</v>
      </c>
      <c r="E35" s="507" t="s">
        <v>2108</v>
      </c>
      <c r="F35" s="632"/>
      <c r="G35" s="632"/>
      <c r="H35" s="648"/>
      <c r="I35" s="145"/>
    </row>
    <row r="36" spans="1:28" ht="12.75" customHeight="1">
      <c r="A36" s="471"/>
      <c r="C36" s="503"/>
      <c r="D36" s="590"/>
      <c r="E36" s="475"/>
      <c r="F36" s="631"/>
      <c r="G36" s="631"/>
      <c r="H36" s="647"/>
      <c r="I36" s="145"/>
    </row>
    <row r="37" spans="1:28" ht="12.75" customHeight="1">
      <c r="A37" s="473">
        <v>3</v>
      </c>
      <c r="B37" s="500" t="s">
        <v>2392</v>
      </c>
      <c r="C37" s="277"/>
      <c r="D37" s="591">
        <v>1</v>
      </c>
      <c r="E37" s="507" t="s">
        <v>2108</v>
      </c>
      <c r="F37" s="632"/>
      <c r="G37" s="632"/>
      <c r="H37" s="648"/>
      <c r="I37" s="145"/>
    </row>
    <row r="38" spans="1:28" ht="12.75" customHeight="1">
      <c r="A38" s="471"/>
      <c r="C38" s="503"/>
      <c r="D38" s="590"/>
      <c r="E38" s="475"/>
      <c r="F38" s="631"/>
      <c r="G38" s="631"/>
      <c r="H38" s="647"/>
      <c r="I38" s="147"/>
    </row>
    <row r="39" spans="1:28" ht="12.75" customHeight="1">
      <c r="A39" s="473">
        <v>4</v>
      </c>
      <c r="B39" s="500" t="s">
        <v>4607</v>
      </c>
      <c r="C39" s="277"/>
      <c r="D39" s="591">
        <v>1</v>
      </c>
      <c r="E39" s="507" t="s">
        <v>2108</v>
      </c>
      <c r="F39" s="632"/>
      <c r="G39" s="632"/>
      <c r="H39" s="648"/>
      <c r="I39" s="145"/>
    </row>
    <row r="40" spans="1:28" ht="12.75" customHeight="1">
      <c r="A40" s="471"/>
      <c r="C40" s="503"/>
      <c r="D40" s="590"/>
      <c r="E40" s="475"/>
      <c r="F40" s="631"/>
      <c r="G40" s="631"/>
      <c r="H40" s="647"/>
      <c r="I40" s="145"/>
    </row>
    <row r="41" spans="1:28" ht="12.75" customHeight="1">
      <c r="A41" s="473">
        <v>5</v>
      </c>
      <c r="B41" s="500" t="s">
        <v>476</v>
      </c>
      <c r="C41" s="277"/>
      <c r="D41" s="591">
        <v>1</v>
      </c>
      <c r="E41" s="507" t="s">
        <v>2108</v>
      </c>
      <c r="F41" s="632"/>
      <c r="G41" s="632"/>
      <c r="H41" s="648"/>
      <c r="I41" s="145"/>
    </row>
    <row r="42" spans="1:28" s="464" customFormat="1" ht="12.75" customHeight="1">
      <c r="A42" s="466"/>
      <c r="B42" s="491"/>
      <c r="C42" s="496"/>
      <c r="D42" s="588"/>
      <c r="E42" s="612"/>
      <c r="F42" s="276"/>
      <c r="G42" s="638"/>
      <c r="H42" s="49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s="464" customFormat="1" ht="12.75" customHeight="1">
      <c r="A43" s="467"/>
      <c r="B43" s="493"/>
      <c r="C43" s="493"/>
      <c r="D43" s="589"/>
      <c r="E43" s="469"/>
      <c r="F43" s="630"/>
      <c r="G43" s="642"/>
      <c r="H43" s="49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s="464" customFormat="1" ht="12.75" customHeight="1">
      <c r="A44" s="466"/>
      <c r="B44" s="491"/>
      <c r="C44" s="496"/>
      <c r="D44" s="593"/>
      <c r="E44" s="611"/>
      <c r="F44" s="276"/>
      <c r="G44" s="638"/>
      <c r="H44" s="49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s="464" customFormat="1" ht="12.75" customHeight="1">
      <c r="A45" s="467"/>
      <c r="B45" s="469" t="s">
        <v>4861</v>
      </c>
      <c r="C45" s="493"/>
      <c r="D45" s="589"/>
      <c r="E45" s="469"/>
      <c r="F45" s="630"/>
      <c r="G45" s="642"/>
      <c r="H45" s="49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2.75" customHeight="1">
      <c r="A46" s="466"/>
      <c r="B46" s="491"/>
      <c r="C46" s="496"/>
      <c r="D46" s="593"/>
      <c r="E46" s="611"/>
      <c r="F46" s="276"/>
      <c r="G46" s="638"/>
      <c r="H46" s="491"/>
    </row>
    <row r="47" spans="1:28" ht="12.75" customHeight="1">
      <c r="A47" s="467"/>
      <c r="B47" s="493"/>
      <c r="C47" s="493"/>
      <c r="D47" s="594"/>
      <c r="E47" s="469"/>
      <c r="F47" s="630"/>
      <c r="G47" s="642"/>
      <c r="H47" s="493"/>
    </row>
    <row r="48" spans="1:28" ht="12.75" customHeight="1">
      <c r="A48" s="470"/>
      <c r="B48" s="498"/>
      <c r="C48" s="561"/>
      <c r="D48" s="590"/>
      <c r="E48" s="475"/>
      <c r="F48" s="631"/>
      <c r="G48" s="631"/>
      <c r="H48" s="275"/>
    </row>
    <row r="49" spans="1:28" ht="12.75" customHeight="1">
      <c r="A49" s="469"/>
      <c r="B49" s="499" t="s">
        <v>4863</v>
      </c>
      <c r="C49" s="562"/>
      <c r="D49" s="591"/>
      <c r="E49" s="507"/>
      <c r="F49" s="632"/>
      <c r="G49" s="632"/>
      <c r="H49" s="374"/>
    </row>
    <row r="50" spans="1:28" ht="12.75" customHeight="1">
      <c r="A50" s="474"/>
      <c r="B50" s="3"/>
      <c r="C50" s="563"/>
      <c r="D50" s="590"/>
      <c r="E50" s="475"/>
      <c r="F50" s="631"/>
      <c r="G50" s="631"/>
      <c r="H50" s="647"/>
      <c r="I50" s="702"/>
    </row>
    <row r="51" spans="1:28" ht="12.75" customHeight="1">
      <c r="A51" s="473">
        <v>1</v>
      </c>
      <c r="B51" s="501" t="str">
        <f>'⑪解体'!B1883</f>
        <v>衛生器具機器類撤去工事</v>
      </c>
      <c r="C51" s="564"/>
      <c r="D51" s="591">
        <v>1</v>
      </c>
      <c r="E51" s="507" t="s">
        <v>732</v>
      </c>
      <c r="F51" s="632"/>
      <c r="G51" s="632"/>
      <c r="H51" s="648"/>
      <c r="I51" s="702"/>
    </row>
    <row r="52" spans="1:28" ht="12.75" customHeight="1">
      <c r="A52" s="474"/>
      <c r="B52" s="3"/>
      <c r="C52" s="563"/>
      <c r="D52" s="593"/>
      <c r="E52" s="613"/>
      <c r="F52" s="276"/>
      <c r="G52" s="631"/>
      <c r="H52" s="654"/>
      <c r="I52" s="702"/>
    </row>
    <row r="53" spans="1:28" ht="12.75" customHeight="1">
      <c r="A53" s="473">
        <v>2</v>
      </c>
      <c r="B53" s="502" t="str">
        <f>'⑪解体'!B1923</f>
        <v>給水設備撤去工事</v>
      </c>
      <c r="C53" s="565"/>
      <c r="D53" s="594">
        <v>1</v>
      </c>
      <c r="E53" s="507" t="s">
        <v>732</v>
      </c>
      <c r="F53" s="630"/>
      <c r="G53" s="632"/>
      <c r="H53" s="655"/>
      <c r="I53" s="702"/>
    </row>
    <row r="54" spans="1:28" ht="12.75" customHeight="1">
      <c r="A54" s="474"/>
      <c r="B54" s="3"/>
      <c r="C54" s="563"/>
      <c r="D54" s="590"/>
      <c r="E54" s="475"/>
      <c r="F54" s="276"/>
      <c r="G54" s="631"/>
      <c r="H54" s="649"/>
      <c r="I54" s="703"/>
    </row>
    <row r="55" spans="1:28" ht="12.75" customHeight="1">
      <c r="A55" s="473">
        <v>3</v>
      </c>
      <c r="B55" s="56" t="s">
        <v>4864</v>
      </c>
      <c r="C55" s="566"/>
      <c r="D55" s="594">
        <v>1</v>
      </c>
      <c r="E55" s="507" t="s">
        <v>2108</v>
      </c>
      <c r="F55" s="630"/>
      <c r="G55" s="632"/>
      <c r="H55" s="648"/>
      <c r="I55" s="702"/>
    </row>
    <row r="56" spans="1:28" ht="12.75" customHeight="1">
      <c r="A56" s="474"/>
      <c r="C56" s="567"/>
      <c r="D56" s="593"/>
      <c r="E56" s="613"/>
      <c r="F56" s="276"/>
      <c r="G56" s="631"/>
      <c r="H56" s="655"/>
      <c r="I56" s="702"/>
    </row>
    <row r="57" spans="1:28" ht="12.75" customHeight="1">
      <c r="A57" s="473">
        <v>4</v>
      </c>
      <c r="B57" s="501" t="str">
        <f>'⑪解体'!B2003</f>
        <v>発生材処理</v>
      </c>
      <c r="C57" s="565"/>
      <c r="D57" s="594">
        <v>1</v>
      </c>
      <c r="E57" s="507" t="s">
        <v>2108</v>
      </c>
      <c r="F57" s="630"/>
      <c r="G57" s="632"/>
      <c r="H57" s="648"/>
      <c r="I57" s="702"/>
    </row>
    <row r="58" spans="1:28" ht="12.75" customHeight="1">
      <c r="A58" s="466"/>
      <c r="B58" s="491"/>
      <c r="C58" s="496"/>
      <c r="D58" s="593"/>
      <c r="E58" s="611"/>
      <c r="F58" s="276"/>
      <c r="G58" s="638"/>
      <c r="H58" s="491"/>
    </row>
    <row r="59" spans="1:28" ht="12.75" customHeight="1">
      <c r="A59" s="467"/>
      <c r="B59" s="493"/>
      <c r="C59" s="511"/>
      <c r="D59" s="594"/>
      <c r="E59" s="469"/>
      <c r="F59" s="630"/>
      <c r="G59" s="642"/>
      <c r="H59" s="493"/>
    </row>
    <row r="60" spans="1:28" s="464" customFormat="1" ht="12.75" customHeight="1">
      <c r="A60" s="466"/>
      <c r="B60" s="491"/>
      <c r="C60" s="496"/>
      <c r="D60" s="593"/>
      <c r="E60" s="611"/>
      <c r="F60" s="276"/>
      <c r="G60" s="638"/>
      <c r="H60" s="49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464" customFormat="1" ht="12.75" customHeight="1">
      <c r="A61" s="467"/>
      <c r="B61" s="469" t="s">
        <v>4861</v>
      </c>
      <c r="C61" s="493"/>
      <c r="D61" s="589"/>
      <c r="E61" s="469"/>
      <c r="F61" s="630"/>
      <c r="G61" s="642"/>
      <c r="H61" s="49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2.75" customHeight="1">
      <c r="A62" s="466"/>
      <c r="B62" s="491"/>
      <c r="C62" s="510"/>
      <c r="D62" s="593"/>
      <c r="E62" s="611"/>
      <c r="F62" s="276"/>
      <c r="G62" s="638"/>
      <c r="H62" s="491"/>
    </row>
    <row r="63" spans="1:28" ht="12.75" customHeight="1">
      <c r="A63" s="467"/>
      <c r="B63" s="493"/>
      <c r="C63" s="511"/>
      <c r="D63" s="594"/>
      <c r="E63" s="469"/>
      <c r="F63" s="630"/>
      <c r="G63" s="642"/>
      <c r="H63" s="493"/>
    </row>
    <row r="64" spans="1:28" ht="12.75" customHeight="1">
      <c r="A64" s="466"/>
      <c r="B64" s="491"/>
      <c r="C64" s="510"/>
      <c r="D64" s="588"/>
      <c r="E64" s="611"/>
      <c r="F64" s="276"/>
      <c r="G64" s="638"/>
      <c r="H64" s="491"/>
    </row>
    <row r="65" spans="1:28" ht="12.75" customHeight="1">
      <c r="A65" s="467"/>
      <c r="B65" s="493"/>
      <c r="C65" s="493"/>
      <c r="D65" s="589"/>
      <c r="E65" s="469"/>
      <c r="F65" s="630"/>
      <c r="G65" s="642"/>
      <c r="H65" s="493"/>
    </row>
    <row r="66" spans="1:28" s="464" customFormat="1" ht="12.75" customHeight="1">
      <c r="A66" s="466"/>
      <c r="B66" s="491"/>
      <c r="C66" s="496"/>
      <c r="D66" s="588"/>
      <c r="E66" s="612"/>
      <c r="F66" s="276"/>
      <c r="G66" s="638"/>
      <c r="H66" s="49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464" customFormat="1" ht="12.75" customHeight="1">
      <c r="A67" s="467"/>
      <c r="B67" s="493"/>
      <c r="C67" s="493"/>
      <c r="D67" s="589"/>
      <c r="E67" s="469"/>
      <c r="F67" s="630"/>
      <c r="G67" s="642"/>
      <c r="H67" s="49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464" customFormat="1" ht="12.75" customHeight="1">
      <c r="A68" s="466"/>
      <c r="B68" s="491"/>
      <c r="C68" s="496"/>
      <c r="D68" s="593"/>
      <c r="E68" s="611"/>
      <c r="F68" s="276"/>
      <c r="G68" s="638"/>
      <c r="H68" s="49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464" customFormat="1" ht="12.75" customHeight="1">
      <c r="A69" s="467"/>
      <c r="B69" s="493"/>
      <c r="C69" s="493"/>
      <c r="D69" s="589"/>
      <c r="E69" s="469"/>
      <c r="F69" s="630"/>
      <c r="G69" s="642"/>
      <c r="H69" s="49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2.75" customHeight="1">
      <c r="A70" s="466"/>
      <c r="B70" s="491"/>
      <c r="C70" s="496"/>
      <c r="D70" s="593"/>
      <c r="E70" s="611"/>
      <c r="F70" s="276"/>
      <c r="G70" s="638"/>
      <c r="H70" s="491"/>
    </row>
    <row r="71" spans="1:28" ht="12.75" customHeight="1">
      <c r="A71" s="467"/>
      <c r="B71" s="493"/>
      <c r="C71" s="493"/>
      <c r="D71" s="594"/>
      <c r="E71" s="469"/>
      <c r="F71" s="630"/>
      <c r="G71" s="642"/>
      <c r="H71" s="493"/>
    </row>
    <row r="72" spans="1:28" ht="12.75" customHeight="1">
      <c r="A72" s="466"/>
      <c r="B72" s="491"/>
      <c r="C72" s="496"/>
      <c r="D72" s="593"/>
      <c r="E72" s="611"/>
      <c r="F72" s="276"/>
      <c r="G72" s="638"/>
      <c r="H72" s="491"/>
    </row>
    <row r="73" spans="1:28" ht="12.75" customHeight="1">
      <c r="A73" s="467"/>
      <c r="B73" s="493"/>
      <c r="C73" s="511"/>
      <c r="D73" s="594"/>
      <c r="E73" s="469"/>
      <c r="F73" s="630"/>
      <c r="G73" s="642"/>
      <c r="H73" s="493"/>
    </row>
    <row r="74" spans="1:28" ht="12.75" customHeight="1">
      <c r="A74" s="466"/>
      <c r="B74" s="491"/>
      <c r="C74" s="510"/>
      <c r="D74" s="593"/>
      <c r="E74" s="611"/>
      <c r="F74" s="276"/>
      <c r="G74" s="638"/>
      <c r="H74" s="491"/>
    </row>
    <row r="75" spans="1:28" ht="12.75" customHeight="1">
      <c r="A75" s="467"/>
      <c r="B75" s="493"/>
      <c r="C75" s="511"/>
      <c r="D75" s="594"/>
      <c r="E75" s="469"/>
      <c r="F75" s="630"/>
      <c r="G75" s="642"/>
      <c r="H75" s="493"/>
    </row>
    <row r="76" spans="1:28" ht="12.75" customHeight="1">
      <c r="A76" s="466"/>
      <c r="B76" s="491"/>
      <c r="C76" s="510"/>
      <c r="D76" s="593"/>
      <c r="E76" s="611"/>
      <c r="F76" s="276"/>
      <c r="G76" s="638"/>
      <c r="H76" s="653"/>
    </row>
    <row r="77" spans="1:28" ht="12.75" customHeight="1">
      <c r="A77" s="467"/>
      <c r="B77" s="497"/>
      <c r="C77" s="511"/>
      <c r="D77" s="594"/>
      <c r="E77" s="469"/>
      <c r="F77" s="630"/>
      <c r="G77" s="642"/>
      <c r="H77" s="642"/>
    </row>
    <row r="78" spans="1:28" s="464" customFormat="1" ht="12.75" customHeight="1">
      <c r="A78" s="466"/>
      <c r="B78" s="491"/>
      <c r="C78" s="496"/>
      <c r="D78" s="588"/>
      <c r="E78" s="612"/>
      <c r="F78" s="276"/>
      <c r="G78" s="638"/>
      <c r="H78" s="49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464" customFormat="1" ht="12.75" customHeight="1">
      <c r="A79" s="467"/>
      <c r="B79" s="469" t="s">
        <v>2196</v>
      </c>
      <c r="C79" s="493"/>
      <c r="D79" s="589"/>
      <c r="E79" s="469"/>
      <c r="F79" s="630"/>
      <c r="G79" s="642"/>
      <c r="H79" s="49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464" customFormat="1" ht="12.75" customHeight="1">
      <c r="A80" s="466"/>
      <c r="B80" s="491"/>
      <c r="C80" s="496"/>
      <c r="D80" s="593"/>
      <c r="E80" s="611"/>
      <c r="F80" s="276"/>
      <c r="G80" s="638"/>
      <c r="H80" s="49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464" customFormat="1" ht="12.75" customHeight="1">
      <c r="A81" s="467"/>
      <c r="B81" s="493"/>
      <c r="C81" s="493"/>
      <c r="D81" s="589"/>
      <c r="E81" s="469"/>
      <c r="F81" s="630"/>
      <c r="G81" s="642"/>
      <c r="H81" s="49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2.75" customHeight="1">
      <c r="A82" s="475"/>
      <c r="B82" s="503"/>
      <c r="C82" s="503"/>
      <c r="D82" s="590"/>
      <c r="E82" s="475"/>
      <c r="F82" s="631"/>
      <c r="G82" s="631"/>
      <c r="H82" s="423"/>
    </row>
    <row r="83" spans="1:28" ht="12.75" customHeight="1">
      <c r="A83" s="467">
        <v>1</v>
      </c>
      <c r="B83" s="277" t="s">
        <v>4737</v>
      </c>
      <c r="C83" s="277"/>
      <c r="D83" s="591"/>
      <c r="E83" s="507"/>
      <c r="F83" s="632"/>
      <c r="G83" s="632"/>
      <c r="H83" s="409"/>
    </row>
    <row r="84" spans="1:28" ht="12.75" customHeight="1">
      <c r="A84" s="466"/>
      <c r="B84" s="382"/>
      <c r="C84" s="503"/>
      <c r="D84" s="590"/>
      <c r="E84" s="475"/>
      <c r="F84" s="631"/>
      <c r="G84" s="631"/>
      <c r="H84" s="656"/>
    </row>
    <row r="85" spans="1:28" ht="12.75" customHeight="1">
      <c r="A85" s="467"/>
      <c r="B85" s="504"/>
      <c r="C85" s="277"/>
      <c r="D85" s="591"/>
      <c r="E85" s="507"/>
      <c r="F85" s="632"/>
      <c r="G85" s="632"/>
      <c r="H85" s="277"/>
    </row>
    <row r="86" spans="1:28" ht="12.75" customHeight="1">
      <c r="A86" s="466"/>
      <c r="B86" s="505"/>
      <c r="C86" s="510"/>
      <c r="D86" s="588"/>
      <c r="E86" s="475"/>
      <c r="F86" s="276"/>
      <c r="G86" s="631"/>
      <c r="H86" s="656"/>
    </row>
    <row r="87" spans="1:28" ht="12.75" customHeight="1">
      <c r="A87" s="476" t="s">
        <v>4866</v>
      </c>
      <c r="B87" s="504" t="s">
        <v>4867</v>
      </c>
      <c r="C87" s="511"/>
      <c r="D87" s="589">
        <v>1</v>
      </c>
      <c r="E87" s="507" t="s">
        <v>724</v>
      </c>
      <c r="F87" s="630"/>
      <c r="G87" s="632"/>
      <c r="H87" s="277"/>
    </row>
    <row r="88" spans="1:28" ht="12.75" customHeight="1">
      <c r="A88" s="466"/>
      <c r="B88" s="496"/>
      <c r="C88" s="496"/>
      <c r="D88" s="588"/>
      <c r="E88" s="475"/>
      <c r="F88" s="276"/>
      <c r="G88" s="631"/>
      <c r="H88" s="656"/>
    </row>
    <row r="89" spans="1:28" ht="12.75" customHeight="1">
      <c r="A89" s="476" t="s">
        <v>4868</v>
      </c>
      <c r="B89" s="506" t="s">
        <v>4611</v>
      </c>
      <c r="C89" s="511"/>
      <c r="D89" s="589">
        <v>1</v>
      </c>
      <c r="E89" s="507" t="s">
        <v>724</v>
      </c>
      <c r="F89" s="630"/>
      <c r="G89" s="632"/>
      <c r="H89" s="277"/>
    </row>
    <row r="90" spans="1:28" ht="12.75" customHeight="1">
      <c r="A90" s="466"/>
      <c r="B90" s="496"/>
      <c r="C90" s="496"/>
      <c r="D90" s="588"/>
      <c r="E90" s="475"/>
      <c r="F90" s="276"/>
      <c r="G90" s="631"/>
      <c r="H90" s="656"/>
    </row>
    <row r="91" spans="1:28" ht="12.75" customHeight="1">
      <c r="A91" s="476" t="s">
        <v>2503</v>
      </c>
      <c r="B91" s="506" t="s">
        <v>2663</v>
      </c>
      <c r="C91" s="511"/>
      <c r="D91" s="589">
        <v>1</v>
      </c>
      <c r="E91" s="507" t="s">
        <v>724</v>
      </c>
      <c r="F91" s="630"/>
      <c r="G91" s="632"/>
      <c r="H91" s="277"/>
    </row>
    <row r="92" spans="1:28" ht="12.75" customHeight="1">
      <c r="A92" s="466"/>
      <c r="B92" s="496"/>
      <c r="C92" s="510"/>
      <c r="D92" s="593"/>
      <c r="E92" s="611"/>
      <c r="F92" s="276"/>
      <c r="G92" s="631"/>
      <c r="H92" s="656"/>
    </row>
    <row r="93" spans="1:28" ht="12.75" customHeight="1">
      <c r="A93" s="467"/>
      <c r="B93" s="493"/>
      <c r="C93" s="497"/>
      <c r="D93" s="594"/>
      <c r="E93" s="469"/>
      <c r="F93" s="630"/>
      <c r="G93" s="632"/>
      <c r="H93" s="277"/>
    </row>
    <row r="94" spans="1:28" ht="12.75" customHeight="1">
      <c r="A94" s="466"/>
      <c r="B94" s="382"/>
      <c r="C94" s="510"/>
      <c r="D94" s="593"/>
      <c r="E94" s="611"/>
      <c r="F94" s="276"/>
      <c r="G94" s="631"/>
      <c r="H94" s="656"/>
    </row>
    <row r="95" spans="1:28" ht="12.75" customHeight="1">
      <c r="A95" s="467"/>
      <c r="B95" s="497"/>
      <c r="C95" s="497"/>
      <c r="D95" s="594"/>
      <c r="E95" s="469"/>
      <c r="F95" s="630"/>
      <c r="G95" s="632"/>
      <c r="H95" s="277"/>
    </row>
    <row r="96" spans="1:28" ht="12.75" customHeight="1">
      <c r="A96" s="466"/>
      <c r="B96" s="382"/>
      <c r="C96" s="496"/>
      <c r="D96" s="593"/>
      <c r="E96" s="611"/>
      <c r="F96" s="276"/>
      <c r="G96" s="631"/>
      <c r="H96" s="656"/>
    </row>
    <row r="97" spans="1:8" ht="12.75" customHeight="1">
      <c r="A97" s="467"/>
      <c r="B97" s="497"/>
      <c r="C97" s="493"/>
      <c r="D97" s="594"/>
      <c r="E97" s="469"/>
      <c r="F97" s="630"/>
      <c r="G97" s="632"/>
      <c r="H97" s="277"/>
    </row>
    <row r="98" spans="1:8" ht="12.75" customHeight="1">
      <c r="A98" s="466"/>
      <c r="B98" s="382"/>
      <c r="C98" s="496"/>
      <c r="D98" s="593"/>
      <c r="E98" s="611"/>
      <c r="F98" s="276"/>
      <c r="G98" s="631"/>
      <c r="H98" s="656"/>
    </row>
    <row r="99" spans="1:8" ht="12.75" customHeight="1">
      <c r="A99" s="467"/>
      <c r="B99" s="497"/>
      <c r="C99" s="493"/>
      <c r="D99" s="594"/>
      <c r="E99" s="469"/>
      <c r="F99" s="630"/>
      <c r="G99" s="632"/>
      <c r="H99" s="277"/>
    </row>
    <row r="100" spans="1:8" ht="12.75" customHeight="1">
      <c r="A100" s="466"/>
      <c r="B100" s="382"/>
      <c r="C100" s="496"/>
      <c r="D100" s="593"/>
      <c r="E100" s="611"/>
      <c r="F100" s="276"/>
      <c r="G100" s="631"/>
      <c r="H100" s="656"/>
    </row>
    <row r="101" spans="1:8" ht="12.75" customHeight="1">
      <c r="A101" s="467"/>
      <c r="B101" s="497"/>
      <c r="C101" s="493"/>
      <c r="D101" s="594"/>
      <c r="E101" s="469"/>
      <c r="F101" s="630"/>
      <c r="G101" s="632"/>
      <c r="H101" s="277"/>
    </row>
    <row r="102" spans="1:8" ht="12.75" customHeight="1">
      <c r="A102" s="466"/>
      <c r="B102" s="382"/>
      <c r="C102" s="510"/>
      <c r="D102" s="593"/>
      <c r="E102" s="611"/>
      <c r="F102" s="276"/>
      <c r="G102" s="631"/>
      <c r="H102" s="491"/>
    </row>
    <row r="103" spans="1:8" ht="12.75" customHeight="1">
      <c r="A103" s="467"/>
      <c r="B103" s="497"/>
      <c r="C103" s="493"/>
      <c r="D103" s="594"/>
      <c r="E103" s="469"/>
      <c r="F103" s="630"/>
      <c r="G103" s="632"/>
      <c r="H103" s="493"/>
    </row>
    <row r="104" spans="1:8" ht="12.75" customHeight="1">
      <c r="A104" s="466"/>
      <c r="B104" s="491"/>
      <c r="C104" s="496"/>
      <c r="D104" s="593"/>
      <c r="E104" s="612"/>
      <c r="F104" s="276"/>
      <c r="G104" s="631"/>
      <c r="H104" s="491"/>
    </row>
    <row r="105" spans="1:8" ht="12.75" customHeight="1">
      <c r="A105" s="467"/>
      <c r="B105" s="493"/>
      <c r="C105" s="493"/>
      <c r="D105" s="594"/>
      <c r="E105" s="469"/>
      <c r="F105" s="630"/>
      <c r="G105" s="632"/>
      <c r="H105" s="493"/>
    </row>
    <row r="106" spans="1:8" ht="12.75" customHeight="1">
      <c r="A106" s="466"/>
      <c r="B106" s="491"/>
      <c r="C106" s="496"/>
      <c r="D106" s="593"/>
      <c r="E106" s="611"/>
      <c r="F106" s="276"/>
      <c r="G106" s="631"/>
      <c r="H106" s="491"/>
    </row>
    <row r="107" spans="1:8" ht="12.75" customHeight="1">
      <c r="A107" s="467"/>
      <c r="B107" s="493"/>
      <c r="C107" s="493"/>
      <c r="D107" s="594"/>
      <c r="E107" s="469"/>
      <c r="F107" s="630"/>
      <c r="G107" s="632"/>
      <c r="H107" s="493"/>
    </row>
    <row r="108" spans="1:8" ht="12.75" customHeight="1">
      <c r="A108" s="466"/>
      <c r="B108" s="491"/>
      <c r="C108" s="496"/>
      <c r="D108" s="593"/>
      <c r="E108" s="611"/>
      <c r="F108" s="276"/>
      <c r="G108" s="631"/>
      <c r="H108" s="491"/>
    </row>
    <row r="109" spans="1:8" ht="12.75" customHeight="1">
      <c r="A109" s="467"/>
      <c r="B109" s="493"/>
      <c r="C109" s="493"/>
      <c r="D109" s="594"/>
      <c r="E109" s="469"/>
      <c r="F109" s="630"/>
      <c r="G109" s="632"/>
      <c r="H109" s="493"/>
    </row>
    <row r="110" spans="1:8" ht="12.75" customHeight="1">
      <c r="A110" s="466"/>
      <c r="B110" s="491"/>
      <c r="C110" s="496"/>
      <c r="D110" s="593"/>
      <c r="E110" s="611"/>
      <c r="F110" s="276"/>
      <c r="G110" s="631"/>
      <c r="H110" s="491"/>
    </row>
    <row r="111" spans="1:8" ht="12.75" customHeight="1">
      <c r="A111" s="467"/>
      <c r="B111" s="493"/>
      <c r="C111" s="511"/>
      <c r="D111" s="594"/>
      <c r="E111" s="469"/>
      <c r="F111" s="630"/>
      <c r="G111" s="632"/>
      <c r="H111" s="493"/>
    </row>
    <row r="112" spans="1:8" ht="12.75" customHeight="1">
      <c r="A112" s="466"/>
      <c r="B112" s="491"/>
      <c r="C112" s="496"/>
      <c r="D112" s="593"/>
      <c r="E112" s="611"/>
      <c r="F112" s="276"/>
      <c r="G112" s="631"/>
      <c r="H112" s="491"/>
    </row>
    <row r="113" spans="1:8" ht="12.75" customHeight="1">
      <c r="A113" s="467"/>
      <c r="B113" s="493"/>
      <c r="C113" s="493"/>
      <c r="D113" s="594"/>
      <c r="E113" s="469"/>
      <c r="F113" s="630"/>
      <c r="G113" s="632"/>
      <c r="H113" s="493"/>
    </row>
    <row r="114" spans="1:8" ht="12.75" customHeight="1">
      <c r="A114" s="466"/>
      <c r="B114" s="491"/>
      <c r="C114" s="510"/>
      <c r="D114" s="593"/>
      <c r="E114" s="611"/>
      <c r="F114" s="276"/>
      <c r="G114" s="631"/>
      <c r="H114" s="491"/>
    </row>
    <row r="115" spans="1:8" ht="12.75" customHeight="1">
      <c r="A115" s="467"/>
      <c r="B115" s="493"/>
      <c r="C115" s="511"/>
      <c r="D115" s="594"/>
      <c r="E115" s="469"/>
      <c r="F115" s="630"/>
      <c r="G115" s="632"/>
      <c r="H115" s="493"/>
    </row>
    <row r="116" spans="1:8" ht="12.75" customHeight="1">
      <c r="A116" s="466"/>
      <c r="B116" s="491"/>
      <c r="C116" s="510"/>
      <c r="D116" s="593"/>
      <c r="E116" s="611"/>
      <c r="F116" s="276"/>
      <c r="G116" s="631"/>
      <c r="H116" s="491"/>
    </row>
    <row r="117" spans="1:8" ht="12.75" customHeight="1">
      <c r="A117" s="467"/>
      <c r="B117" s="469"/>
      <c r="C117" s="511"/>
      <c r="D117" s="594"/>
      <c r="E117" s="469"/>
      <c r="F117" s="630"/>
      <c r="G117" s="632"/>
      <c r="H117" s="493"/>
    </row>
    <row r="118" spans="1:8" ht="12.75" customHeight="1">
      <c r="A118" s="466"/>
      <c r="B118" s="491"/>
      <c r="C118" s="510"/>
      <c r="D118" s="593"/>
      <c r="E118" s="611"/>
      <c r="F118" s="633"/>
      <c r="G118" s="631"/>
      <c r="H118" s="491"/>
    </row>
    <row r="119" spans="1:8" ht="12.75" customHeight="1">
      <c r="A119" s="467"/>
      <c r="B119" s="469" t="s">
        <v>2196</v>
      </c>
      <c r="C119" s="493"/>
      <c r="D119" s="594"/>
      <c r="E119" s="469"/>
      <c r="F119" s="634"/>
      <c r="G119" s="632"/>
      <c r="H119" s="493"/>
    </row>
    <row r="120" spans="1:8" ht="12.75" customHeight="1">
      <c r="A120" s="466"/>
      <c r="B120" s="496"/>
      <c r="C120" s="496"/>
      <c r="D120" s="593"/>
      <c r="E120" s="611"/>
      <c r="F120" s="633"/>
      <c r="G120" s="633"/>
      <c r="H120" s="491"/>
    </row>
    <row r="121" spans="1:8" ht="12.75" customHeight="1">
      <c r="A121" s="477"/>
      <c r="B121" s="507"/>
      <c r="C121" s="511"/>
      <c r="D121" s="591"/>
      <c r="E121" s="507"/>
      <c r="F121" s="635"/>
      <c r="G121" s="374"/>
      <c r="H121" s="277"/>
    </row>
    <row r="122" spans="1:8" ht="12.75" customHeight="1">
      <c r="A122" s="475"/>
      <c r="B122" s="503"/>
      <c r="C122" s="503"/>
      <c r="D122" s="590"/>
      <c r="E122" s="475"/>
      <c r="F122" s="631"/>
      <c r="G122" s="631"/>
      <c r="H122" s="423"/>
    </row>
    <row r="123" spans="1:8" ht="12.75" customHeight="1">
      <c r="A123" s="476" t="s">
        <v>4866</v>
      </c>
      <c r="B123" s="504" t="s">
        <v>4867</v>
      </c>
      <c r="C123" s="277"/>
      <c r="D123" s="591"/>
      <c r="E123" s="507"/>
      <c r="F123" s="632"/>
      <c r="G123" s="632"/>
      <c r="H123" s="409"/>
    </row>
    <row r="124" spans="1:8" ht="12.75" customHeight="1">
      <c r="A124" s="466"/>
      <c r="B124" s="491"/>
      <c r="C124" s="503"/>
      <c r="D124" s="590"/>
      <c r="E124" s="475"/>
      <c r="F124" s="631"/>
      <c r="G124" s="631"/>
      <c r="H124" s="657"/>
    </row>
    <row r="125" spans="1:8" ht="12.75" customHeight="1">
      <c r="A125" s="467"/>
      <c r="B125" s="493"/>
      <c r="C125" s="511"/>
      <c r="D125" s="591"/>
      <c r="E125" s="507"/>
      <c r="F125" s="632"/>
      <c r="G125" s="632"/>
      <c r="H125" s="658"/>
    </row>
    <row r="126" spans="1:8" ht="12.75" customHeight="1">
      <c r="A126" s="466"/>
      <c r="B126" s="496"/>
      <c r="C126" s="510"/>
      <c r="D126" s="593"/>
      <c r="E126" s="611"/>
      <c r="F126" s="276"/>
      <c r="G126" s="631"/>
      <c r="H126" s="656"/>
    </row>
    <row r="127" spans="1:8" ht="12.75" customHeight="1">
      <c r="A127" s="467"/>
      <c r="B127" s="493" t="s">
        <v>2914</v>
      </c>
      <c r="C127" s="511" t="s">
        <v>4869</v>
      </c>
      <c r="D127" s="594">
        <v>74.7</v>
      </c>
      <c r="E127" s="507" t="s">
        <v>2738</v>
      </c>
      <c r="F127" s="630"/>
      <c r="G127" s="632"/>
      <c r="H127" s="277"/>
    </row>
    <row r="128" spans="1:8" ht="12.75" customHeight="1">
      <c r="A128" s="466"/>
      <c r="B128" s="496"/>
      <c r="C128" s="510"/>
      <c r="D128" s="593"/>
      <c r="E128" s="611"/>
      <c r="F128" s="276"/>
      <c r="G128" s="631"/>
      <c r="H128" s="656"/>
    </row>
    <row r="129" spans="1:8" ht="12.75" customHeight="1">
      <c r="A129" s="467"/>
      <c r="B129" s="493" t="s">
        <v>1927</v>
      </c>
      <c r="C129" s="491" t="s">
        <v>2921</v>
      </c>
      <c r="D129" s="594">
        <v>24.9</v>
      </c>
      <c r="E129" s="507" t="s">
        <v>161</v>
      </c>
      <c r="F129" s="630"/>
      <c r="G129" s="632"/>
      <c r="H129" s="277"/>
    </row>
    <row r="130" spans="1:8" ht="12.75" customHeight="1">
      <c r="A130" s="466"/>
      <c r="B130" s="508"/>
      <c r="C130" s="568"/>
      <c r="D130" s="595"/>
      <c r="E130" s="611"/>
      <c r="F130" s="276"/>
      <c r="G130" s="631"/>
      <c r="H130" s="656"/>
    </row>
    <row r="131" spans="1:8" ht="12.75" customHeight="1">
      <c r="A131" s="467"/>
      <c r="B131" s="509" t="s">
        <v>4870</v>
      </c>
      <c r="C131" s="523"/>
      <c r="D131" s="596">
        <v>74.7</v>
      </c>
      <c r="E131" s="507" t="s">
        <v>2738</v>
      </c>
      <c r="F131" s="630"/>
      <c r="G131" s="632"/>
      <c r="H131" s="277"/>
    </row>
    <row r="132" spans="1:8" ht="12.75" customHeight="1">
      <c r="A132" s="466"/>
      <c r="B132" s="496"/>
      <c r="C132" s="510"/>
      <c r="D132" s="593"/>
      <c r="E132" s="611"/>
      <c r="F132" s="276"/>
      <c r="G132" s="631"/>
      <c r="H132" s="656"/>
    </row>
    <row r="133" spans="1:8" ht="12.75" customHeight="1">
      <c r="A133" s="467"/>
      <c r="B133" s="493" t="s">
        <v>4871</v>
      </c>
      <c r="C133" s="493" t="s">
        <v>4872</v>
      </c>
      <c r="D133" s="594">
        <v>41.5</v>
      </c>
      <c r="E133" s="507" t="s">
        <v>2738</v>
      </c>
      <c r="F133" s="630"/>
      <c r="G133" s="632"/>
      <c r="H133" s="277"/>
    </row>
    <row r="134" spans="1:8" ht="12.75" customHeight="1">
      <c r="A134" s="466"/>
      <c r="B134" s="496"/>
      <c r="C134" s="510"/>
      <c r="D134" s="593"/>
      <c r="E134" s="611"/>
      <c r="F134" s="276"/>
      <c r="G134" s="631"/>
      <c r="H134" s="656"/>
    </row>
    <row r="135" spans="1:8" ht="12.75" customHeight="1">
      <c r="A135" s="467"/>
      <c r="B135" s="493"/>
      <c r="C135" s="493"/>
      <c r="D135" s="589"/>
      <c r="E135" s="507"/>
      <c r="F135" s="630"/>
      <c r="G135" s="632"/>
      <c r="H135" s="277"/>
    </row>
    <row r="136" spans="1:8" ht="12.75" customHeight="1">
      <c r="A136" s="466"/>
      <c r="B136" s="491"/>
      <c r="C136" s="496"/>
      <c r="D136" s="593"/>
      <c r="E136" s="611"/>
      <c r="F136" s="276"/>
      <c r="G136" s="631"/>
      <c r="H136" s="656"/>
    </row>
    <row r="137" spans="1:8" ht="12.75" customHeight="1">
      <c r="A137" s="467"/>
      <c r="B137" s="493"/>
      <c r="C137" s="493"/>
      <c r="D137" s="594"/>
      <c r="E137" s="507"/>
      <c r="F137" s="630"/>
      <c r="G137" s="632"/>
      <c r="H137" s="277"/>
    </row>
    <row r="138" spans="1:8" ht="12.75" customHeight="1">
      <c r="A138" s="466"/>
      <c r="B138" s="491"/>
      <c r="C138" s="496"/>
      <c r="D138" s="593"/>
      <c r="E138" s="611"/>
      <c r="F138" s="276"/>
      <c r="G138" s="631"/>
      <c r="H138" s="491"/>
    </row>
    <row r="139" spans="1:8" ht="12.75" customHeight="1">
      <c r="A139" s="467"/>
      <c r="B139" s="493"/>
      <c r="C139" s="493"/>
      <c r="D139" s="594"/>
      <c r="E139" s="507"/>
      <c r="F139" s="630"/>
      <c r="G139" s="632"/>
      <c r="H139" s="493"/>
    </row>
    <row r="140" spans="1:8" ht="12.75" customHeight="1">
      <c r="A140" s="466"/>
      <c r="B140" s="491"/>
      <c r="C140" s="496"/>
      <c r="D140" s="593"/>
      <c r="E140" s="611"/>
      <c r="F140" s="276"/>
      <c r="G140" s="631"/>
      <c r="H140" s="491"/>
    </row>
    <row r="141" spans="1:8" ht="12.75" customHeight="1">
      <c r="A141" s="467"/>
      <c r="B141" s="493"/>
      <c r="C141" s="511"/>
      <c r="D141" s="594"/>
      <c r="E141" s="469"/>
      <c r="F141" s="630"/>
      <c r="G141" s="632"/>
      <c r="H141" s="493"/>
    </row>
    <row r="142" spans="1:8" ht="12.75" customHeight="1">
      <c r="A142" s="466"/>
      <c r="B142" s="491"/>
      <c r="C142" s="510"/>
      <c r="D142" s="593"/>
      <c r="E142" s="611"/>
      <c r="F142" s="276"/>
      <c r="G142" s="631"/>
      <c r="H142" s="491"/>
    </row>
    <row r="143" spans="1:8" ht="12.75" customHeight="1">
      <c r="A143" s="467"/>
      <c r="B143" s="497"/>
      <c r="C143" s="493"/>
      <c r="D143" s="594"/>
      <c r="E143" s="469"/>
      <c r="F143" s="630"/>
      <c r="G143" s="632"/>
      <c r="H143" s="493"/>
    </row>
    <row r="144" spans="1:8" ht="12.75" customHeight="1">
      <c r="A144" s="466"/>
      <c r="B144" s="491"/>
      <c r="C144" s="496"/>
      <c r="D144" s="593"/>
      <c r="E144" s="612"/>
      <c r="F144" s="276"/>
      <c r="G144" s="631"/>
      <c r="H144" s="491"/>
    </row>
    <row r="145" spans="1:8" ht="12.75" customHeight="1">
      <c r="A145" s="467"/>
      <c r="B145" s="493"/>
      <c r="C145" s="493"/>
      <c r="D145" s="594"/>
      <c r="E145" s="469"/>
      <c r="F145" s="630"/>
      <c r="G145" s="632"/>
      <c r="H145" s="493"/>
    </row>
    <row r="146" spans="1:8" ht="12.75" customHeight="1">
      <c r="A146" s="466"/>
      <c r="B146" s="491"/>
      <c r="C146" s="510"/>
      <c r="D146" s="593"/>
      <c r="E146" s="611"/>
      <c r="F146" s="276"/>
      <c r="G146" s="631"/>
      <c r="H146" s="491"/>
    </row>
    <row r="147" spans="1:8" ht="12.75" customHeight="1">
      <c r="A147" s="467"/>
      <c r="B147" s="497"/>
      <c r="C147" s="493"/>
      <c r="D147" s="594"/>
      <c r="E147" s="469"/>
      <c r="F147" s="630"/>
      <c r="G147" s="632"/>
      <c r="H147" s="493"/>
    </row>
    <row r="148" spans="1:8" ht="12.75" customHeight="1">
      <c r="A148" s="466"/>
      <c r="B148" s="491"/>
      <c r="C148" s="496"/>
      <c r="D148" s="593"/>
      <c r="E148" s="611"/>
      <c r="F148" s="276"/>
      <c r="G148" s="631"/>
      <c r="H148" s="491"/>
    </row>
    <row r="149" spans="1:8" ht="12.75" customHeight="1">
      <c r="A149" s="467"/>
      <c r="B149" s="493"/>
      <c r="C149" s="493"/>
      <c r="D149" s="594"/>
      <c r="E149" s="469"/>
      <c r="F149" s="630"/>
      <c r="G149" s="632"/>
      <c r="H149" s="277"/>
    </row>
    <row r="150" spans="1:8" ht="12.75" customHeight="1">
      <c r="A150" s="466"/>
      <c r="B150" s="491"/>
      <c r="C150" s="496"/>
      <c r="D150" s="593"/>
      <c r="E150" s="611"/>
      <c r="F150" s="276"/>
      <c r="G150" s="631"/>
      <c r="H150" s="491"/>
    </row>
    <row r="151" spans="1:8" ht="12.75" customHeight="1">
      <c r="A151" s="467"/>
      <c r="B151" s="493"/>
      <c r="C151" s="493"/>
      <c r="D151" s="594"/>
      <c r="E151" s="469"/>
      <c r="F151" s="630"/>
      <c r="G151" s="632"/>
      <c r="H151" s="493"/>
    </row>
    <row r="152" spans="1:8" ht="12.75" customHeight="1">
      <c r="A152" s="466"/>
      <c r="B152" s="491"/>
      <c r="C152" s="496"/>
      <c r="D152" s="593"/>
      <c r="E152" s="611"/>
      <c r="F152" s="276"/>
      <c r="G152" s="631"/>
      <c r="H152" s="491"/>
    </row>
    <row r="153" spans="1:8" ht="12.75" customHeight="1">
      <c r="A153" s="467"/>
      <c r="B153" s="493"/>
      <c r="C153" s="511"/>
      <c r="D153" s="594"/>
      <c r="E153" s="469"/>
      <c r="F153" s="630"/>
      <c r="G153" s="632"/>
      <c r="H153" s="493"/>
    </row>
    <row r="154" spans="1:8" ht="12.75" customHeight="1">
      <c r="A154" s="466"/>
      <c r="B154" s="491"/>
      <c r="C154" s="510"/>
      <c r="D154" s="593"/>
      <c r="E154" s="611"/>
      <c r="F154" s="276"/>
      <c r="G154" s="631"/>
      <c r="H154" s="491"/>
    </row>
    <row r="155" spans="1:8" ht="12.75" customHeight="1">
      <c r="A155" s="467"/>
      <c r="B155" s="493"/>
      <c r="C155" s="511"/>
      <c r="D155" s="594"/>
      <c r="E155" s="469"/>
      <c r="F155" s="630"/>
      <c r="G155" s="632"/>
      <c r="H155" s="493"/>
    </row>
    <row r="156" spans="1:8" ht="12.75" customHeight="1">
      <c r="A156" s="466"/>
      <c r="B156" s="491"/>
      <c r="C156" s="510"/>
      <c r="D156" s="593"/>
      <c r="E156" s="611"/>
      <c r="F156" s="276"/>
      <c r="G156" s="631"/>
      <c r="H156" s="491"/>
    </row>
    <row r="157" spans="1:8" ht="12.75" customHeight="1">
      <c r="A157" s="467"/>
      <c r="B157" s="493"/>
      <c r="C157" s="511"/>
      <c r="D157" s="594"/>
      <c r="E157" s="469"/>
      <c r="F157" s="630"/>
      <c r="G157" s="632"/>
      <c r="H157" s="493"/>
    </row>
    <row r="158" spans="1:8" ht="12.75" customHeight="1">
      <c r="A158" s="466"/>
      <c r="B158" s="491"/>
      <c r="C158" s="510"/>
      <c r="D158" s="593"/>
      <c r="E158" s="611"/>
      <c r="F158" s="633"/>
      <c r="G158" s="631"/>
      <c r="H158" s="491"/>
    </row>
    <row r="159" spans="1:8" ht="12.75" customHeight="1">
      <c r="A159" s="467"/>
      <c r="B159" s="469" t="s">
        <v>2196</v>
      </c>
      <c r="C159" s="493"/>
      <c r="D159" s="594"/>
      <c r="E159" s="469"/>
      <c r="F159" s="634"/>
      <c r="G159" s="632"/>
      <c r="H159" s="493"/>
    </row>
    <row r="160" spans="1:8" ht="12.75" customHeight="1">
      <c r="A160" s="466"/>
      <c r="B160" s="496"/>
      <c r="C160" s="496"/>
      <c r="D160" s="593"/>
      <c r="E160" s="611"/>
      <c r="F160" s="633"/>
      <c r="G160" s="633"/>
      <c r="H160" s="659"/>
    </row>
    <row r="161" spans="1:10" ht="12.75" customHeight="1">
      <c r="A161" s="477"/>
      <c r="B161" s="507"/>
      <c r="C161" s="511"/>
      <c r="D161" s="591"/>
      <c r="E161" s="507"/>
      <c r="F161" s="635"/>
      <c r="G161" s="374"/>
      <c r="H161" s="632"/>
      <c r="J161" s="4"/>
    </row>
    <row r="162" spans="1:10" ht="12.75" customHeight="1">
      <c r="A162" s="475"/>
      <c r="B162" s="503"/>
      <c r="C162" s="503"/>
      <c r="D162" s="590"/>
      <c r="E162" s="475"/>
      <c r="F162" s="631"/>
      <c r="G162" s="631"/>
      <c r="H162" s="423"/>
    </row>
    <row r="163" spans="1:10" ht="12.75" customHeight="1">
      <c r="A163" s="476" t="s">
        <v>4868</v>
      </c>
      <c r="B163" s="492" t="s">
        <v>4611</v>
      </c>
      <c r="C163" s="277"/>
      <c r="D163" s="591"/>
      <c r="E163" s="507"/>
      <c r="F163" s="632"/>
      <c r="G163" s="632"/>
      <c r="H163" s="409"/>
    </row>
    <row r="164" spans="1:10" ht="12.75" customHeight="1">
      <c r="A164" s="466"/>
      <c r="B164" s="510"/>
      <c r="C164" s="503"/>
      <c r="D164" s="590"/>
      <c r="E164" s="475"/>
      <c r="F164" s="631"/>
      <c r="G164" s="631"/>
      <c r="H164" s="656"/>
    </row>
    <row r="165" spans="1:10" ht="12.75" customHeight="1">
      <c r="A165" s="467"/>
      <c r="B165" s="493" t="s">
        <v>4873</v>
      </c>
      <c r="C165" s="511" t="s">
        <v>4874</v>
      </c>
      <c r="D165" s="591">
        <v>6.6</v>
      </c>
      <c r="E165" s="507" t="s">
        <v>877</v>
      </c>
      <c r="F165" s="632"/>
      <c r="G165" s="632"/>
      <c r="H165" s="277"/>
    </row>
    <row r="166" spans="1:10" ht="12.75" customHeight="1">
      <c r="A166" s="466"/>
      <c r="B166" s="491"/>
      <c r="C166" s="503"/>
      <c r="D166" s="590"/>
      <c r="E166" s="475"/>
      <c r="F166" s="276"/>
      <c r="G166" s="631"/>
      <c r="H166" s="656"/>
    </row>
    <row r="167" spans="1:10" ht="12.75" customHeight="1">
      <c r="A167" s="467"/>
      <c r="B167" s="493" t="s">
        <v>4873</v>
      </c>
      <c r="C167" s="511" t="s">
        <v>301</v>
      </c>
      <c r="D167" s="591">
        <v>20.2</v>
      </c>
      <c r="E167" s="507" t="s">
        <v>877</v>
      </c>
      <c r="F167" s="632"/>
      <c r="G167" s="632"/>
      <c r="H167" s="277"/>
    </row>
    <row r="168" spans="1:10" ht="12.75" customHeight="1">
      <c r="A168" s="466"/>
      <c r="B168" s="491"/>
      <c r="C168" s="510"/>
      <c r="D168" s="593"/>
      <c r="E168" s="475"/>
      <c r="F168" s="276"/>
      <c r="G168" s="631"/>
      <c r="H168" s="656"/>
    </row>
    <row r="169" spans="1:10" ht="12.75" customHeight="1">
      <c r="A169" s="467"/>
      <c r="B169" s="493" t="s">
        <v>4751</v>
      </c>
      <c r="C169" s="493" t="s">
        <v>3953</v>
      </c>
      <c r="D169" s="594">
        <v>4.9000000000000004</v>
      </c>
      <c r="E169" s="507" t="s">
        <v>877</v>
      </c>
      <c r="F169" s="632"/>
      <c r="G169" s="632"/>
      <c r="H169" s="277"/>
    </row>
    <row r="170" spans="1:10" ht="12.75" customHeight="1">
      <c r="A170" s="466"/>
      <c r="B170" s="491"/>
      <c r="C170" s="510"/>
      <c r="D170" s="593"/>
      <c r="E170" s="611"/>
      <c r="F170" s="276"/>
      <c r="G170" s="631"/>
      <c r="H170" s="656"/>
    </row>
    <row r="171" spans="1:10" ht="12.75" customHeight="1">
      <c r="A171" s="467"/>
      <c r="B171" s="493" t="s">
        <v>1415</v>
      </c>
      <c r="C171" s="497" t="s">
        <v>4260</v>
      </c>
      <c r="D171" s="594">
        <v>7.8</v>
      </c>
      <c r="E171" s="469" t="s">
        <v>877</v>
      </c>
      <c r="F171" s="630"/>
      <c r="G171" s="632"/>
      <c r="H171" s="277"/>
    </row>
    <row r="172" spans="1:10" ht="12.75" customHeight="1">
      <c r="A172" s="466"/>
      <c r="B172" s="491"/>
      <c r="C172" s="496"/>
      <c r="D172" s="593"/>
      <c r="E172" s="611"/>
      <c r="F172" s="276"/>
      <c r="G172" s="631"/>
      <c r="H172" s="656"/>
    </row>
    <row r="173" spans="1:10" ht="12.75" customHeight="1">
      <c r="A173" s="467"/>
      <c r="B173" s="491"/>
      <c r="C173" s="491"/>
      <c r="D173" s="593"/>
      <c r="E173" s="611"/>
      <c r="F173" s="630"/>
      <c r="G173" s="632"/>
      <c r="H173" s="277"/>
    </row>
    <row r="174" spans="1:10" ht="12.75" customHeight="1">
      <c r="A174" s="466"/>
      <c r="B174" s="496"/>
      <c r="C174" s="496"/>
      <c r="D174" s="597"/>
      <c r="E174" s="612"/>
      <c r="F174" s="276"/>
      <c r="G174" s="631"/>
      <c r="H174" s="656"/>
    </row>
    <row r="175" spans="1:10" ht="12.75" customHeight="1">
      <c r="A175" s="467"/>
      <c r="B175" s="493" t="s">
        <v>4875</v>
      </c>
      <c r="C175" s="493"/>
      <c r="D175" s="594">
        <v>41.5</v>
      </c>
      <c r="E175" s="469" t="s">
        <v>2738</v>
      </c>
      <c r="F175" s="276"/>
      <c r="G175" s="632"/>
      <c r="H175" s="277"/>
    </row>
    <row r="176" spans="1:10" ht="12.75" customHeight="1">
      <c r="A176" s="466"/>
      <c r="B176" s="491"/>
      <c r="C176" s="491"/>
      <c r="D176" s="593"/>
      <c r="E176" s="611"/>
      <c r="F176" s="636"/>
      <c r="G176" s="631"/>
      <c r="H176" s="656"/>
    </row>
    <row r="177" spans="1:8" ht="12.75" customHeight="1">
      <c r="A177" s="467"/>
      <c r="B177" s="493"/>
      <c r="C177" s="493"/>
      <c r="D177" s="594"/>
      <c r="E177" s="507"/>
      <c r="F177" s="630"/>
      <c r="G177" s="632"/>
      <c r="H177" s="277"/>
    </row>
    <row r="178" spans="1:8" ht="12.75" customHeight="1">
      <c r="A178" s="466"/>
      <c r="B178" s="491"/>
      <c r="C178" s="491"/>
      <c r="D178" s="593"/>
      <c r="E178" s="611"/>
      <c r="F178" s="276"/>
      <c r="G178" s="631"/>
      <c r="H178" s="656"/>
    </row>
    <row r="179" spans="1:8" ht="12.75" customHeight="1">
      <c r="A179" s="467"/>
      <c r="B179" s="493"/>
      <c r="C179" s="493"/>
      <c r="D179" s="594"/>
      <c r="E179" s="507"/>
      <c r="F179" s="630"/>
      <c r="G179" s="632"/>
      <c r="H179" s="277"/>
    </row>
    <row r="180" spans="1:8" ht="12.75" customHeight="1">
      <c r="A180" s="466"/>
      <c r="B180" s="491"/>
      <c r="C180" s="496"/>
      <c r="D180" s="593"/>
      <c r="E180" s="611"/>
      <c r="F180" s="276"/>
      <c r="G180" s="631"/>
      <c r="H180" s="656"/>
    </row>
    <row r="181" spans="1:8" ht="12.75" customHeight="1">
      <c r="A181" s="467"/>
      <c r="B181" s="493"/>
      <c r="C181" s="511"/>
      <c r="D181" s="594"/>
      <c r="E181" s="469"/>
      <c r="F181" s="630"/>
      <c r="G181" s="632"/>
      <c r="H181" s="277"/>
    </row>
    <row r="182" spans="1:8" ht="12.75" customHeight="1">
      <c r="A182" s="466"/>
      <c r="B182" s="491"/>
      <c r="C182" s="510"/>
      <c r="D182" s="593"/>
      <c r="E182" s="611"/>
      <c r="F182" s="276"/>
      <c r="G182" s="631"/>
      <c r="H182" s="656"/>
    </row>
    <row r="183" spans="1:8" ht="12.75" customHeight="1">
      <c r="A183" s="467"/>
      <c r="B183" s="497"/>
      <c r="C183" s="493"/>
      <c r="D183" s="594"/>
      <c r="E183" s="469"/>
      <c r="F183" s="630"/>
      <c r="G183" s="632"/>
      <c r="H183" s="277"/>
    </row>
    <row r="184" spans="1:8" ht="12.75" customHeight="1">
      <c r="A184" s="466"/>
      <c r="B184" s="491"/>
      <c r="C184" s="496"/>
      <c r="D184" s="593"/>
      <c r="E184" s="612"/>
      <c r="F184" s="276"/>
      <c r="G184" s="631"/>
      <c r="H184" s="656"/>
    </row>
    <row r="185" spans="1:8" ht="12.75" customHeight="1">
      <c r="A185" s="467"/>
      <c r="B185" s="493"/>
      <c r="C185" s="493"/>
      <c r="D185" s="594"/>
      <c r="E185" s="469"/>
      <c r="F185" s="630"/>
      <c r="G185" s="632"/>
      <c r="H185" s="277"/>
    </row>
    <row r="186" spans="1:8" ht="12.75" customHeight="1">
      <c r="A186" s="466"/>
      <c r="B186" s="491"/>
      <c r="C186" s="496"/>
      <c r="D186" s="593"/>
      <c r="E186" s="611"/>
      <c r="F186" s="276"/>
      <c r="G186" s="631"/>
      <c r="H186" s="656"/>
    </row>
    <row r="187" spans="1:8" ht="12.75" customHeight="1">
      <c r="A187" s="467"/>
      <c r="B187" s="493"/>
      <c r="C187" s="493"/>
      <c r="D187" s="594"/>
      <c r="E187" s="469"/>
      <c r="F187" s="637"/>
      <c r="G187" s="632"/>
      <c r="H187" s="277"/>
    </row>
    <row r="188" spans="1:8" ht="12.75" customHeight="1">
      <c r="A188" s="466"/>
      <c r="B188" s="491"/>
      <c r="C188" s="496"/>
      <c r="D188" s="593"/>
      <c r="E188" s="611"/>
      <c r="F188" s="276"/>
      <c r="G188" s="631"/>
      <c r="H188" s="491"/>
    </row>
    <row r="189" spans="1:8" ht="12.75" customHeight="1">
      <c r="A189" s="467"/>
      <c r="B189" s="493"/>
      <c r="C189" s="493"/>
      <c r="D189" s="594"/>
      <c r="E189" s="469"/>
      <c r="F189" s="637"/>
      <c r="G189" s="632"/>
      <c r="H189" s="493"/>
    </row>
    <row r="190" spans="1:8" ht="12.75" customHeight="1">
      <c r="A190" s="466"/>
      <c r="B190" s="491"/>
      <c r="C190" s="496"/>
      <c r="D190" s="593"/>
      <c r="E190" s="611"/>
      <c r="F190" s="276"/>
      <c r="G190" s="631"/>
      <c r="H190" s="491"/>
    </row>
    <row r="191" spans="1:8" ht="12.75" customHeight="1">
      <c r="A191" s="467"/>
      <c r="B191" s="493"/>
      <c r="C191" s="511"/>
      <c r="D191" s="594"/>
      <c r="E191" s="469"/>
      <c r="F191" s="630"/>
      <c r="G191" s="632"/>
      <c r="H191" s="493"/>
    </row>
    <row r="192" spans="1:8" ht="12.75" customHeight="1">
      <c r="A192" s="466"/>
      <c r="B192" s="491"/>
      <c r="C192" s="496"/>
      <c r="D192" s="593"/>
      <c r="E192" s="611"/>
      <c r="F192" s="276"/>
      <c r="G192" s="631"/>
      <c r="H192" s="491"/>
    </row>
    <row r="193" spans="1:10" ht="12.75" customHeight="1">
      <c r="A193" s="467"/>
      <c r="B193" s="493"/>
      <c r="C193" s="493"/>
      <c r="D193" s="594"/>
      <c r="E193" s="469"/>
      <c r="F193" s="637"/>
      <c r="G193" s="632"/>
      <c r="H193" s="493"/>
    </row>
    <row r="194" spans="1:10" ht="12.75" customHeight="1">
      <c r="A194" s="466"/>
      <c r="B194" s="491"/>
      <c r="C194" s="510"/>
      <c r="D194" s="593"/>
      <c r="E194" s="611"/>
      <c r="F194" s="276"/>
      <c r="G194" s="631"/>
      <c r="H194" s="491"/>
    </row>
    <row r="195" spans="1:10" ht="12.75" customHeight="1">
      <c r="A195" s="467"/>
      <c r="B195" s="493"/>
      <c r="C195" s="511"/>
      <c r="D195" s="594"/>
      <c r="E195" s="469"/>
      <c r="F195" s="630"/>
      <c r="G195" s="632"/>
      <c r="H195" s="493"/>
    </row>
    <row r="196" spans="1:10" ht="12.75" customHeight="1">
      <c r="A196" s="466"/>
      <c r="B196" s="491"/>
      <c r="C196" s="510"/>
      <c r="D196" s="593"/>
      <c r="E196" s="611"/>
      <c r="F196" s="276"/>
      <c r="G196" s="631"/>
      <c r="H196" s="491"/>
    </row>
    <row r="197" spans="1:10" ht="12.75" customHeight="1">
      <c r="A197" s="467"/>
      <c r="B197" s="493"/>
      <c r="C197" s="511"/>
      <c r="D197" s="594"/>
      <c r="E197" s="469"/>
      <c r="F197" s="630"/>
      <c r="G197" s="632"/>
      <c r="H197" s="493"/>
    </row>
    <row r="198" spans="1:10" ht="12.75" customHeight="1">
      <c r="A198" s="466"/>
      <c r="B198" s="491"/>
      <c r="C198" s="510"/>
      <c r="D198" s="593"/>
      <c r="E198" s="611"/>
      <c r="F198" s="633"/>
      <c r="G198" s="631"/>
      <c r="H198" s="491"/>
    </row>
    <row r="199" spans="1:10" ht="12.75" customHeight="1">
      <c r="A199" s="467"/>
      <c r="B199" s="469" t="s">
        <v>2196</v>
      </c>
      <c r="C199" s="493"/>
      <c r="D199" s="594"/>
      <c r="E199" s="469"/>
      <c r="F199" s="634"/>
      <c r="G199" s="632"/>
      <c r="H199" s="493"/>
    </row>
    <row r="200" spans="1:10" ht="12.75" customHeight="1">
      <c r="A200" s="466"/>
      <c r="B200" s="496"/>
      <c r="C200" s="496"/>
      <c r="D200" s="593"/>
      <c r="E200" s="611"/>
      <c r="F200" s="633"/>
      <c r="G200" s="633"/>
      <c r="H200" s="653"/>
    </row>
    <row r="201" spans="1:10" ht="12.75" customHeight="1">
      <c r="A201" s="477"/>
      <c r="B201" s="507"/>
      <c r="C201" s="511"/>
      <c r="D201" s="591"/>
      <c r="E201" s="507"/>
      <c r="F201" s="635"/>
      <c r="G201" s="374"/>
      <c r="H201" s="632"/>
      <c r="J201" s="4"/>
    </row>
    <row r="202" spans="1:10" ht="12.75" customHeight="1">
      <c r="A202" s="475"/>
      <c r="B202" s="503"/>
      <c r="C202" s="503"/>
      <c r="D202" s="590"/>
      <c r="E202" s="475"/>
      <c r="F202" s="631"/>
      <c r="G202" s="631"/>
      <c r="H202" s="423"/>
    </row>
    <row r="203" spans="1:10" ht="12.75" customHeight="1">
      <c r="A203" s="476" t="s">
        <v>2503</v>
      </c>
      <c r="B203" s="492" t="s">
        <v>2663</v>
      </c>
      <c r="C203" s="560" t="s">
        <v>1058</v>
      </c>
      <c r="D203" s="591"/>
      <c r="E203" s="507"/>
      <c r="F203" s="632"/>
      <c r="G203" s="632"/>
      <c r="H203" s="493"/>
    </row>
    <row r="204" spans="1:10" ht="12.75" customHeight="1">
      <c r="A204" s="466"/>
      <c r="B204" s="510"/>
      <c r="C204" s="503"/>
      <c r="D204" s="590"/>
      <c r="E204" s="611"/>
      <c r="F204" s="631"/>
      <c r="G204" s="631"/>
      <c r="H204" s="656"/>
    </row>
    <row r="205" spans="1:10" ht="12.75" customHeight="1">
      <c r="A205" s="467"/>
      <c r="B205" s="504"/>
      <c r="C205" s="492"/>
      <c r="D205" s="598"/>
      <c r="E205" s="469"/>
      <c r="F205" s="632"/>
      <c r="G205" s="632"/>
      <c r="H205" s="277"/>
    </row>
    <row r="206" spans="1:10" ht="12.75" customHeight="1">
      <c r="A206" s="466"/>
      <c r="B206" s="491"/>
      <c r="C206" s="503"/>
      <c r="D206" s="590"/>
      <c r="E206" s="475"/>
      <c r="F206" s="631"/>
      <c r="G206" s="631"/>
      <c r="H206" s="656"/>
    </row>
    <row r="207" spans="1:10" ht="12.75" customHeight="1">
      <c r="A207" s="467"/>
      <c r="B207" s="493" t="s">
        <v>4876</v>
      </c>
      <c r="C207" s="277" t="s">
        <v>4877</v>
      </c>
      <c r="D207" s="591">
        <v>33.6</v>
      </c>
      <c r="E207" s="507" t="s">
        <v>2701</v>
      </c>
      <c r="F207" s="632"/>
      <c r="G207" s="632"/>
      <c r="H207" s="277"/>
    </row>
    <row r="208" spans="1:10" ht="12.75" customHeight="1">
      <c r="A208" s="466"/>
      <c r="B208" s="496"/>
      <c r="C208" s="423"/>
      <c r="D208" s="599"/>
      <c r="E208" s="614"/>
      <c r="F208" s="276"/>
      <c r="G208" s="631"/>
      <c r="H208" s="656"/>
    </row>
    <row r="209" spans="1:8" ht="12.75" customHeight="1">
      <c r="A209" s="467"/>
      <c r="B209" s="493" t="s">
        <v>4876</v>
      </c>
      <c r="C209" s="409" t="s">
        <v>4878</v>
      </c>
      <c r="D209" s="600">
        <v>1.5</v>
      </c>
      <c r="E209" s="507" t="s">
        <v>2701</v>
      </c>
      <c r="F209" s="632"/>
      <c r="G209" s="632"/>
      <c r="H209" s="277"/>
    </row>
    <row r="210" spans="1:8" ht="12.75" customHeight="1">
      <c r="A210" s="466"/>
      <c r="B210" s="491"/>
      <c r="C210" s="423"/>
      <c r="D210" s="590"/>
      <c r="E210" s="475"/>
      <c r="F210" s="276"/>
      <c r="G210" s="631"/>
      <c r="H210" s="655"/>
    </row>
    <row r="211" spans="1:8" ht="12.75" customHeight="1">
      <c r="A211" s="467"/>
      <c r="B211" s="493"/>
      <c r="C211" s="515"/>
      <c r="D211" s="591" t="s">
        <v>46</v>
      </c>
      <c r="E211" s="507"/>
      <c r="F211" s="630"/>
      <c r="G211" s="632"/>
      <c r="H211" s="660"/>
    </row>
    <row r="212" spans="1:8" ht="12.75" customHeight="1">
      <c r="A212" s="466"/>
      <c r="B212" s="491" t="s">
        <v>4611</v>
      </c>
      <c r="C212" s="514"/>
      <c r="D212" s="599"/>
      <c r="E212" s="614"/>
      <c r="F212" s="276"/>
      <c r="G212" s="631"/>
      <c r="H212" s="656"/>
    </row>
    <row r="213" spans="1:8" ht="12.75" customHeight="1">
      <c r="A213" s="467"/>
      <c r="B213" s="493" t="s">
        <v>4879</v>
      </c>
      <c r="C213" s="409" t="s">
        <v>4880</v>
      </c>
      <c r="D213" s="600">
        <v>33.5</v>
      </c>
      <c r="E213" s="507" t="s">
        <v>2701</v>
      </c>
      <c r="F213" s="630"/>
      <c r="G213" s="632"/>
      <c r="H213" s="277"/>
    </row>
    <row r="214" spans="1:8" ht="12.75" customHeight="1">
      <c r="A214" s="466"/>
      <c r="B214" s="491" t="s">
        <v>4611</v>
      </c>
      <c r="C214" s="423"/>
      <c r="D214" s="590"/>
      <c r="E214" s="475"/>
      <c r="F214" s="276"/>
      <c r="G214" s="631"/>
      <c r="H214" s="656"/>
    </row>
    <row r="215" spans="1:8" ht="12.75" customHeight="1">
      <c r="A215" s="467"/>
      <c r="B215" s="497" t="s">
        <v>4879</v>
      </c>
      <c r="C215" s="515" t="s">
        <v>4881</v>
      </c>
      <c r="D215" s="591">
        <v>1.4</v>
      </c>
      <c r="E215" s="507" t="s">
        <v>2701</v>
      </c>
      <c r="F215" s="630"/>
      <c r="G215" s="632"/>
      <c r="H215" s="277"/>
    </row>
    <row r="216" spans="1:8" ht="12.75" customHeight="1">
      <c r="A216" s="466"/>
      <c r="B216" s="491" t="s">
        <v>4611</v>
      </c>
      <c r="C216" s="514"/>
      <c r="D216" s="599"/>
      <c r="E216" s="614"/>
      <c r="F216" s="276"/>
      <c r="G216" s="631"/>
      <c r="H216" s="656"/>
    </row>
    <row r="217" spans="1:8" ht="12.75" customHeight="1">
      <c r="A217" s="467"/>
      <c r="B217" s="493" t="s">
        <v>4879</v>
      </c>
      <c r="C217" s="515" t="s">
        <v>4882</v>
      </c>
      <c r="D217" s="600">
        <v>0.1</v>
      </c>
      <c r="E217" s="507" t="s">
        <v>2701</v>
      </c>
      <c r="F217" s="630"/>
      <c r="G217" s="632"/>
      <c r="H217" s="277"/>
    </row>
    <row r="218" spans="1:8" ht="12.75" customHeight="1">
      <c r="A218" s="466"/>
      <c r="B218" s="491" t="s">
        <v>4611</v>
      </c>
      <c r="C218" s="423"/>
      <c r="D218" s="599"/>
      <c r="E218" s="614"/>
      <c r="F218" s="276"/>
      <c r="G218" s="631"/>
      <c r="H218" s="656"/>
    </row>
    <row r="219" spans="1:8" ht="12.75" customHeight="1">
      <c r="A219" s="467"/>
      <c r="B219" s="493" t="s">
        <v>4879</v>
      </c>
      <c r="C219" s="515" t="s">
        <v>4883</v>
      </c>
      <c r="D219" s="600">
        <v>0.1</v>
      </c>
      <c r="E219" s="507" t="s">
        <v>2701</v>
      </c>
      <c r="F219" s="630"/>
      <c r="G219" s="632"/>
      <c r="H219" s="277"/>
    </row>
    <row r="220" spans="1:8" ht="12.75" customHeight="1">
      <c r="A220" s="466"/>
      <c r="B220" s="510"/>
      <c r="C220" s="496"/>
      <c r="D220" s="593"/>
      <c r="E220" s="611"/>
      <c r="F220" s="276"/>
      <c r="G220" s="631"/>
      <c r="H220" s="656"/>
    </row>
    <row r="221" spans="1:8" ht="12.75" customHeight="1">
      <c r="A221" s="467"/>
      <c r="B221" s="493"/>
      <c r="C221" s="511"/>
      <c r="D221" s="601"/>
      <c r="E221" s="469"/>
      <c r="F221" s="630"/>
      <c r="G221" s="632"/>
      <c r="H221" s="277"/>
    </row>
    <row r="222" spans="1:8" ht="12.75" customHeight="1">
      <c r="A222" s="466"/>
      <c r="B222" s="491"/>
      <c r="C222" s="510"/>
      <c r="D222" s="593"/>
      <c r="E222" s="611"/>
      <c r="F222" s="276"/>
      <c r="G222" s="631"/>
      <c r="H222" s="656"/>
    </row>
    <row r="223" spans="1:8" ht="12.75" customHeight="1">
      <c r="A223" s="467"/>
      <c r="B223" s="493"/>
      <c r="C223" s="511"/>
      <c r="D223" s="601"/>
      <c r="E223" s="469"/>
      <c r="F223" s="630"/>
      <c r="G223" s="632"/>
      <c r="H223" s="277"/>
    </row>
    <row r="224" spans="1:8" ht="12.75" customHeight="1">
      <c r="A224" s="466"/>
      <c r="B224" s="491"/>
      <c r="C224" s="496"/>
      <c r="D224" s="593"/>
      <c r="E224" s="611"/>
      <c r="F224" s="276"/>
      <c r="G224" s="631"/>
      <c r="H224" s="656"/>
    </row>
    <row r="225" spans="1:8" ht="12.75" customHeight="1">
      <c r="A225" s="467"/>
      <c r="B225" s="493"/>
      <c r="C225" s="493"/>
      <c r="D225" s="594"/>
      <c r="E225" s="469"/>
      <c r="F225" s="630"/>
      <c r="G225" s="632"/>
      <c r="H225" s="277"/>
    </row>
    <row r="226" spans="1:8" ht="12.75" customHeight="1">
      <c r="A226" s="466"/>
      <c r="B226" s="491"/>
      <c r="C226" s="496"/>
      <c r="D226" s="593"/>
      <c r="E226" s="611"/>
      <c r="F226" s="276"/>
      <c r="G226" s="631"/>
      <c r="H226" s="656"/>
    </row>
    <row r="227" spans="1:8" ht="12.75" customHeight="1">
      <c r="A227" s="467"/>
      <c r="B227" s="493"/>
      <c r="C227" s="493"/>
      <c r="D227" s="594"/>
      <c r="E227" s="469"/>
      <c r="F227" s="630"/>
      <c r="G227" s="632"/>
      <c r="H227" s="277"/>
    </row>
    <row r="228" spans="1:8" ht="12.75" customHeight="1">
      <c r="A228" s="466"/>
      <c r="B228" s="491"/>
      <c r="C228" s="496"/>
      <c r="D228" s="593"/>
      <c r="E228" s="611"/>
      <c r="F228" s="276"/>
      <c r="G228" s="631"/>
      <c r="H228" s="656"/>
    </row>
    <row r="229" spans="1:8" ht="12.75" customHeight="1">
      <c r="A229" s="467"/>
      <c r="B229" s="493"/>
      <c r="C229" s="511"/>
      <c r="D229" s="594"/>
      <c r="E229" s="469"/>
      <c r="F229" s="630"/>
      <c r="G229" s="632"/>
      <c r="H229" s="277"/>
    </row>
    <row r="230" spans="1:8" ht="12.75" customHeight="1">
      <c r="A230" s="466"/>
      <c r="B230" s="491"/>
      <c r="C230" s="510"/>
      <c r="D230" s="593"/>
      <c r="E230" s="611"/>
      <c r="F230" s="276"/>
      <c r="G230" s="631"/>
      <c r="H230" s="491"/>
    </row>
    <row r="231" spans="1:8" ht="12.75" customHeight="1">
      <c r="A231" s="467"/>
      <c r="B231" s="493"/>
      <c r="C231" s="511"/>
      <c r="D231" s="594"/>
      <c r="E231" s="469"/>
      <c r="F231" s="630"/>
      <c r="G231" s="374"/>
      <c r="H231" s="493"/>
    </row>
    <row r="232" spans="1:8" ht="12.75" customHeight="1">
      <c r="A232" s="466"/>
      <c r="B232" s="491"/>
      <c r="C232" s="510"/>
      <c r="D232" s="593"/>
      <c r="E232" s="611"/>
      <c r="F232" s="276"/>
      <c r="G232" s="631"/>
      <c r="H232" s="491"/>
    </row>
    <row r="233" spans="1:8" ht="12.75" customHeight="1">
      <c r="A233" s="467"/>
      <c r="B233" s="469"/>
      <c r="C233" s="511"/>
      <c r="D233" s="594"/>
      <c r="E233" s="469"/>
      <c r="F233" s="630"/>
      <c r="G233" s="632"/>
      <c r="H233" s="493"/>
    </row>
    <row r="234" spans="1:8" ht="12.75" customHeight="1">
      <c r="A234" s="466"/>
      <c r="B234" s="491"/>
      <c r="C234" s="510"/>
      <c r="D234" s="593"/>
      <c r="E234" s="611"/>
      <c r="F234" s="276"/>
      <c r="G234" s="631"/>
      <c r="H234" s="491"/>
    </row>
    <row r="235" spans="1:8" ht="12.75" customHeight="1">
      <c r="A235" s="467"/>
      <c r="B235" s="493"/>
      <c r="C235" s="511"/>
      <c r="D235" s="594"/>
      <c r="E235" s="469"/>
      <c r="F235" s="630"/>
      <c r="G235" s="374"/>
      <c r="H235" s="493"/>
    </row>
    <row r="236" spans="1:8" ht="12.75" customHeight="1">
      <c r="A236" s="466"/>
      <c r="B236" s="491"/>
      <c r="C236" s="510"/>
      <c r="D236" s="593"/>
      <c r="E236" s="611"/>
      <c r="F236" s="276"/>
      <c r="G236" s="631"/>
      <c r="H236" s="491"/>
    </row>
    <row r="237" spans="1:8" ht="12.75" customHeight="1">
      <c r="A237" s="467"/>
      <c r="B237" s="469"/>
      <c r="C237" s="511"/>
      <c r="D237" s="594"/>
      <c r="E237" s="469"/>
      <c r="F237" s="630"/>
      <c r="G237" s="632"/>
      <c r="H237" s="493"/>
    </row>
    <row r="238" spans="1:8" ht="12.75" customHeight="1">
      <c r="A238" s="466"/>
      <c r="B238" s="491"/>
      <c r="C238" s="510"/>
      <c r="D238" s="593"/>
      <c r="E238" s="611"/>
      <c r="F238" s="633"/>
      <c r="G238" s="631"/>
      <c r="H238" s="491"/>
    </row>
    <row r="239" spans="1:8" ht="12.75" customHeight="1">
      <c r="A239" s="467"/>
      <c r="B239" s="469" t="s">
        <v>2196</v>
      </c>
      <c r="C239" s="493"/>
      <c r="D239" s="594"/>
      <c r="E239" s="469"/>
      <c r="F239" s="634"/>
      <c r="G239" s="632"/>
      <c r="H239" s="493"/>
    </row>
    <row r="240" spans="1:8" ht="12.75" customHeight="1">
      <c r="A240" s="466"/>
      <c r="B240" s="496"/>
      <c r="C240" s="496"/>
      <c r="D240" s="593"/>
      <c r="E240" s="611"/>
      <c r="F240" s="633"/>
      <c r="G240" s="633"/>
      <c r="H240" s="491"/>
    </row>
    <row r="241" spans="1:10" ht="12.75" customHeight="1">
      <c r="A241" s="477"/>
      <c r="B241" s="507"/>
      <c r="C241" s="511"/>
      <c r="D241" s="591"/>
      <c r="E241" s="507"/>
      <c r="F241" s="635"/>
      <c r="G241" s="374"/>
      <c r="H241" s="277"/>
      <c r="J241" s="4"/>
    </row>
    <row r="242" spans="1:10" ht="12.75" customHeight="1">
      <c r="A242" s="475"/>
      <c r="B242" s="510"/>
      <c r="C242" s="510"/>
      <c r="D242" s="590"/>
      <c r="E242" s="475"/>
      <c r="F242" s="631"/>
      <c r="G242" s="631"/>
      <c r="H242" s="510"/>
    </row>
    <row r="243" spans="1:10" ht="12.75" customHeight="1">
      <c r="A243" s="467">
        <v>2</v>
      </c>
      <c r="B243" s="511" t="s">
        <v>4858</v>
      </c>
      <c r="C243" s="511"/>
      <c r="D243" s="591"/>
      <c r="E243" s="507"/>
      <c r="F243" s="632"/>
      <c r="G243" s="632"/>
      <c r="H243" s="493"/>
    </row>
    <row r="244" spans="1:10" ht="12.75" customHeight="1">
      <c r="A244" s="466"/>
      <c r="B244" s="491"/>
      <c r="C244" s="510"/>
      <c r="D244" s="590"/>
      <c r="E244" s="475"/>
      <c r="F244" s="631"/>
      <c r="G244" s="631"/>
      <c r="H244" s="656"/>
    </row>
    <row r="245" spans="1:10" ht="12.75" customHeight="1">
      <c r="A245" s="467"/>
      <c r="B245" s="504"/>
      <c r="C245" s="493"/>
      <c r="D245" s="594"/>
      <c r="E245" s="469"/>
      <c r="F245" s="630"/>
      <c r="G245" s="632"/>
      <c r="H245" s="277"/>
    </row>
    <row r="246" spans="1:10" ht="12.75" customHeight="1">
      <c r="A246" s="466"/>
      <c r="B246" s="505"/>
      <c r="C246" s="510"/>
      <c r="D246" s="588"/>
      <c r="E246" s="475"/>
      <c r="F246" s="276"/>
      <c r="G246" s="631"/>
      <c r="H246" s="656"/>
    </row>
    <row r="247" spans="1:10" ht="12.75" customHeight="1">
      <c r="A247" s="476" t="s">
        <v>3068</v>
      </c>
      <c r="B247" s="504" t="s">
        <v>4867</v>
      </c>
      <c r="C247" s="511"/>
      <c r="D247" s="589">
        <v>1</v>
      </c>
      <c r="E247" s="507" t="s">
        <v>724</v>
      </c>
      <c r="F247" s="630"/>
      <c r="G247" s="632"/>
      <c r="H247" s="277"/>
    </row>
    <row r="248" spans="1:10" ht="12.75" customHeight="1">
      <c r="A248" s="466"/>
      <c r="B248" s="496"/>
      <c r="C248" s="496"/>
      <c r="D248" s="588"/>
      <c r="E248" s="475"/>
      <c r="F248" s="276"/>
      <c r="G248" s="631"/>
      <c r="H248" s="656"/>
    </row>
    <row r="249" spans="1:10" ht="12.75" customHeight="1">
      <c r="A249" s="476" t="s">
        <v>3104</v>
      </c>
      <c r="B249" s="506" t="s">
        <v>4611</v>
      </c>
      <c r="C249" s="511"/>
      <c r="D249" s="589">
        <v>1</v>
      </c>
      <c r="E249" s="507" t="s">
        <v>724</v>
      </c>
      <c r="F249" s="630"/>
      <c r="G249" s="632"/>
      <c r="H249" s="277"/>
    </row>
    <row r="250" spans="1:10" ht="12.75" customHeight="1">
      <c r="A250" s="466"/>
      <c r="B250" s="496"/>
      <c r="C250" s="496"/>
      <c r="D250" s="588"/>
      <c r="E250" s="475"/>
      <c r="F250" s="276"/>
      <c r="G250" s="631"/>
      <c r="H250" s="656"/>
    </row>
    <row r="251" spans="1:10" ht="12.75" customHeight="1">
      <c r="A251" s="476" t="s">
        <v>4403</v>
      </c>
      <c r="B251" s="492" t="s">
        <v>2663</v>
      </c>
      <c r="C251" s="511"/>
      <c r="D251" s="589">
        <v>1</v>
      </c>
      <c r="E251" s="507" t="s">
        <v>724</v>
      </c>
      <c r="F251" s="630"/>
      <c r="G251" s="632"/>
      <c r="H251" s="277"/>
    </row>
    <row r="252" spans="1:10" ht="12.75" customHeight="1">
      <c r="A252" s="466"/>
      <c r="B252" s="510"/>
      <c r="C252" s="496"/>
      <c r="D252" s="593"/>
      <c r="E252" s="611"/>
      <c r="F252" s="276"/>
      <c r="G252" s="631"/>
      <c r="H252" s="656"/>
    </row>
    <row r="253" spans="1:10" ht="12.75" customHeight="1">
      <c r="A253" s="467"/>
      <c r="B253" s="504"/>
      <c r="C253" s="504"/>
      <c r="D253" s="594"/>
      <c r="E253" s="469"/>
      <c r="F253" s="630"/>
      <c r="G253" s="632"/>
      <c r="H253" s="277"/>
    </row>
    <row r="254" spans="1:10" ht="12.75" customHeight="1">
      <c r="A254" s="466"/>
      <c r="B254" s="491"/>
      <c r="C254" s="510"/>
      <c r="D254" s="593"/>
      <c r="E254" s="611"/>
      <c r="F254" s="276"/>
      <c r="G254" s="631"/>
      <c r="H254" s="656"/>
    </row>
    <row r="255" spans="1:10" ht="12.75" customHeight="1">
      <c r="A255" s="467"/>
      <c r="B255" s="504"/>
      <c r="C255" s="504"/>
      <c r="D255" s="594"/>
      <c r="E255" s="469"/>
      <c r="F255" s="630"/>
      <c r="G255" s="632"/>
      <c r="H255" s="277"/>
    </row>
    <row r="256" spans="1:10" ht="12.75" customHeight="1">
      <c r="A256" s="466"/>
      <c r="B256" s="491"/>
      <c r="C256" s="491"/>
      <c r="D256" s="593"/>
      <c r="E256" s="612"/>
      <c r="F256" s="276"/>
      <c r="G256" s="631"/>
      <c r="H256" s="656"/>
    </row>
    <row r="257" spans="1:8" ht="12.75" customHeight="1">
      <c r="A257" s="467"/>
      <c r="B257" s="504"/>
      <c r="C257" s="504"/>
      <c r="D257" s="589"/>
      <c r="E257" s="469"/>
      <c r="F257" s="630"/>
      <c r="G257" s="632"/>
      <c r="H257" s="277"/>
    </row>
    <row r="258" spans="1:8" ht="12.75" customHeight="1">
      <c r="A258" s="466"/>
      <c r="B258" s="491"/>
      <c r="C258" s="491"/>
      <c r="D258" s="593"/>
      <c r="E258" s="612"/>
      <c r="F258" s="276"/>
      <c r="G258" s="631"/>
      <c r="H258" s="656"/>
    </row>
    <row r="259" spans="1:8" ht="12.75" customHeight="1">
      <c r="A259" s="467"/>
      <c r="B259" s="504"/>
      <c r="C259" s="504"/>
      <c r="D259" s="589"/>
      <c r="E259" s="469"/>
      <c r="F259" s="630"/>
      <c r="G259" s="632"/>
      <c r="H259" s="277"/>
    </row>
    <row r="260" spans="1:8" ht="12.75" customHeight="1">
      <c r="A260" s="466"/>
      <c r="B260" s="491"/>
      <c r="C260" s="491"/>
      <c r="D260" s="593"/>
      <c r="E260" s="612"/>
      <c r="F260" s="276"/>
      <c r="G260" s="631"/>
      <c r="H260" s="656"/>
    </row>
    <row r="261" spans="1:8" ht="12.75" customHeight="1">
      <c r="A261" s="467"/>
      <c r="B261" s="493"/>
      <c r="C261" s="493"/>
      <c r="D261" s="594"/>
      <c r="E261" s="469"/>
      <c r="F261" s="630"/>
      <c r="G261" s="632"/>
      <c r="H261" s="277"/>
    </row>
    <row r="262" spans="1:8" ht="12.75" customHeight="1">
      <c r="A262" s="466"/>
      <c r="B262" s="491"/>
      <c r="C262" s="491"/>
      <c r="D262" s="593"/>
      <c r="E262" s="612"/>
      <c r="F262" s="276"/>
      <c r="G262" s="631"/>
      <c r="H262" s="656"/>
    </row>
    <row r="263" spans="1:8" ht="12.75" customHeight="1">
      <c r="A263" s="467"/>
      <c r="B263" s="493"/>
      <c r="C263" s="493"/>
      <c r="D263" s="594"/>
      <c r="E263" s="469"/>
      <c r="F263" s="630"/>
      <c r="G263" s="632"/>
      <c r="H263" s="277"/>
    </row>
    <row r="264" spans="1:8" ht="12.75" customHeight="1">
      <c r="A264" s="466"/>
      <c r="B264" s="491"/>
      <c r="C264" s="496"/>
      <c r="D264" s="593"/>
      <c r="E264" s="611"/>
      <c r="F264" s="276"/>
      <c r="G264" s="631"/>
      <c r="H264" s="656"/>
    </row>
    <row r="265" spans="1:8" ht="12.75" customHeight="1">
      <c r="A265" s="467"/>
      <c r="B265" s="493"/>
      <c r="C265" s="493"/>
      <c r="D265" s="594"/>
      <c r="E265" s="469"/>
      <c r="F265" s="630"/>
      <c r="G265" s="632"/>
      <c r="H265" s="277"/>
    </row>
    <row r="266" spans="1:8" ht="12.75" customHeight="1">
      <c r="A266" s="466"/>
      <c r="B266" s="491"/>
      <c r="C266" s="496"/>
      <c r="D266" s="593"/>
      <c r="E266" s="611"/>
      <c r="F266" s="276"/>
      <c r="G266" s="631"/>
      <c r="H266" s="656"/>
    </row>
    <row r="267" spans="1:8" ht="12.75" customHeight="1">
      <c r="A267" s="467"/>
      <c r="B267" s="493"/>
      <c r="C267" s="493"/>
      <c r="D267" s="594"/>
      <c r="E267" s="469"/>
      <c r="F267" s="630"/>
      <c r="G267" s="632"/>
      <c r="H267" s="277"/>
    </row>
    <row r="268" spans="1:8" ht="12.75" customHeight="1">
      <c r="A268" s="466"/>
      <c r="B268" s="491"/>
      <c r="C268" s="496"/>
      <c r="D268" s="593"/>
      <c r="E268" s="611"/>
      <c r="F268" s="276"/>
      <c r="G268" s="631"/>
      <c r="H268" s="656"/>
    </row>
    <row r="269" spans="1:8" ht="12.75" customHeight="1">
      <c r="A269" s="467"/>
      <c r="B269" s="493"/>
      <c r="C269" s="511"/>
      <c r="D269" s="594"/>
      <c r="E269" s="469"/>
      <c r="F269" s="630"/>
      <c r="G269" s="632"/>
      <c r="H269" s="277"/>
    </row>
    <row r="270" spans="1:8" ht="12.75" customHeight="1">
      <c r="A270" s="466"/>
      <c r="B270" s="491"/>
      <c r="C270" s="496"/>
      <c r="D270" s="593"/>
      <c r="E270" s="611"/>
      <c r="F270" s="276"/>
      <c r="G270" s="631"/>
      <c r="H270" s="491"/>
    </row>
    <row r="271" spans="1:8" ht="12.75" customHeight="1">
      <c r="A271" s="467"/>
      <c r="B271" s="493"/>
      <c r="C271" s="511"/>
      <c r="D271" s="594"/>
      <c r="E271" s="469"/>
      <c r="F271" s="630"/>
      <c r="G271" s="632"/>
      <c r="H271" s="493"/>
    </row>
    <row r="272" spans="1:8" ht="12.75" customHeight="1">
      <c r="A272" s="466"/>
      <c r="B272" s="491"/>
      <c r="C272" s="510"/>
      <c r="D272" s="593"/>
      <c r="E272" s="611"/>
      <c r="F272" s="276"/>
      <c r="G272" s="631"/>
      <c r="H272" s="491"/>
    </row>
    <row r="273" spans="1:10" ht="12.75" customHeight="1">
      <c r="A273" s="467"/>
      <c r="B273" s="497"/>
      <c r="C273" s="493"/>
      <c r="D273" s="594"/>
      <c r="E273" s="469"/>
      <c r="F273" s="634"/>
      <c r="G273" s="632"/>
      <c r="H273" s="493"/>
    </row>
    <row r="274" spans="1:10" ht="12.75" customHeight="1">
      <c r="A274" s="466"/>
      <c r="B274" s="491"/>
      <c r="C274" s="510"/>
      <c r="D274" s="593"/>
      <c r="E274" s="611"/>
      <c r="F274" s="276"/>
      <c r="G274" s="631"/>
      <c r="H274" s="491"/>
    </row>
    <row r="275" spans="1:10" ht="12.75" customHeight="1">
      <c r="A275" s="467"/>
      <c r="B275" s="493"/>
      <c r="C275" s="511"/>
      <c r="D275" s="594"/>
      <c r="E275" s="469"/>
      <c r="F275" s="630"/>
      <c r="G275" s="632"/>
      <c r="H275" s="493"/>
    </row>
    <row r="276" spans="1:10" ht="12.75" customHeight="1">
      <c r="A276" s="466"/>
      <c r="B276" s="491"/>
      <c r="C276" s="510"/>
      <c r="D276" s="593"/>
      <c r="E276" s="611"/>
      <c r="F276" s="276"/>
      <c r="G276" s="631"/>
      <c r="H276" s="491"/>
    </row>
    <row r="277" spans="1:10" ht="12.75" customHeight="1">
      <c r="A277" s="467"/>
      <c r="B277" s="497"/>
      <c r="C277" s="493"/>
      <c r="D277" s="594"/>
      <c r="E277" s="469"/>
      <c r="F277" s="634"/>
      <c r="G277" s="632"/>
      <c r="H277" s="493"/>
    </row>
    <row r="278" spans="1:10" ht="12.75" customHeight="1">
      <c r="A278" s="466"/>
      <c r="B278" s="491"/>
      <c r="C278" s="510"/>
      <c r="D278" s="593"/>
      <c r="E278" s="611"/>
      <c r="F278" s="633"/>
      <c r="G278" s="631"/>
      <c r="H278" s="491"/>
    </row>
    <row r="279" spans="1:10" ht="12.75" customHeight="1">
      <c r="A279" s="467"/>
      <c r="B279" s="469" t="s">
        <v>2196</v>
      </c>
      <c r="C279" s="493"/>
      <c r="D279" s="594"/>
      <c r="E279" s="469"/>
      <c r="F279" s="634"/>
      <c r="G279" s="632"/>
      <c r="H279" s="493"/>
    </row>
    <row r="280" spans="1:10" ht="12.75" customHeight="1">
      <c r="A280" s="466"/>
      <c r="B280" s="496"/>
      <c r="C280" s="496"/>
      <c r="D280" s="593"/>
      <c r="E280" s="611"/>
      <c r="F280" s="633"/>
      <c r="G280" s="633"/>
      <c r="H280" s="491"/>
    </row>
    <row r="281" spans="1:10" ht="12.75" customHeight="1">
      <c r="A281" s="477"/>
      <c r="B281" s="507"/>
      <c r="C281" s="511"/>
      <c r="D281" s="591"/>
      <c r="E281" s="507"/>
      <c r="F281" s="635"/>
      <c r="G281" s="374"/>
      <c r="H281" s="277"/>
      <c r="J281" s="4"/>
    </row>
    <row r="282" spans="1:10" ht="12.75" customHeight="1">
      <c r="A282" s="475"/>
      <c r="B282" s="503"/>
      <c r="C282" s="503"/>
      <c r="D282" s="590"/>
      <c r="E282" s="475"/>
      <c r="F282" s="631"/>
      <c r="G282" s="631"/>
      <c r="H282" s="423"/>
    </row>
    <row r="283" spans="1:10" ht="12.75" customHeight="1">
      <c r="A283" s="476" t="s">
        <v>3068</v>
      </c>
      <c r="B283" s="504" t="s">
        <v>4867</v>
      </c>
      <c r="C283" s="277"/>
      <c r="D283" s="591"/>
      <c r="E283" s="507"/>
      <c r="F283" s="632"/>
      <c r="G283" s="632"/>
      <c r="H283" s="409"/>
    </row>
    <row r="284" spans="1:10" ht="12.75" customHeight="1">
      <c r="A284" s="466"/>
      <c r="B284" s="491"/>
      <c r="C284" s="503"/>
      <c r="D284" s="590"/>
      <c r="E284" s="475"/>
      <c r="F284" s="631"/>
      <c r="G284" s="631"/>
      <c r="H284" s="656"/>
    </row>
    <row r="285" spans="1:10" ht="12.75" customHeight="1">
      <c r="A285" s="467"/>
      <c r="B285" s="504"/>
      <c r="C285" s="493"/>
      <c r="D285" s="591"/>
      <c r="E285" s="469"/>
      <c r="F285" s="632"/>
      <c r="G285" s="632"/>
      <c r="H285" s="277"/>
    </row>
    <row r="286" spans="1:10" ht="12.75" customHeight="1">
      <c r="A286" s="466"/>
      <c r="B286" s="491"/>
      <c r="C286" s="510"/>
      <c r="D286" s="593"/>
      <c r="E286" s="475"/>
      <c r="F286" s="276"/>
      <c r="G286" s="631"/>
      <c r="H286" s="656"/>
    </row>
    <row r="287" spans="1:10" ht="12.75" customHeight="1">
      <c r="A287" s="467"/>
      <c r="B287" s="504" t="s">
        <v>2914</v>
      </c>
      <c r="C287" s="493" t="s">
        <v>4869</v>
      </c>
      <c r="D287" s="594">
        <v>42.4</v>
      </c>
      <c r="E287" s="469" t="s">
        <v>2738</v>
      </c>
      <c r="F287" s="630"/>
      <c r="G287" s="632"/>
      <c r="H287" s="277"/>
    </row>
    <row r="288" spans="1:10" ht="12.75" customHeight="1">
      <c r="A288" s="466"/>
      <c r="B288" s="491"/>
      <c r="C288" s="510"/>
      <c r="D288" s="593"/>
      <c r="E288" s="611"/>
      <c r="F288" s="276"/>
      <c r="G288" s="631"/>
      <c r="H288" s="656"/>
    </row>
    <row r="289" spans="1:8" ht="12.75" customHeight="1">
      <c r="A289" s="467"/>
      <c r="B289" s="504" t="s">
        <v>1927</v>
      </c>
      <c r="C289" s="493" t="s">
        <v>2921</v>
      </c>
      <c r="D289" s="594">
        <v>15.7</v>
      </c>
      <c r="E289" s="469" t="s">
        <v>161</v>
      </c>
      <c r="F289" s="630"/>
      <c r="G289" s="632"/>
      <c r="H289" s="277"/>
    </row>
    <row r="290" spans="1:8" ht="12.75" customHeight="1">
      <c r="A290" s="466"/>
      <c r="B290" s="491"/>
      <c r="C290" s="510"/>
      <c r="D290" s="593"/>
      <c r="E290" s="611"/>
      <c r="F290" s="276"/>
      <c r="G290" s="631"/>
      <c r="H290" s="656"/>
    </row>
    <row r="291" spans="1:8" ht="12.75" customHeight="1">
      <c r="A291" s="467"/>
      <c r="B291" s="504" t="s">
        <v>4870</v>
      </c>
      <c r="C291" s="497"/>
      <c r="D291" s="594">
        <v>42.4</v>
      </c>
      <c r="E291" s="469" t="s">
        <v>2738</v>
      </c>
      <c r="F291" s="630"/>
      <c r="G291" s="632"/>
      <c r="H291" s="277"/>
    </row>
    <row r="292" spans="1:8" ht="12.75" customHeight="1">
      <c r="A292" s="466"/>
      <c r="B292" s="491"/>
      <c r="C292" s="496"/>
      <c r="D292" s="593"/>
      <c r="E292" s="611"/>
      <c r="F292" s="276"/>
      <c r="G292" s="631"/>
      <c r="H292" s="656"/>
    </row>
    <row r="293" spans="1:8" ht="12.75" customHeight="1">
      <c r="A293" s="467"/>
      <c r="B293" s="504" t="s">
        <v>4871</v>
      </c>
      <c r="C293" s="493" t="s">
        <v>4872</v>
      </c>
      <c r="D293" s="594">
        <v>5.5</v>
      </c>
      <c r="E293" s="469" t="s">
        <v>2738</v>
      </c>
      <c r="F293" s="630"/>
      <c r="G293" s="632"/>
      <c r="H293" s="277"/>
    </row>
    <row r="294" spans="1:8" ht="12.75" customHeight="1">
      <c r="A294" s="466"/>
      <c r="B294" s="491"/>
      <c r="C294" s="496"/>
      <c r="D294" s="593"/>
      <c r="E294" s="611"/>
      <c r="F294" s="276"/>
      <c r="G294" s="631"/>
      <c r="H294" s="423"/>
    </row>
    <row r="295" spans="1:8" ht="12.75" customHeight="1">
      <c r="A295" s="467"/>
      <c r="B295" s="493"/>
      <c r="C295" s="493"/>
      <c r="D295" s="594"/>
      <c r="E295" s="469"/>
      <c r="F295" s="630"/>
      <c r="G295" s="632"/>
      <c r="H295" s="277"/>
    </row>
    <row r="296" spans="1:8" ht="12.75" customHeight="1">
      <c r="A296" s="466"/>
      <c r="B296" s="491"/>
      <c r="C296" s="496"/>
      <c r="D296" s="593"/>
      <c r="E296" s="611"/>
      <c r="F296" s="276"/>
      <c r="G296" s="631"/>
      <c r="H296" s="423"/>
    </row>
    <row r="297" spans="1:8" ht="12.75" customHeight="1">
      <c r="A297" s="467"/>
      <c r="B297" s="493"/>
      <c r="C297" s="493"/>
      <c r="D297" s="594"/>
      <c r="E297" s="469"/>
      <c r="F297" s="630"/>
      <c r="G297" s="632"/>
      <c r="H297" s="277"/>
    </row>
    <row r="298" spans="1:8" ht="12.75" customHeight="1">
      <c r="A298" s="466"/>
      <c r="B298" s="491"/>
      <c r="C298" s="496"/>
      <c r="D298" s="593"/>
      <c r="E298" s="611"/>
      <c r="F298" s="276"/>
      <c r="G298" s="631"/>
      <c r="H298" s="423"/>
    </row>
    <row r="299" spans="1:8" ht="12.75" customHeight="1">
      <c r="A299" s="467"/>
      <c r="B299" s="493"/>
      <c r="C299" s="493"/>
      <c r="D299" s="594"/>
      <c r="E299" s="469"/>
      <c r="F299" s="630"/>
      <c r="G299" s="632"/>
      <c r="H299" s="277"/>
    </row>
    <row r="300" spans="1:8" ht="12.75" customHeight="1">
      <c r="A300" s="466"/>
      <c r="B300" s="491"/>
      <c r="C300" s="510"/>
      <c r="D300" s="593"/>
      <c r="E300" s="611"/>
      <c r="F300" s="276"/>
      <c r="G300" s="631"/>
      <c r="H300" s="423"/>
    </row>
    <row r="301" spans="1:8" ht="12.75" customHeight="1">
      <c r="A301" s="467"/>
      <c r="B301" s="493"/>
      <c r="C301" s="493"/>
      <c r="D301" s="594"/>
      <c r="E301" s="469"/>
      <c r="F301" s="630"/>
      <c r="G301" s="632"/>
      <c r="H301" s="277"/>
    </row>
    <row r="302" spans="1:8" ht="12.75" customHeight="1">
      <c r="A302" s="466"/>
      <c r="B302" s="491"/>
      <c r="C302" s="496"/>
      <c r="D302" s="593"/>
      <c r="E302" s="612"/>
      <c r="F302" s="276"/>
      <c r="G302" s="631"/>
      <c r="H302" s="423"/>
    </row>
    <row r="303" spans="1:8" ht="12.75" customHeight="1">
      <c r="A303" s="467"/>
      <c r="B303" s="493"/>
      <c r="C303" s="493"/>
      <c r="D303" s="594"/>
      <c r="E303" s="469"/>
      <c r="F303" s="630"/>
      <c r="G303" s="632"/>
      <c r="H303" s="277"/>
    </row>
    <row r="304" spans="1:8" ht="12.75" customHeight="1">
      <c r="A304" s="466"/>
      <c r="B304" s="491"/>
      <c r="C304" s="496"/>
      <c r="D304" s="593"/>
      <c r="E304" s="612"/>
      <c r="F304" s="276"/>
      <c r="G304" s="631"/>
      <c r="H304" s="491"/>
    </row>
    <row r="305" spans="1:8" ht="12.75" customHeight="1">
      <c r="A305" s="467"/>
      <c r="B305" s="493"/>
      <c r="C305" s="493"/>
      <c r="D305" s="594"/>
      <c r="E305" s="469"/>
      <c r="F305" s="630"/>
      <c r="G305" s="632"/>
      <c r="H305" s="493"/>
    </row>
    <row r="306" spans="1:8" ht="12.75" customHeight="1">
      <c r="A306" s="466"/>
      <c r="B306" s="491"/>
      <c r="C306" s="496"/>
      <c r="D306" s="593"/>
      <c r="E306" s="611"/>
      <c r="F306" s="276"/>
      <c r="G306" s="631"/>
      <c r="H306" s="491"/>
    </row>
    <row r="307" spans="1:8" ht="12.75" customHeight="1">
      <c r="A307" s="467"/>
      <c r="B307" s="493"/>
      <c r="C307" s="493"/>
      <c r="D307" s="594"/>
      <c r="E307" s="469"/>
      <c r="F307" s="630"/>
      <c r="G307" s="632"/>
      <c r="H307" s="493"/>
    </row>
    <row r="308" spans="1:8" ht="12.75" customHeight="1">
      <c r="A308" s="466"/>
      <c r="B308" s="491"/>
      <c r="C308" s="496"/>
      <c r="D308" s="593"/>
      <c r="E308" s="611"/>
      <c r="F308" s="276"/>
      <c r="G308" s="631"/>
      <c r="H308" s="491"/>
    </row>
    <row r="309" spans="1:8" ht="12.75" customHeight="1">
      <c r="A309" s="467"/>
      <c r="B309" s="493"/>
      <c r="C309" s="493"/>
      <c r="D309" s="594"/>
      <c r="E309" s="469"/>
      <c r="F309" s="630"/>
      <c r="G309" s="632"/>
      <c r="H309" s="493"/>
    </row>
    <row r="310" spans="1:8" ht="12.75" customHeight="1">
      <c r="A310" s="466"/>
      <c r="B310" s="491"/>
      <c r="C310" s="496"/>
      <c r="D310" s="593"/>
      <c r="E310" s="612"/>
      <c r="F310" s="276"/>
      <c r="G310" s="631"/>
      <c r="H310" s="423"/>
    </row>
    <row r="311" spans="1:8" ht="12.75" customHeight="1">
      <c r="A311" s="467"/>
      <c r="B311" s="493"/>
      <c r="C311" s="493"/>
      <c r="D311" s="594"/>
      <c r="E311" s="469"/>
      <c r="F311" s="630"/>
      <c r="G311" s="632"/>
      <c r="H311" s="277"/>
    </row>
    <row r="312" spans="1:8" ht="12.75" customHeight="1">
      <c r="A312" s="466"/>
      <c r="B312" s="491"/>
      <c r="C312" s="496"/>
      <c r="D312" s="593"/>
      <c r="E312" s="611"/>
      <c r="F312" s="276"/>
      <c r="G312" s="631"/>
      <c r="H312" s="491"/>
    </row>
    <row r="313" spans="1:8" ht="12.75" customHeight="1">
      <c r="A313" s="467"/>
      <c r="B313" s="493"/>
      <c r="C313" s="511"/>
      <c r="D313" s="594"/>
      <c r="E313" s="469"/>
      <c r="F313" s="630"/>
      <c r="G313" s="632"/>
      <c r="H313" s="493"/>
    </row>
    <row r="314" spans="1:8" ht="12.75" customHeight="1">
      <c r="A314" s="466"/>
      <c r="B314" s="491"/>
      <c r="C314" s="510"/>
      <c r="D314" s="593"/>
      <c r="E314" s="611"/>
      <c r="F314" s="276"/>
      <c r="G314" s="631"/>
      <c r="H314" s="491"/>
    </row>
    <row r="315" spans="1:8" ht="12.75" customHeight="1">
      <c r="A315" s="467"/>
      <c r="B315" s="493"/>
      <c r="C315" s="511"/>
      <c r="D315" s="594"/>
      <c r="E315" s="469"/>
      <c r="F315" s="630"/>
      <c r="G315" s="632"/>
      <c r="H315" s="493"/>
    </row>
    <row r="316" spans="1:8" ht="12.75" customHeight="1">
      <c r="A316" s="466"/>
      <c r="B316" s="491"/>
      <c r="C316" s="510"/>
      <c r="D316" s="593"/>
      <c r="E316" s="611"/>
      <c r="F316" s="276"/>
      <c r="G316" s="631"/>
      <c r="H316" s="491"/>
    </row>
    <row r="317" spans="1:8" ht="12.75" customHeight="1">
      <c r="A317" s="467"/>
      <c r="B317" s="497"/>
      <c r="C317" s="493"/>
      <c r="D317" s="594"/>
      <c r="E317" s="469"/>
      <c r="F317" s="634"/>
      <c r="G317" s="632"/>
      <c r="H317" s="493"/>
    </row>
    <row r="318" spans="1:8" ht="12.75" customHeight="1">
      <c r="A318" s="466"/>
      <c r="B318" s="491"/>
      <c r="C318" s="510"/>
      <c r="D318" s="593"/>
      <c r="E318" s="611"/>
      <c r="F318" s="633"/>
      <c r="G318" s="631"/>
      <c r="H318" s="491"/>
    </row>
    <row r="319" spans="1:8" ht="12.75" customHeight="1">
      <c r="A319" s="467"/>
      <c r="B319" s="469" t="s">
        <v>2196</v>
      </c>
      <c r="C319" s="493"/>
      <c r="D319" s="594"/>
      <c r="E319" s="469"/>
      <c r="F319" s="634"/>
      <c r="G319" s="632"/>
      <c r="H319" s="493"/>
    </row>
    <row r="320" spans="1:8" ht="12.75" customHeight="1">
      <c r="A320" s="466"/>
      <c r="B320" s="496"/>
      <c r="C320" s="496"/>
      <c r="D320" s="593"/>
      <c r="E320" s="611"/>
      <c r="F320" s="633"/>
      <c r="G320" s="633"/>
      <c r="H320" s="491"/>
    </row>
    <row r="321" spans="1:10" ht="12.75" customHeight="1">
      <c r="A321" s="477"/>
      <c r="B321" s="507"/>
      <c r="C321" s="511"/>
      <c r="D321" s="591"/>
      <c r="E321" s="507"/>
      <c r="F321" s="635"/>
      <c r="G321" s="374"/>
      <c r="H321" s="277"/>
      <c r="J321" s="4"/>
    </row>
    <row r="322" spans="1:10" ht="12.75" customHeight="1">
      <c r="A322" s="475"/>
      <c r="B322" s="503"/>
      <c r="C322" s="503"/>
      <c r="D322" s="590"/>
      <c r="E322" s="475"/>
      <c r="F322" s="631"/>
      <c r="G322" s="631"/>
      <c r="H322" s="423"/>
    </row>
    <row r="323" spans="1:10" ht="12.75" customHeight="1">
      <c r="A323" s="476" t="s">
        <v>3104</v>
      </c>
      <c r="B323" s="492" t="s">
        <v>4611</v>
      </c>
      <c r="C323" s="277"/>
      <c r="D323" s="591"/>
      <c r="E323" s="507"/>
      <c r="F323" s="632"/>
      <c r="G323" s="632"/>
      <c r="H323" s="409"/>
    </row>
    <row r="324" spans="1:10" ht="12.75" customHeight="1">
      <c r="A324" s="466"/>
      <c r="B324" s="512"/>
      <c r="C324" s="503"/>
      <c r="D324" s="593"/>
      <c r="E324" s="475"/>
      <c r="F324" s="276"/>
      <c r="G324" s="631"/>
      <c r="H324" s="491"/>
    </row>
    <row r="325" spans="1:10" ht="12.75" customHeight="1">
      <c r="A325" s="467"/>
      <c r="B325" s="513"/>
      <c r="C325" s="277"/>
      <c r="D325" s="594"/>
      <c r="E325" s="469"/>
      <c r="F325" s="630"/>
      <c r="G325" s="632"/>
      <c r="H325" s="277"/>
    </row>
    <row r="326" spans="1:10" ht="12.75" customHeight="1">
      <c r="A326" s="466"/>
      <c r="B326" s="496"/>
      <c r="C326" s="510"/>
      <c r="D326" s="590"/>
      <c r="E326" s="611"/>
      <c r="F326" s="631"/>
      <c r="G326" s="631"/>
      <c r="H326" s="656"/>
    </row>
    <row r="327" spans="1:10" ht="12.75" customHeight="1">
      <c r="A327" s="467"/>
      <c r="B327" s="504" t="s">
        <v>4873</v>
      </c>
      <c r="C327" s="504" t="s">
        <v>1692</v>
      </c>
      <c r="D327" s="591">
        <v>0.3</v>
      </c>
      <c r="E327" s="469" t="s">
        <v>877</v>
      </c>
      <c r="F327" s="632"/>
      <c r="G327" s="632"/>
      <c r="H327" s="277"/>
    </row>
    <row r="328" spans="1:10" ht="12.75" customHeight="1">
      <c r="A328" s="466"/>
      <c r="B328" s="496"/>
      <c r="C328" s="496"/>
      <c r="D328" s="593"/>
      <c r="E328" s="475"/>
      <c r="F328" s="276"/>
      <c r="G328" s="631"/>
      <c r="H328" s="656"/>
    </row>
    <row r="329" spans="1:10" ht="12.75" customHeight="1">
      <c r="A329" s="467"/>
      <c r="B329" s="504" t="s">
        <v>4751</v>
      </c>
      <c r="C329" s="511" t="s">
        <v>3953</v>
      </c>
      <c r="D329" s="594">
        <v>1.2</v>
      </c>
      <c r="E329" s="469" t="s">
        <v>877</v>
      </c>
      <c r="F329" s="630"/>
      <c r="G329" s="632"/>
      <c r="H329" s="277"/>
    </row>
    <row r="330" spans="1:10" ht="12.75" customHeight="1">
      <c r="A330" s="466"/>
      <c r="B330" s="491"/>
      <c r="C330" s="510"/>
      <c r="D330" s="593"/>
      <c r="E330" s="611"/>
      <c r="F330" s="276"/>
      <c r="G330" s="631"/>
      <c r="H330" s="656"/>
    </row>
    <row r="331" spans="1:10" ht="12.75" customHeight="1">
      <c r="A331" s="467"/>
      <c r="B331" s="497" t="s">
        <v>1415</v>
      </c>
      <c r="C331" s="497" t="s">
        <v>4260</v>
      </c>
      <c r="D331" s="594">
        <v>2.2000000000000002</v>
      </c>
      <c r="E331" s="469" t="s">
        <v>877</v>
      </c>
      <c r="F331" s="630"/>
      <c r="G331" s="632"/>
      <c r="H331" s="277"/>
    </row>
    <row r="332" spans="1:10" ht="12.75" customHeight="1">
      <c r="A332" s="466"/>
      <c r="B332" s="496"/>
      <c r="C332" s="496"/>
      <c r="D332" s="593"/>
      <c r="E332" s="475"/>
      <c r="F332" s="276"/>
      <c r="G332" s="631"/>
      <c r="H332" s="656"/>
    </row>
    <row r="333" spans="1:10" ht="12.75" customHeight="1">
      <c r="A333" s="467"/>
      <c r="B333" s="493" t="s">
        <v>2155</v>
      </c>
      <c r="C333" s="493"/>
      <c r="D333" s="594">
        <v>8.9</v>
      </c>
      <c r="E333" s="507" t="s">
        <v>2738</v>
      </c>
      <c r="F333" s="630"/>
      <c r="G333" s="632"/>
      <c r="H333" s="277"/>
    </row>
    <row r="334" spans="1:10" ht="12.75" customHeight="1">
      <c r="A334" s="466"/>
      <c r="B334" s="491"/>
      <c r="C334" s="496"/>
      <c r="D334" s="593"/>
      <c r="E334" s="611"/>
      <c r="F334" s="276"/>
      <c r="G334" s="631"/>
      <c r="H334" s="491"/>
    </row>
    <row r="335" spans="1:10" ht="12.75" customHeight="1">
      <c r="A335" s="467"/>
      <c r="B335" s="493"/>
      <c r="C335" s="493"/>
      <c r="D335" s="594"/>
      <c r="E335" s="469"/>
      <c r="F335" s="630"/>
      <c r="G335" s="632"/>
      <c r="H335" s="277"/>
    </row>
    <row r="336" spans="1:10" ht="12.75" customHeight="1">
      <c r="A336" s="466"/>
      <c r="B336" s="491"/>
      <c r="C336" s="496"/>
      <c r="D336" s="590"/>
      <c r="E336" s="611"/>
      <c r="F336" s="276"/>
      <c r="G336" s="631"/>
      <c r="H336" s="656"/>
    </row>
    <row r="337" spans="1:15" ht="12.75" customHeight="1">
      <c r="A337" s="467"/>
      <c r="B337" s="493"/>
      <c r="C337" s="493"/>
      <c r="D337" s="591"/>
      <c r="E337" s="469"/>
      <c r="F337" s="630"/>
      <c r="G337" s="632"/>
      <c r="H337" s="658"/>
      <c r="I337" s="3"/>
      <c r="J337" s="3"/>
      <c r="K337" s="3"/>
      <c r="L337" s="3"/>
      <c r="M337" s="3"/>
      <c r="N337" s="3"/>
      <c r="O337" s="3"/>
    </row>
    <row r="338" spans="1:15" ht="12.75" customHeight="1">
      <c r="A338" s="466"/>
      <c r="B338" s="496"/>
      <c r="C338" s="510"/>
      <c r="D338" s="593"/>
      <c r="E338" s="611"/>
      <c r="F338" s="631"/>
      <c r="G338" s="631"/>
      <c r="H338" s="656"/>
    </row>
    <row r="339" spans="1:15" ht="12.75" customHeight="1">
      <c r="A339" s="467"/>
      <c r="B339" s="493" t="s">
        <v>4434</v>
      </c>
      <c r="C339" s="493" t="s">
        <v>4232</v>
      </c>
      <c r="D339" s="594">
        <v>0.2</v>
      </c>
      <c r="E339" s="469" t="s">
        <v>2319</v>
      </c>
      <c r="F339" s="632"/>
      <c r="G339" s="632"/>
      <c r="H339" s="277"/>
      <c r="O339" s="4"/>
    </row>
    <row r="340" spans="1:15" ht="12.75" customHeight="1">
      <c r="A340" s="466"/>
      <c r="B340" s="491"/>
      <c r="C340" s="496"/>
      <c r="D340" s="593"/>
      <c r="E340" s="612"/>
      <c r="F340" s="276"/>
      <c r="G340" s="631"/>
      <c r="H340" s="656"/>
    </row>
    <row r="341" spans="1:15" ht="12.75" customHeight="1">
      <c r="A341" s="467"/>
      <c r="B341" s="493"/>
      <c r="C341" s="493"/>
      <c r="D341" s="594"/>
      <c r="E341" s="469"/>
      <c r="F341" s="630"/>
      <c r="G341" s="632"/>
      <c r="H341" s="277"/>
    </row>
    <row r="342" spans="1:15" ht="12.75" customHeight="1">
      <c r="A342" s="466"/>
      <c r="B342" s="491"/>
      <c r="C342" s="496"/>
      <c r="D342" s="593"/>
      <c r="E342" s="611"/>
      <c r="F342" s="276"/>
      <c r="G342" s="631"/>
      <c r="H342" s="491"/>
    </row>
    <row r="343" spans="1:15" ht="12.75" customHeight="1">
      <c r="A343" s="467"/>
      <c r="B343" s="493"/>
      <c r="C343" s="493"/>
      <c r="D343" s="594"/>
      <c r="E343" s="469"/>
      <c r="F343" s="630"/>
      <c r="G343" s="632"/>
      <c r="H343" s="493"/>
    </row>
    <row r="344" spans="1:15" ht="12.75" customHeight="1">
      <c r="A344" s="466"/>
      <c r="B344" s="491"/>
      <c r="C344" s="496"/>
      <c r="D344" s="593"/>
      <c r="E344" s="611"/>
      <c r="F344" s="276"/>
      <c r="G344" s="631"/>
      <c r="H344" s="656"/>
    </row>
    <row r="345" spans="1:15" ht="12.75" customHeight="1">
      <c r="A345" s="467"/>
      <c r="B345" s="493"/>
      <c r="C345" s="493"/>
      <c r="D345" s="594" t="s">
        <v>46</v>
      </c>
      <c r="E345" s="469"/>
      <c r="F345" s="630"/>
      <c r="G345" s="632"/>
      <c r="H345" s="277"/>
    </row>
    <row r="346" spans="1:15" ht="12.75" customHeight="1">
      <c r="A346" s="466"/>
      <c r="B346" s="491"/>
      <c r="C346" s="496"/>
      <c r="D346" s="593"/>
      <c r="E346" s="611"/>
      <c r="F346" s="276"/>
      <c r="G346" s="631"/>
      <c r="H346" s="491"/>
    </row>
    <row r="347" spans="1:15" ht="12.75" customHeight="1">
      <c r="A347" s="467"/>
      <c r="B347" s="493"/>
      <c r="C347" s="493"/>
      <c r="D347" s="594"/>
      <c r="E347" s="469"/>
      <c r="F347" s="630"/>
      <c r="G347" s="632"/>
      <c r="H347" s="493"/>
    </row>
    <row r="348" spans="1:15" ht="12.75" customHeight="1">
      <c r="A348" s="466"/>
      <c r="B348" s="491"/>
      <c r="C348" s="496"/>
      <c r="D348" s="593"/>
      <c r="E348" s="611"/>
      <c r="F348" s="276"/>
      <c r="G348" s="631"/>
      <c r="H348" s="491"/>
    </row>
    <row r="349" spans="1:15" ht="12.75" customHeight="1">
      <c r="A349" s="467"/>
      <c r="B349" s="493"/>
      <c r="C349" s="511"/>
      <c r="D349" s="594"/>
      <c r="E349" s="469"/>
      <c r="F349" s="630"/>
      <c r="G349" s="632"/>
      <c r="H349" s="493"/>
    </row>
    <row r="350" spans="1:15" ht="12.75" customHeight="1">
      <c r="A350" s="466"/>
      <c r="B350" s="491"/>
      <c r="C350" s="496"/>
      <c r="D350" s="593"/>
      <c r="E350" s="612"/>
      <c r="F350" s="276"/>
      <c r="G350" s="631"/>
      <c r="H350" s="491"/>
    </row>
    <row r="351" spans="1:15" ht="12.75" customHeight="1">
      <c r="A351" s="467"/>
      <c r="B351" s="493"/>
      <c r="C351" s="493"/>
      <c r="D351" s="594"/>
      <c r="E351" s="469"/>
      <c r="F351" s="630"/>
      <c r="G351" s="632"/>
      <c r="H351" s="493"/>
    </row>
    <row r="352" spans="1:15" ht="12.75" customHeight="1">
      <c r="A352" s="466"/>
      <c r="B352" s="491"/>
      <c r="C352" s="496"/>
      <c r="D352" s="593"/>
      <c r="E352" s="612"/>
      <c r="F352" s="276"/>
      <c r="G352" s="631"/>
      <c r="H352" s="423"/>
    </row>
    <row r="353" spans="1:15" ht="12.75" customHeight="1">
      <c r="A353" s="467"/>
      <c r="B353" s="493"/>
      <c r="C353" s="493"/>
      <c r="D353" s="594"/>
      <c r="E353" s="469"/>
      <c r="F353" s="630"/>
      <c r="G353" s="632"/>
      <c r="H353" s="277"/>
    </row>
    <row r="354" spans="1:15" ht="12.75" customHeight="1">
      <c r="A354" s="466"/>
      <c r="B354" s="491"/>
      <c r="C354" s="510"/>
      <c r="D354" s="593"/>
      <c r="E354" s="611"/>
      <c r="F354" s="276"/>
      <c r="G354" s="631"/>
      <c r="H354" s="491"/>
    </row>
    <row r="355" spans="1:15" ht="12.75" customHeight="1">
      <c r="A355" s="467"/>
      <c r="B355" s="493"/>
      <c r="C355" s="511"/>
      <c r="D355" s="594"/>
      <c r="E355" s="469"/>
      <c r="F355" s="630"/>
      <c r="G355" s="632"/>
      <c r="H355" s="493"/>
    </row>
    <row r="356" spans="1:15" ht="12.75" customHeight="1">
      <c r="A356" s="466"/>
      <c r="B356" s="491"/>
      <c r="C356" s="510"/>
      <c r="D356" s="593"/>
      <c r="E356" s="611"/>
      <c r="F356" s="276"/>
      <c r="G356" s="638"/>
      <c r="H356" s="491"/>
    </row>
    <row r="357" spans="1:15" ht="12.75" customHeight="1">
      <c r="A357" s="467"/>
      <c r="B357" s="497"/>
      <c r="C357" s="511"/>
      <c r="D357" s="594"/>
      <c r="E357" s="469"/>
      <c r="F357" s="630"/>
      <c r="G357" s="642"/>
      <c r="H357" s="493"/>
    </row>
    <row r="358" spans="1:15" ht="12.75" customHeight="1">
      <c r="A358" s="466"/>
      <c r="B358" s="491"/>
      <c r="C358" s="510"/>
      <c r="D358" s="593"/>
      <c r="E358" s="611"/>
      <c r="F358" s="633"/>
      <c r="G358" s="631"/>
      <c r="H358" s="491"/>
    </row>
    <row r="359" spans="1:15" ht="12.75" customHeight="1">
      <c r="A359" s="467"/>
      <c r="B359" s="469" t="s">
        <v>2196</v>
      </c>
      <c r="C359" s="493"/>
      <c r="D359" s="594"/>
      <c r="E359" s="469"/>
      <c r="F359" s="634"/>
      <c r="G359" s="632"/>
      <c r="H359" s="493"/>
      <c r="O359" s="4"/>
    </row>
    <row r="360" spans="1:15" ht="12.75" customHeight="1">
      <c r="A360" s="466"/>
      <c r="B360" s="496"/>
      <c r="C360" s="496"/>
      <c r="D360" s="593"/>
      <c r="E360" s="611"/>
      <c r="F360" s="633"/>
      <c r="G360" s="633"/>
      <c r="H360" s="491"/>
    </row>
    <row r="361" spans="1:15" ht="12.75" customHeight="1">
      <c r="A361" s="477"/>
      <c r="B361" s="507"/>
      <c r="C361" s="511"/>
      <c r="D361" s="591"/>
      <c r="E361" s="507"/>
      <c r="F361" s="635"/>
      <c r="G361" s="374"/>
      <c r="H361" s="277"/>
      <c r="J361" s="4"/>
    </row>
    <row r="362" spans="1:15" ht="12.75" customHeight="1">
      <c r="A362" s="475"/>
      <c r="B362" s="503"/>
      <c r="C362" s="503"/>
      <c r="D362" s="590"/>
      <c r="E362" s="475"/>
      <c r="F362" s="631"/>
      <c r="G362" s="631"/>
      <c r="H362" s="423"/>
    </row>
    <row r="363" spans="1:15" ht="12.75" customHeight="1">
      <c r="A363" s="476" t="s">
        <v>4403</v>
      </c>
      <c r="B363" s="492" t="s">
        <v>2663</v>
      </c>
      <c r="C363" s="560" t="s">
        <v>1058</v>
      </c>
      <c r="D363" s="591"/>
      <c r="E363" s="507"/>
      <c r="F363" s="632"/>
      <c r="G363" s="632"/>
      <c r="H363" s="409"/>
      <c r="K363" s="704"/>
    </row>
    <row r="364" spans="1:15" ht="12.75" customHeight="1">
      <c r="A364" s="466"/>
      <c r="B364" s="496"/>
      <c r="C364" s="510"/>
      <c r="D364" s="593"/>
      <c r="E364" s="611"/>
      <c r="F364" s="276"/>
      <c r="G364" s="631"/>
      <c r="H364" s="656"/>
    </row>
    <row r="365" spans="1:15" ht="12.75" customHeight="1">
      <c r="A365" s="467"/>
      <c r="B365" s="493"/>
      <c r="C365" s="511"/>
      <c r="D365" s="594"/>
      <c r="E365" s="507"/>
      <c r="F365" s="630"/>
      <c r="G365" s="632"/>
      <c r="H365" s="277"/>
    </row>
    <row r="366" spans="1:15" ht="12.75" customHeight="1">
      <c r="A366" s="466"/>
      <c r="B366" s="514"/>
      <c r="C366" s="423"/>
      <c r="D366" s="599"/>
      <c r="E366" s="614"/>
      <c r="F366" s="276"/>
      <c r="G366" s="631"/>
      <c r="H366" s="656"/>
    </row>
    <row r="367" spans="1:15" ht="12.75" customHeight="1">
      <c r="A367" s="467"/>
      <c r="B367" s="409" t="s">
        <v>4373</v>
      </c>
      <c r="C367" s="409" t="s">
        <v>4884</v>
      </c>
      <c r="D367" s="600">
        <v>1.9</v>
      </c>
      <c r="E367" s="507" t="s">
        <v>2701</v>
      </c>
      <c r="F367" s="630"/>
      <c r="G367" s="632"/>
      <c r="H367" s="277"/>
    </row>
    <row r="368" spans="1:15" ht="12.75" customHeight="1">
      <c r="A368" s="466"/>
      <c r="B368" s="514"/>
      <c r="C368" s="423"/>
      <c r="D368" s="599"/>
      <c r="E368" s="614"/>
      <c r="F368" s="276"/>
      <c r="G368" s="631"/>
      <c r="H368" s="656"/>
    </row>
    <row r="369" spans="1:15" ht="12.75" customHeight="1">
      <c r="A369" s="467"/>
      <c r="B369" s="409" t="s">
        <v>4373</v>
      </c>
      <c r="C369" s="409" t="s">
        <v>1484</v>
      </c>
      <c r="D369" s="600">
        <v>0.6</v>
      </c>
      <c r="E369" s="507" t="s">
        <v>2701</v>
      </c>
      <c r="F369" s="630"/>
      <c r="G369" s="632"/>
      <c r="H369" s="277"/>
    </row>
    <row r="370" spans="1:15" ht="12.75" customHeight="1">
      <c r="A370" s="466"/>
      <c r="B370" s="514"/>
      <c r="C370" s="514"/>
      <c r="D370" s="599"/>
      <c r="E370" s="614"/>
      <c r="F370" s="276"/>
      <c r="G370" s="631"/>
      <c r="H370" s="661"/>
    </row>
    <row r="371" spans="1:15" ht="12.75" customHeight="1">
      <c r="A371" s="467"/>
      <c r="B371" s="409"/>
      <c r="C371" s="409"/>
      <c r="D371" s="600"/>
      <c r="E371" s="507"/>
      <c r="F371" s="630"/>
      <c r="G371" s="632"/>
      <c r="H371" s="277"/>
    </row>
    <row r="372" spans="1:15" ht="12.75" customHeight="1">
      <c r="A372" s="466"/>
      <c r="B372" s="514" t="s">
        <v>4611</v>
      </c>
      <c r="C372" s="423"/>
      <c r="D372" s="599"/>
      <c r="E372" s="614"/>
      <c r="F372" s="276"/>
      <c r="G372" s="631"/>
      <c r="H372" s="656"/>
    </row>
    <row r="373" spans="1:15" ht="12.75" customHeight="1">
      <c r="A373" s="467"/>
      <c r="B373" s="515" t="s">
        <v>4885</v>
      </c>
      <c r="C373" s="497" t="s">
        <v>4886</v>
      </c>
      <c r="D373" s="600">
        <v>1.8</v>
      </c>
      <c r="E373" s="615" t="s">
        <v>2701</v>
      </c>
      <c r="F373" s="630"/>
      <c r="G373" s="632"/>
      <c r="H373" s="277"/>
    </row>
    <row r="374" spans="1:15" ht="12.75" customHeight="1">
      <c r="A374" s="466"/>
      <c r="B374" s="516" t="s">
        <v>4611</v>
      </c>
      <c r="C374" s="514"/>
      <c r="D374" s="599"/>
      <c r="E374" s="614"/>
      <c r="F374" s="276"/>
      <c r="G374" s="631"/>
      <c r="H374" s="656"/>
    </row>
    <row r="375" spans="1:15" ht="12.75" customHeight="1">
      <c r="A375" s="467"/>
      <c r="B375" s="515" t="s">
        <v>4885</v>
      </c>
      <c r="C375" s="515" t="s">
        <v>4624</v>
      </c>
      <c r="D375" s="600">
        <v>0.4</v>
      </c>
      <c r="E375" s="615" t="s">
        <v>2701</v>
      </c>
      <c r="F375" s="630"/>
      <c r="G375" s="632"/>
      <c r="H375" s="277"/>
    </row>
    <row r="376" spans="1:15" ht="12.75" customHeight="1">
      <c r="A376" s="466"/>
      <c r="B376" s="516" t="s">
        <v>4611</v>
      </c>
      <c r="C376" s="514"/>
      <c r="D376" s="599"/>
      <c r="E376" s="614"/>
      <c r="F376" s="276"/>
      <c r="G376" s="631"/>
      <c r="H376" s="656"/>
    </row>
    <row r="377" spans="1:15" ht="12.75" customHeight="1">
      <c r="A377" s="467"/>
      <c r="B377" s="515" t="s">
        <v>4885</v>
      </c>
      <c r="C377" s="515" t="s">
        <v>603</v>
      </c>
      <c r="D377" s="602">
        <v>3.e-002</v>
      </c>
      <c r="E377" s="507" t="s">
        <v>2701</v>
      </c>
      <c r="F377" s="630"/>
      <c r="G377" s="632"/>
      <c r="H377" s="277"/>
    </row>
    <row r="378" spans="1:15" ht="12.75" customHeight="1">
      <c r="A378" s="466"/>
      <c r="B378" s="516" t="s">
        <v>4611</v>
      </c>
      <c r="C378" s="514"/>
      <c r="D378" s="599"/>
      <c r="E378" s="614"/>
      <c r="F378" s="276"/>
      <c r="G378" s="631"/>
      <c r="H378" s="656"/>
    </row>
    <row r="379" spans="1:15" ht="12.75" customHeight="1">
      <c r="A379" s="467"/>
      <c r="B379" s="515" t="s">
        <v>4885</v>
      </c>
      <c r="C379" s="515" t="s">
        <v>4887</v>
      </c>
      <c r="D379" s="603">
        <v>3.0000000000000001e-003</v>
      </c>
      <c r="E379" s="507" t="s">
        <v>2701</v>
      </c>
      <c r="F379" s="630"/>
      <c r="G379" s="632"/>
      <c r="H379" s="277"/>
      <c r="J379" s="3"/>
      <c r="K379" s="3"/>
      <c r="L379" s="3"/>
      <c r="M379" s="3"/>
      <c r="N379" s="3"/>
      <c r="O379" s="3"/>
    </row>
    <row r="380" spans="1:15" ht="12.75" customHeight="1">
      <c r="A380" s="466"/>
      <c r="B380" s="516" t="s">
        <v>4611</v>
      </c>
      <c r="C380" s="514"/>
      <c r="D380" s="599"/>
      <c r="E380" s="614"/>
      <c r="F380" s="276"/>
      <c r="G380" s="631"/>
      <c r="H380" s="656"/>
    </row>
    <row r="381" spans="1:15" ht="12.75" customHeight="1">
      <c r="A381" s="467"/>
      <c r="B381" s="515" t="s">
        <v>4885</v>
      </c>
      <c r="C381" s="409" t="s">
        <v>4888</v>
      </c>
      <c r="D381" s="600">
        <v>0.2</v>
      </c>
      <c r="E381" s="615" t="s">
        <v>2701</v>
      </c>
      <c r="F381" s="630"/>
      <c r="G381" s="632"/>
      <c r="H381" s="277"/>
      <c r="O381" s="4"/>
    </row>
    <row r="382" spans="1:15" ht="12.75" customHeight="1">
      <c r="A382" s="466"/>
      <c r="B382" s="491"/>
      <c r="C382" s="510"/>
      <c r="D382" s="593"/>
      <c r="E382" s="611"/>
      <c r="F382" s="276"/>
      <c r="G382" s="631"/>
      <c r="H382" s="662"/>
    </row>
    <row r="383" spans="1:15" ht="12.75" customHeight="1">
      <c r="A383" s="467"/>
      <c r="B383" s="504"/>
      <c r="C383" s="504"/>
      <c r="D383" s="589"/>
      <c r="E383" s="507"/>
      <c r="F383" s="630"/>
      <c r="G383" s="632"/>
      <c r="H383" s="277"/>
    </row>
    <row r="384" spans="1:15" ht="12.75" customHeight="1">
      <c r="A384" s="466"/>
      <c r="B384" s="491"/>
      <c r="C384" s="510"/>
      <c r="D384" s="593"/>
      <c r="E384" s="611"/>
      <c r="F384" s="276"/>
      <c r="G384" s="631"/>
      <c r="H384" s="662"/>
    </row>
    <row r="385" spans="1:15" ht="12.75" customHeight="1">
      <c r="A385" s="467"/>
      <c r="B385" s="493"/>
      <c r="C385" s="504"/>
      <c r="D385" s="589"/>
      <c r="E385" s="507"/>
      <c r="F385" s="630"/>
      <c r="G385" s="632"/>
      <c r="H385" s="277"/>
    </row>
    <row r="386" spans="1:15" ht="12.75" customHeight="1">
      <c r="A386" s="466"/>
      <c r="B386" s="491"/>
      <c r="C386" s="496"/>
      <c r="D386" s="593"/>
      <c r="E386" s="611"/>
      <c r="F386" s="276"/>
      <c r="G386" s="631"/>
      <c r="H386" s="662"/>
    </row>
    <row r="387" spans="1:15" ht="12.75" customHeight="1">
      <c r="A387" s="467"/>
      <c r="B387" s="493"/>
      <c r="C387" s="504"/>
      <c r="D387" s="589"/>
      <c r="E387" s="507"/>
      <c r="F387" s="630"/>
      <c r="G387" s="632"/>
      <c r="H387" s="277"/>
    </row>
    <row r="388" spans="1:15" ht="12.75" customHeight="1">
      <c r="A388" s="466"/>
      <c r="B388" s="491"/>
      <c r="C388" s="496"/>
      <c r="D388" s="593"/>
      <c r="E388" s="611"/>
      <c r="F388" s="276"/>
      <c r="G388" s="631"/>
      <c r="H388" s="662"/>
    </row>
    <row r="389" spans="1:15" ht="12.75" customHeight="1">
      <c r="A389" s="467"/>
      <c r="B389" s="504"/>
      <c r="C389" s="504"/>
      <c r="D389" s="589"/>
      <c r="E389" s="507"/>
      <c r="F389" s="630"/>
      <c r="G389" s="632"/>
      <c r="H389" s="277"/>
    </row>
    <row r="390" spans="1:15" ht="12.75" customHeight="1">
      <c r="A390" s="466"/>
      <c r="B390" s="491"/>
      <c r="C390" s="496"/>
      <c r="D390" s="593"/>
      <c r="E390" s="612"/>
      <c r="F390" s="276"/>
      <c r="G390" s="631"/>
      <c r="H390" s="423"/>
    </row>
    <row r="391" spans="1:15" ht="12.75" customHeight="1">
      <c r="A391" s="467"/>
      <c r="B391" s="493"/>
      <c r="C391" s="504"/>
      <c r="D391" s="589"/>
      <c r="E391" s="507"/>
      <c r="F391" s="630"/>
      <c r="G391" s="632"/>
      <c r="H391" s="277"/>
    </row>
    <row r="392" spans="1:15" ht="12.75" customHeight="1">
      <c r="A392" s="466"/>
      <c r="B392" s="496"/>
      <c r="C392" s="496"/>
      <c r="D392" s="593"/>
      <c r="E392" s="611"/>
      <c r="F392" s="276"/>
      <c r="G392" s="631"/>
      <c r="H392" s="662"/>
    </row>
    <row r="393" spans="1:15" ht="12.75" customHeight="1">
      <c r="A393" s="467"/>
      <c r="B393" s="493"/>
      <c r="C393" s="492"/>
      <c r="D393" s="589"/>
      <c r="E393" s="507"/>
      <c r="F393" s="630"/>
      <c r="G393" s="632"/>
      <c r="H393" s="277"/>
    </row>
    <row r="394" spans="1:15" ht="12.75" customHeight="1">
      <c r="A394" s="466"/>
      <c r="B394" s="496"/>
      <c r="C394" s="510"/>
      <c r="D394" s="593"/>
      <c r="E394" s="611"/>
      <c r="F394" s="276"/>
      <c r="G394" s="631"/>
      <c r="H394" s="491"/>
    </row>
    <row r="395" spans="1:15" ht="12.75" customHeight="1">
      <c r="A395" s="467"/>
      <c r="B395" s="493"/>
      <c r="C395" s="492"/>
      <c r="D395" s="589"/>
      <c r="E395" s="507"/>
      <c r="F395" s="630"/>
      <c r="G395" s="632"/>
      <c r="H395" s="277"/>
    </row>
    <row r="396" spans="1:15" ht="12.75" customHeight="1">
      <c r="A396" s="466"/>
      <c r="B396" s="491"/>
      <c r="C396" s="510"/>
      <c r="D396" s="593"/>
      <c r="E396" s="611"/>
      <c r="F396" s="276"/>
      <c r="G396" s="631"/>
      <c r="H396" s="662"/>
    </row>
    <row r="397" spans="1:15" ht="12.75" customHeight="1">
      <c r="A397" s="467"/>
      <c r="B397" s="493"/>
      <c r="C397" s="492"/>
      <c r="D397" s="594"/>
      <c r="E397" s="469"/>
      <c r="F397" s="630"/>
      <c r="G397" s="632"/>
      <c r="H397" s="277"/>
    </row>
    <row r="398" spans="1:15" ht="12.75" customHeight="1">
      <c r="A398" s="466"/>
      <c r="B398" s="491"/>
      <c r="C398" s="510"/>
      <c r="D398" s="593"/>
      <c r="E398" s="611"/>
      <c r="F398" s="633"/>
      <c r="G398" s="631"/>
      <c r="H398" s="662"/>
    </row>
    <row r="399" spans="1:15" ht="12" customHeight="1">
      <c r="A399" s="477"/>
      <c r="B399" s="469" t="s">
        <v>2196</v>
      </c>
      <c r="C399" s="493"/>
      <c r="D399" s="594"/>
      <c r="E399" s="469"/>
      <c r="F399" s="634"/>
      <c r="G399" s="632"/>
      <c r="H399" s="277"/>
      <c r="O399" s="4"/>
    </row>
    <row r="400" spans="1:15" ht="12.75" customHeight="1">
      <c r="A400" s="466"/>
      <c r="B400" s="496"/>
      <c r="C400" s="496"/>
      <c r="D400" s="593"/>
      <c r="E400" s="611"/>
      <c r="F400" s="633"/>
      <c r="G400" s="633"/>
      <c r="H400" s="491"/>
    </row>
    <row r="401" spans="1:11" ht="12.75" customHeight="1">
      <c r="A401" s="477"/>
      <c r="B401" s="507"/>
      <c r="C401" s="511"/>
      <c r="D401" s="591"/>
      <c r="E401" s="507"/>
      <c r="F401" s="635"/>
      <c r="G401" s="374"/>
      <c r="H401" s="277"/>
    </row>
    <row r="402" spans="1:11" ht="12.75" customHeight="1">
      <c r="A402" s="475"/>
      <c r="B402" s="503"/>
      <c r="C402" s="503"/>
      <c r="D402" s="590"/>
      <c r="E402" s="475"/>
      <c r="F402" s="631"/>
      <c r="G402" s="631"/>
      <c r="H402" s="423"/>
    </row>
    <row r="403" spans="1:11" ht="12.75" customHeight="1">
      <c r="A403" s="467">
        <v>3</v>
      </c>
      <c r="B403" s="492" t="s">
        <v>833</v>
      </c>
      <c r="C403" s="277"/>
      <c r="D403" s="591"/>
      <c r="E403" s="507"/>
      <c r="F403" s="632"/>
      <c r="G403" s="632"/>
      <c r="H403" s="409"/>
      <c r="K403" s="704"/>
    </row>
    <row r="404" spans="1:11" ht="12.75" customHeight="1">
      <c r="A404" s="466"/>
      <c r="B404" s="491"/>
      <c r="C404" s="503"/>
      <c r="D404" s="590"/>
      <c r="E404" s="475"/>
      <c r="F404" s="631"/>
      <c r="G404" s="631"/>
      <c r="H404" s="656"/>
    </row>
    <row r="405" spans="1:11" ht="12.75" customHeight="1">
      <c r="A405" s="467"/>
      <c r="B405" s="493"/>
      <c r="C405" s="277"/>
      <c r="D405" s="589"/>
      <c r="E405" s="507"/>
      <c r="F405" s="632"/>
      <c r="G405" s="632"/>
      <c r="H405" s="277"/>
    </row>
    <row r="406" spans="1:11" ht="12.75" customHeight="1">
      <c r="A406" s="466"/>
      <c r="B406" s="505"/>
      <c r="C406" s="510"/>
      <c r="D406" s="588"/>
      <c r="E406" s="475"/>
      <c r="F406" s="276"/>
      <c r="G406" s="631"/>
      <c r="H406" s="656"/>
    </row>
    <row r="407" spans="1:11" ht="12.75" customHeight="1">
      <c r="A407" s="476" t="s">
        <v>702</v>
      </c>
      <c r="B407" s="504" t="s">
        <v>4867</v>
      </c>
      <c r="C407" s="511"/>
      <c r="D407" s="589">
        <v>1</v>
      </c>
      <c r="E407" s="507" t="s">
        <v>724</v>
      </c>
      <c r="F407" s="630"/>
      <c r="G407" s="632"/>
      <c r="H407" s="277"/>
    </row>
    <row r="408" spans="1:11" ht="12.75" customHeight="1">
      <c r="A408" s="466"/>
      <c r="B408" s="496"/>
      <c r="C408" s="496"/>
      <c r="D408" s="588"/>
      <c r="E408" s="475"/>
      <c r="F408" s="276"/>
      <c r="G408" s="631"/>
      <c r="H408" s="656"/>
    </row>
    <row r="409" spans="1:11" ht="12.75" customHeight="1">
      <c r="A409" s="476" t="s">
        <v>4889</v>
      </c>
      <c r="B409" s="506" t="s">
        <v>4611</v>
      </c>
      <c r="C409" s="511"/>
      <c r="D409" s="589">
        <v>1</v>
      </c>
      <c r="E409" s="507" t="s">
        <v>724</v>
      </c>
      <c r="F409" s="630"/>
      <c r="G409" s="632"/>
      <c r="H409" s="277"/>
    </row>
    <row r="410" spans="1:11" ht="12.75" customHeight="1">
      <c r="A410" s="466"/>
      <c r="B410" s="496"/>
      <c r="C410" s="496"/>
      <c r="D410" s="588"/>
      <c r="E410" s="475"/>
      <c r="F410" s="276"/>
      <c r="G410" s="631"/>
      <c r="H410" s="423"/>
    </row>
    <row r="411" spans="1:11" ht="12.75" customHeight="1">
      <c r="A411" s="476" t="s">
        <v>2925</v>
      </c>
      <c r="B411" s="492" t="s">
        <v>2663</v>
      </c>
      <c r="C411" s="511"/>
      <c r="D411" s="589">
        <v>1</v>
      </c>
      <c r="E411" s="507" t="s">
        <v>724</v>
      </c>
      <c r="F411" s="630"/>
      <c r="G411" s="632"/>
      <c r="H411" s="277"/>
    </row>
    <row r="412" spans="1:11" ht="12.75" customHeight="1">
      <c r="A412" s="466"/>
      <c r="B412" s="491"/>
      <c r="C412" s="510"/>
      <c r="D412" s="593"/>
      <c r="E412" s="475"/>
      <c r="F412" s="276"/>
      <c r="G412" s="631"/>
      <c r="H412" s="423"/>
    </row>
    <row r="413" spans="1:11" ht="12.75" customHeight="1">
      <c r="A413" s="467"/>
      <c r="B413" s="493"/>
      <c r="C413" s="277"/>
      <c r="D413" s="589"/>
      <c r="E413" s="507"/>
      <c r="F413" s="632"/>
      <c r="G413" s="632"/>
      <c r="H413" s="277"/>
    </row>
    <row r="414" spans="1:11" ht="12.75" customHeight="1">
      <c r="A414" s="466"/>
      <c r="B414" s="491"/>
      <c r="C414" s="510"/>
      <c r="D414" s="593"/>
      <c r="E414" s="475"/>
      <c r="F414" s="276"/>
      <c r="G414" s="631"/>
      <c r="H414" s="423"/>
    </row>
    <row r="415" spans="1:11" ht="12.75" customHeight="1">
      <c r="A415" s="467"/>
      <c r="B415" s="493"/>
      <c r="C415" s="277"/>
      <c r="D415" s="589"/>
      <c r="E415" s="507"/>
      <c r="F415" s="632"/>
      <c r="G415" s="632"/>
      <c r="H415" s="277"/>
    </row>
    <row r="416" spans="1:11" ht="12.75" customHeight="1">
      <c r="A416" s="466"/>
      <c r="B416" s="491"/>
      <c r="C416" s="510"/>
      <c r="D416" s="593"/>
      <c r="E416" s="475"/>
      <c r="F416" s="276"/>
      <c r="G416" s="631"/>
      <c r="H416" s="423"/>
    </row>
    <row r="417" spans="1:8" ht="12.75" customHeight="1">
      <c r="A417" s="467"/>
      <c r="B417" s="493"/>
      <c r="C417" s="277"/>
      <c r="D417" s="589"/>
      <c r="E417" s="507"/>
      <c r="F417" s="632"/>
      <c r="G417" s="632"/>
      <c r="H417" s="277"/>
    </row>
    <row r="418" spans="1:8" ht="12.75" customHeight="1">
      <c r="A418" s="466"/>
      <c r="B418" s="491"/>
      <c r="C418" s="510"/>
      <c r="D418" s="593"/>
      <c r="E418" s="475"/>
      <c r="F418" s="276"/>
      <c r="G418" s="631"/>
      <c r="H418" s="423"/>
    </row>
    <row r="419" spans="1:8" ht="12.75" customHeight="1">
      <c r="A419" s="467"/>
      <c r="B419" s="493"/>
      <c r="C419" s="277"/>
      <c r="D419" s="589"/>
      <c r="E419" s="507"/>
      <c r="F419" s="632"/>
      <c r="G419" s="632"/>
      <c r="H419" s="277"/>
    </row>
    <row r="420" spans="1:8" ht="12.75" customHeight="1">
      <c r="A420" s="466"/>
      <c r="B420" s="491"/>
      <c r="C420" s="510"/>
      <c r="D420" s="593"/>
      <c r="E420" s="475"/>
      <c r="F420" s="276"/>
      <c r="G420" s="631"/>
      <c r="H420" s="423"/>
    </row>
    <row r="421" spans="1:8" ht="12.75" customHeight="1">
      <c r="A421" s="467"/>
      <c r="B421" s="493"/>
      <c r="C421" s="277"/>
      <c r="D421" s="589"/>
      <c r="E421" s="507"/>
      <c r="F421" s="632"/>
      <c r="G421" s="632"/>
      <c r="H421" s="277"/>
    </row>
    <row r="422" spans="1:8" ht="12.75" customHeight="1">
      <c r="A422" s="466"/>
      <c r="B422" s="491"/>
      <c r="C422" s="496"/>
      <c r="D422" s="593"/>
      <c r="E422" s="475"/>
      <c r="F422" s="276"/>
      <c r="G422" s="638"/>
      <c r="H422" s="423"/>
    </row>
    <row r="423" spans="1:8" ht="12.75" customHeight="1">
      <c r="A423" s="467"/>
      <c r="B423" s="493"/>
      <c r="C423" s="277"/>
      <c r="D423" s="589"/>
      <c r="E423" s="507"/>
      <c r="F423" s="632"/>
      <c r="G423" s="632"/>
      <c r="H423" s="277"/>
    </row>
    <row r="424" spans="1:8" ht="12.75" customHeight="1">
      <c r="A424" s="466"/>
      <c r="B424" s="491"/>
      <c r="C424" s="510"/>
      <c r="D424" s="593"/>
      <c r="E424" s="611"/>
      <c r="F424" s="276"/>
      <c r="G424" s="638"/>
      <c r="H424" s="423"/>
    </row>
    <row r="425" spans="1:8" ht="12.75" customHeight="1">
      <c r="A425" s="467"/>
      <c r="B425" s="493"/>
      <c r="C425" s="493"/>
      <c r="D425" s="594"/>
      <c r="E425" s="469"/>
      <c r="F425" s="630"/>
      <c r="G425" s="642"/>
      <c r="H425" s="277"/>
    </row>
    <row r="426" spans="1:8" ht="12.75" customHeight="1">
      <c r="A426" s="466"/>
      <c r="B426" s="491"/>
      <c r="C426" s="496"/>
      <c r="D426" s="593"/>
      <c r="E426" s="611"/>
      <c r="F426" s="276"/>
      <c r="G426" s="638"/>
      <c r="H426" s="491"/>
    </row>
    <row r="427" spans="1:8" ht="12.75" customHeight="1">
      <c r="A427" s="467"/>
      <c r="B427" s="493"/>
      <c r="C427" s="493"/>
      <c r="D427" s="594"/>
      <c r="E427" s="469"/>
      <c r="F427" s="630"/>
      <c r="G427" s="642"/>
      <c r="H427" s="493"/>
    </row>
    <row r="428" spans="1:8" ht="12.75" customHeight="1">
      <c r="A428" s="466"/>
      <c r="B428" s="491"/>
      <c r="C428" s="496"/>
      <c r="D428" s="593"/>
      <c r="E428" s="611"/>
      <c r="F428" s="276"/>
      <c r="G428" s="631"/>
      <c r="H428" s="491"/>
    </row>
    <row r="429" spans="1:8" ht="12.75" customHeight="1">
      <c r="A429" s="467"/>
      <c r="B429" s="493"/>
      <c r="C429" s="493"/>
      <c r="D429" s="594"/>
      <c r="E429" s="469"/>
      <c r="F429" s="630"/>
      <c r="G429" s="632"/>
      <c r="H429" s="493"/>
    </row>
    <row r="430" spans="1:8" ht="12.75" customHeight="1">
      <c r="A430" s="466"/>
      <c r="B430" s="491"/>
      <c r="C430" s="496"/>
      <c r="D430" s="593"/>
      <c r="E430" s="611"/>
      <c r="F430" s="276"/>
      <c r="G430" s="631"/>
      <c r="H430" s="491"/>
    </row>
    <row r="431" spans="1:8" ht="12.75" customHeight="1">
      <c r="A431" s="467"/>
      <c r="B431" s="493"/>
      <c r="C431" s="511"/>
      <c r="D431" s="594"/>
      <c r="E431" s="469"/>
      <c r="F431" s="630"/>
      <c r="G431" s="632"/>
      <c r="H431" s="493"/>
    </row>
    <row r="432" spans="1:8" ht="12.75" customHeight="1">
      <c r="A432" s="466"/>
      <c r="B432" s="491"/>
      <c r="C432" s="496"/>
      <c r="D432" s="593"/>
      <c r="E432" s="612"/>
      <c r="F432" s="276"/>
      <c r="G432" s="631"/>
      <c r="H432" s="423"/>
    </row>
    <row r="433" spans="1:10" ht="12.75" customHeight="1">
      <c r="A433" s="467"/>
      <c r="B433" s="493"/>
      <c r="C433" s="493"/>
      <c r="D433" s="594"/>
      <c r="E433" s="469"/>
      <c r="F433" s="630"/>
      <c r="G433" s="632"/>
      <c r="H433" s="277"/>
    </row>
    <row r="434" spans="1:10" ht="12.75" customHeight="1">
      <c r="A434" s="466"/>
      <c r="B434" s="491"/>
      <c r="C434" s="510"/>
      <c r="D434" s="593"/>
      <c r="E434" s="611"/>
      <c r="F434" s="276"/>
      <c r="G434" s="631"/>
      <c r="H434" s="491"/>
    </row>
    <row r="435" spans="1:10" ht="12.75" customHeight="1">
      <c r="A435" s="467"/>
      <c r="B435" s="493"/>
      <c r="C435" s="511"/>
      <c r="D435" s="594"/>
      <c r="E435" s="469"/>
      <c r="F435" s="630"/>
      <c r="G435" s="632"/>
      <c r="H435" s="493"/>
    </row>
    <row r="436" spans="1:10" ht="12.75" customHeight="1">
      <c r="A436" s="466"/>
      <c r="B436" s="491"/>
      <c r="C436" s="510"/>
      <c r="D436" s="593"/>
      <c r="E436" s="611"/>
      <c r="F436" s="276"/>
      <c r="G436" s="631"/>
      <c r="H436" s="491"/>
    </row>
    <row r="437" spans="1:10" ht="12.75" customHeight="1">
      <c r="A437" s="467"/>
      <c r="B437" s="497"/>
      <c r="C437" s="511"/>
      <c r="D437" s="594"/>
      <c r="E437" s="469"/>
      <c r="F437" s="630"/>
      <c r="G437" s="632"/>
      <c r="H437" s="493"/>
    </row>
    <row r="438" spans="1:10" ht="12.75" customHeight="1">
      <c r="A438" s="466"/>
      <c r="B438" s="491"/>
      <c r="C438" s="510"/>
      <c r="D438" s="593"/>
      <c r="E438" s="611"/>
      <c r="F438" s="633"/>
      <c r="G438" s="631"/>
      <c r="H438" s="491"/>
    </row>
    <row r="439" spans="1:10" ht="12.75" customHeight="1">
      <c r="A439" s="467"/>
      <c r="B439" s="469" t="s">
        <v>2196</v>
      </c>
      <c r="C439" s="493"/>
      <c r="D439" s="594"/>
      <c r="E439" s="469"/>
      <c r="F439" s="634"/>
      <c r="G439" s="632"/>
      <c r="H439" s="493"/>
    </row>
    <row r="440" spans="1:10" ht="12.75" customHeight="1">
      <c r="A440" s="466"/>
      <c r="B440" s="496"/>
      <c r="C440" s="496"/>
      <c r="D440" s="593"/>
      <c r="E440" s="611"/>
      <c r="F440" s="633"/>
      <c r="G440" s="633"/>
      <c r="H440" s="491"/>
    </row>
    <row r="441" spans="1:10" ht="12.75" customHeight="1">
      <c r="A441" s="477"/>
      <c r="B441" s="507"/>
      <c r="C441" s="511"/>
      <c r="D441" s="591"/>
      <c r="E441" s="507"/>
      <c r="F441" s="635"/>
      <c r="G441" s="374"/>
      <c r="H441" s="277"/>
      <c r="J441" s="4"/>
    </row>
    <row r="442" spans="1:10" ht="12.75" customHeight="1">
      <c r="A442" s="475"/>
      <c r="B442" s="503"/>
      <c r="C442" s="503"/>
      <c r="D442" s="590"/>
      <c r="E442" s="475"/>
      <c r="F442" s="631"/>
      <c r="G442" s="631"/>
      <c r="H442" s="423"/>
    </row>
    <row r="443" spans="1:10" ht="12.75" customHeight="1">
      <c r="A443" s="476" t="s">
        <v>702</v>
      </c>
      <c r="B443" s="504" t="s">
        <v>4867</v>
      </c>
      <c r="C443" s="277"/>
      <c r="D443" s="591"/>
      <c r="E443" s="507"/>
      <c r="F443" s="632"/>
      <c r="G443" s="632"/>
      <c r="H443" s="409"/>
    </row>
    <row r="444" spans="1:10" ht="12.75" customHeight="1">
      <c r="A444" s="466"/>
      <c r="B444" s="517"/>
      <c r="C444" s="496"/>
      <c r="D444" s="593"/>
      <c r="E444" s="475"/>
      <c r="F444" s="276"/>
      <c r="G444" s="631"/>
      <c r="H444" s="656"/>
    </row>
    <row r="445" spans="1:10" ht="12.75" customHeight="1">
      <c r="A445" s="467"/>
      <c r="B445" s="504"/>
      <c r="C445" s="493"/>
      <c r="D445" s="594"/>
      <c r="E445" s="507"/>
      <c r="F445" s="630"/>
      <c r="G445" s="632"/>
      <c r="H445" s="277"/>
    </row>
    <row r="446" spans="1:10" ht="12.75" customHeight="1">
      <c r="A446" s="466"/>
      <c r="B446" s="491"/>
      <c r="C446" s="496"/>
      <c r="D446" s="593"/>
      <c r="E446" s="475"/>
      <c r="F446" s="276"/>
      <c r="G446" s="631"/>
      <c r="H446" s="656"/>
    </row>
    <row r="447" spans="1:10" ht="12.75" customHeight="1">
      <c r="A447" s="467"/>
      <c r="B447" s="504" t="s">
        <v>2914</v>
      </c>
      <c r="C447" s="493" t="s">
        <v>4869</v>
      </c>
      <c r="D447" s="594">
        <v>45.6</v>
      </c>
      <c r="E447" s="507" t="s">
        <v>2738</v>
      </c>
      <c r="F447" s="630"/>
      <c r="G447" s="632"/>
      <c r="H447" s="277"/>
    </row>
    <row r="448" spans="1:10" ht="12.75" customHeight="1">
      <c r="A448" s="466"/>
      <c r="B448" s="491"/>
      <c r="C448" s="510"/>
      <c r="D448" s="593"/>
      <c r="E448" s="475"/>
      <c r="F448" s="276"/>
      <c r="G448" s="631"/>
      <c r="H448" s="656"/>
    </row>
    <row r="449" spans="1:8" ht="12.75" customHeight="1">
      <c r="A449" s="467"/>
      <c r="B449" s="493" t="s">
        <v>1927</v>
      </c>
      <c r="C449" s="493" t="s">
        <v>2921</v>
      </c>
      <c r="D449" s="594">
        <v>15.8</v>
      </c>
      <c r="E449" s="507" t="s">
        <v>161</v>
      </c>
      <c r="F449" s="630"/>
      <c r="G449" s="632"/>
      <c r="H449" s="277"/>
    </row>
    <row r="450" spans="1:8" ht="12.75" customHeight="1">
      <c r="A450" s="466"/>
      <c r="B450" s="491"/>
      <c r="C450" s="510"/>
      <c r="D450" s="593"/>
      <c r="E450" s="475"/>
      <c r="F450" s="276"/>
      <c r="G450" s="631"/>
      <c r="H450" s="656"/>
    </row>
    <row r="451" spans="1:8" ht="12.75" customHeight="1">
      <c r="A451" s="467"/>
      <c r="B451" s="493" t="s">
        <v>4870</v>
      </c>
      <c r="C451" s="493"/>
      <c r="D451" s="594">
        <v>45.6</v>
      </c>
      <c r="E451" s="507" t="s">
        <v>2738</v>
      </c>
      <c r="F451" s="630"/>
      <c r="G451" s="632"/>
      <c r="H451" s="277"/>
    </row>
    <row r="452" spans="1:8" ht="12.75" customHeight="1">
      <c r="A452" s="466"/>
      <c r="B452" s="491"/>
      <c r="C452" s="510"/>
      <c r="D452" s="593"/>
      <c r="E452" s="475"/>
      <c r="F452" s="276"/>
      <c r="G452" s="631"/>
      <c r="H452" s="656"/>
    </row>
    <row r="453" spans="1:8" ht="12.75" customHeight="1">
      <c r="A453" s="467"/>
      <c r="B453" s="493" t="s">
        <v>4871</v>
      </c>
      <c r="C453" s="493" t="s">
        <v>4872</v>
      </c>
      <c r="D453" s="594">
        <v>14.6</v>
      </c>
      <c r="E453" s="507" t="s">
        <v>2738</v>
      </c>
      <c r="F453" s="630"/>
      <c r="G453" s="632"/>
      <c r="H453" s="277"/>
    </row>
    <row r="454" spans="1:8" ht="12.75" customHeight="1">
      <c r="A454" s="466"/>
      <c r="B454" s="491"/>
      <c r="C454" s="510"/>
      <c r="D454" s="593"/>
      <c r="E454" s="475"/>
      <c r="F454" s="276"/>
      <c r="G454" s="631"/>
      <c r="H454" s="491"/>
    </row>
    <row r="455" spans="1:8" ht="12.75" customHeight="1">
      <c r="A455" s="467"/>
      <c r="B455" s="497"/>
      <c r="C455" s="497"/>
      <c r="D455" s="594"/>
      <c r="E455" s="507"/>
      <c r="F455" s="630"/>
      <c r="G455" s="632"/>
      <c r="H455" s="277"/>
    </row>
    <row r="456" spans="1:8" ht="12.75" customHeight="1">
      <c r="A456" s="466"/>
      <c r="B456" s="491"/>
      <c r="C456" s="496"/>
      <c r="D456" s="593"/>
      <c r="E456" s="475"/>
      <c r="F456" s="276"/>
      <c r="G456" s="631"/>
      <c r="H456" s="491"/>
    </row>
    <row r="457" spans="1:8" ht="12.75" customHeight="1">
      <c r="A457" s="467"/>
      <c r="B457" s="493"/>
      <c r="C457" s="511"/>
      <c r="D457" s="594"/>
      <c r="E457" s="507"/>
      <c r="F457" s="630"/>
      <c r="G457" s="632"/>
      <c r="H457" s="277"/>
    </row>
    <row r="458" spans="1:8" ht="12.75" customHeight="1">
      <c r="A458" s="466"/>
      <c r="B458" s="491"/>
      <c r="C458" s="510"/>
      <c r="D458" s="593"/>
      <c r="E458" s="475"/>
      <c r="F458" s="276"/>
      <c r="G458" s="631"/>
      <c r="H458" s="491"/>
    </row>
    <row r="459" spans="1:8" ht="12.75" customHeight="1">
      <c r="A459" s="467"/>
      <c r="B459" s="497"/>
      <c r="C459" s="497"/>
      <c r="D459" s="594"/>
      <c r="E459" s="507"/>
      <c r="F459" s="630"/>
      <c r="G459" s="632"/>
      <c r="H459" s="277"/>
    </row>
    <row r="460" spans="1:8" ht="12.75" customHeight="1">
      <c r="A460" s="466"/>
      <c r="B460" s="491"/>
      <c r="C460" s="496"/>
      <c r="D460" s="593"/>
      <c r="E460" s="475"/>
      <c r="F460" s="276"/>
      <c r="G460" s="631"/>
      <c r="H460" s="491"/>
    </row>
    <row r="461" spans="1:8" ht="12.75" customHeight="1">
      <c r="A461" s="467"/>
      <c r="B461" s="493"/>
      <c r="C461" s="493"/>
      <c r="D461" s="594"/>
      <c r="E461" s="507"/>
      <c r="F461" s="630"/>
      <c r="G461" s="632"/>
      <c r="H461" s="277"/>
    </row>
    <row r="462" spans="1:8" ht="12.75" customHeight="1">
      <c r="A462" s="466"/>
      <c r="B462" s="491"/>
      <c r="C462" s="496"/>
      <c r="D462" s="593"/>
      <c r="E462" s="475"/>
      <c r="F462" s="276"/>
      <c r="G462" s="631"/>
      <c r="H462" s="491"/>
    </row>
    <row r="463" spans="1:8" ht="12.75" customHeight="1">
      <c r="A463" s="467"/>
      <c r="B463" s="493"/>
      <c r="C463" s="493"/>
      <c r="D463" s="594"/>
      <c r="E463" s="507"/>
      <c r="F463" s="630"/>
      <c r="G463" s="632"/>
      <c r="H463" s="277"/>
    </row>
    <row r="464" spans="1:8" ht="12.75" customHeight="1">
      <c r="A464" s="466"/>
      <c r="B464" s="491"/>
      <c r="C464" s="496"/>
      <c r="D464" s="593"/>
      <c r="E464" s="475"/>
      <c r="F464" s="276"/>
      <c r="G464" s="631"/>
      <c r="H464" s="491"/>
    </row>
    <row r="465" spans="1:8" ht="12.75" customHeight="1">
      <c r="A465" s="467"/>
      <c r="B465" s="493"/>
      <c r="C465" s="511"/>
      <c r="D465" s="594"/>
      <c r="E465" s="507"/>
      <c r="F465" s="630"/>
      <c r="G465" s="632"/>
      <c r="H465" s="277"/>
    </row>
    <row r="466" spans="1:8" ht="12.75" customHeight="1">
      <c r="A466" s="466"/>
      <c r="B466" s="491"/>
      <c r="C466" s="510"/>
      <c r="D466" s="593"/>
      <c r="E466" s="475"/>
      <c r="F466" s="276"/>
      <c r="G466" s="631"/>
      <c r="H466" s="491"/>
    </row>
    <row r="467" spans="1:8" ht="12.75" customHeight="1">
      <c r="A467" s="467"/>
      <c r="B467" s="493"/>
      <c r="C467" s="493"/>
      <c r="D467" s="594"/>
      <c r="E467" s="507"/>
      <c r="F467" s="630"/>
      <c r="G467" s="632"/>
      <c r="H467" s="277"/>
    </row>
    <row r="468" spans="1:8" ht="12.75" customHeight="1">
      <c r="A468" s="466"/>
      <c r="B468" s="491"/>
      <c r="C468" s="496"/>
      <c r="D468" s="593"/>
      <c r="E468" s="613"/>
      <c r="F468" s="276"/>
      <c r="G468" s="631"/>
      <c r="H468" s="491"/>
    </row>
    <row r="469" spans="1:8" ht="12.75" customHeight="1">
      <c r="A469" s="467"/>
      <c r="B469" s="493"/>
      <c r="C469" s="493"/>
      <c r="D469" s="594"/>
      <c r="E469" s="616"/>
      <c r="F469" s="630"/>
      <c r="G469" s="632"/>
      <c r="H469" s="493"/>
    </row>
    <row r="470" spans="1:8" ht="12.75" customHeight="1">
      <c r="A470" s="466"/>
      <c r="B470" s="491"/>
      <c r="C470" s="496"/>
      <c r="D470" s="593"/>
      <c r="E470" s="612"/>
      <c r="F470" s="276"/>
      <c r="G470" s="631"/>
      <c r="H470" s="423"/>
    </row>
    <row r="471" spans="1:8" ht="12.75" customHeight="1">
      <c r="A471" s="467"/>
      <c r="B471" s="493"/>
      <c r="C471" s="493"/>
      <c r="D471" s="594"/>
      <c r="E471" s="616"/>
      <c r="F471" s="630"/>
      <c r="G471" s="632"/>
      <c r="H471" s="277"/>
    </row>
    <row r="472" spans="1:8" ht="12.75" customHeight="1">
      <c r="A472" s="466"/>
      <c r="B472" s="491"/>
      <c r="C472" s="496"/>
      <c r="D472" s="593"/>
      <c r="E472" s="613"/>
      <c r="F472" s="276"/>
      <c r="G472" s="631"/>
      <c r="H472" s="491"/>
    </row>
    <row r="473" spans="1:8" ht="12.75" customHeight="1">
      <c r="A473" s="467"/>
      <c r="B473" s="493"/>
      <c r="C473" s="511"/>
      <c r="D473" s="594"/>
      <c r="E473" s="616"/>
      <c r="F473" s="630"/>
      <c r="G473" s="632"/>
      <c r="H473" s="493"/>
    </row>
    <row r="474" spans="1:8" ht="12.75" customHeight="1">
      <c r="A474" s="466"/>
      <c r="B474" s="491"/>
      <c r="C474" s="510"/>
      <c r="D474" s="593"/>
      <c r="E474" s="613"/>
      <c r="F474" s="276"/>
      <c r="G474" s="631"/>
      <c r="H474" s="491"/>
    </row>
    <row r="475" spans="1:8" ht="12.75" customHeight="1">
      <c r="A475" s="467"/>
      <c r="B475" s="493"/>
      <c r="C475" s="511"/>
      <c r="D475" s="594"/>
      <c r="E475" s="616"/>
      <c r="F475" s="630"/>
      <c r="G475" s="632"/>
      <c r="H475" s="493"/>
    </row>
    <row r="476" spans="1:8" ht="12.75" customHeight="1">
      <c r="A476" s="466"/>
      <c r="B476" s="491"/>
      <c r="C476" s="510"/>
      <c r="D476" s="593"/>
      <c r="E476" s="613"/>
      <c r="F476" s="276"/>
      <c r="G476" s="631"/>
      <c r="H476" s="491"/>
    </row>
    <row r="477" spans="1:8" ht="12.75" customHeight="1">
      <c r="A477" s="467"/>
      <c r="B477" s="497"/>
      <c r="C477" s="511"/>
      <c r="D477" s="594"/>
      <c r="E477" s="616"/>
      <c r="F477" s="630"/>
      <c r="G477" s="632"/>
      <c r="H477" s="493"/>
    </row>
    <row r="478" spans="1:8" ht="12.75" customHeight="1">
      <c r="A478" s="466"/>
      <c r="B478" s="491"/>
      <c r="C478" s="510"/>
      <c r="D478" s="593"/>
      <c r="E478" s="611"/>
      <c r="F478" s="633"/>
      <c r="G478" s="631"/>
      <c r="H478" s="491"/>
    </row>
    <row r="479" spans="1:8" ht="12.75" customHeight="1">
      <c r="A479" s="467"/>
      <c r="B479" s="469" t="s">
        <v>2196</v>
      </c>
      <c r="C479" s="493"/>
      <c r="D479" s="594"/>
      <c r="E479" s="469"/>
      <c r="F479" s="634"/>
      <c r="G479" s="632"/>
      <c r="H479" s="493"/>
    </row>
    <row r="480" spans="1:8" ht="12.75" customHeight="1">
      <c r="A480" s="478"/>
      <c r="B480" s="518"/>
      <c r="C480" s="496"/>
      <c r="D480" s="593"/>
      <c r="E480" s="613"/>
      <c r="F480" s="633"/>
      <c r="G480" s="633"/>
      <c r="H480" s="491"/>
    </row>
    <row r="481" spans="1:40" ht="12.75" customHeight="1">
      <c r="A481" s="479"/>
      <c r="B481" s="497"/>
      <c r="C481" s="511"/>
      <c r="D481" s="591"/>
      <c r="E481" s="617"/>
      <c r="F481" s="635"/>
      <c r="G481" s="374"/>
      <c r="H481" s="277"/>
      <c r="J481" s="4"/>
    </row>
    <row r="482" spans="1:40" ht="12.75" customHeight="1">
      <c r="A482" s="475"/>
      <c r="B482" s="516"/>
      <c r="C482" s="503"/>
      <c r="D482" s="590"/>
      <c r="E482" s="618"/>
      <c r="F482" s="631"/>
      <c r="G482" s="631"/>
      <c r="H482" s="661"/>
      <c r="J482" s="417"/>
      <c r="K482" s="417"/>
      <c r="L482" s="417"/>
      <c r="M482" s="417"/>
      <c r="N482" s="417"/>
      <c r="O482" s="417"/>
      <c r="P482" s="417"/>
      <c r="Q482" s="417"/>
      <c r="R482" s="417"/>
      <c r="S482" s="417"/>
      <c r="T482" s="417"/>
      <c r="U482" s="417"/>
      <c r="V482" s="417"/>
      <c r="W482" s="417"/>
      <c r="X482" s="417"/>
      <c r="Y482" s="417"/>
      <c r="Z482" s="417"/>
      <c r="AA482" s="417"/>
      <c r="AB482" s="417"/>
      <c r="AC482" s="417"/>
      <c r="AD482" s="417"/>
      <c r="AE482" s="417"/>
      <c r="AF482" s="417"/>
      <c r="AG482" s="417"/>
      <c r="AH482" s="417"/>
      <c r="AI482" s="417"/>
      <c r="AJ482" s="417"/>
      <c r="AK482" s="417"/>
      <c r="AL482" s="417"/>
      <c r="AM482" s="417"/>
      <c r="AN482" s="417"/>
    </row>
    <row r="483" spans="1:40" ht="12.75" customHeight="1">
      <c r="A483" s="476" t="s">
        <v>4889</v>
      </c>
      <c r="B483" s="492" t="s">
        <v>4611</v>
      </c>
      <c r="C483" s="409"/>
      <c r="D483" s="591"/>
      <c r="E483" s="619"/>
      <c r="F483" s="632"/>
      <c r="G483" s="632"/>
      <c r="H483" s="277"/>
      <c r="J483" s="417"/>
      <c r="K483" s="417"/>
      <c r="L483" s="417"/>
      <c r="M483" s="417"/>
      <c r="N483" s="417"/>
      <c r="O483" s="417"/>
      <c r="P483" s="417"/>
      <c r="Q483" s="417"/>
      <c r="R483" s="417"/>
      <c r="S483" s="417"/>
      <c r="T483" s="417"/>
      <c r="U483" s="417"/>
      <c r="V483" s="417"/>
      <c r="W483" s="417"/>
      <c r="X483" s="417"/>
      <c r="Y483" s="417"/>
      <c r="Z483" s="417"/>
      <c r="AA483" s="417"/>
      <c r="AB483" s="417"/>
      <c r="AC483" s="417"/>
      <c r="AD483" s="417"/>
      <c r="AE483" s="417"/>
      <c r="AF483" s="417"/>
      <c r="AG483" s="417"/>
      <c r="AH483" s="417"/>
      <c r="AI483" s="417"/>
      <c r="AJ483" s="417"/>
      <c r="AK483" s="417"/>
      <c r="AL483" s="417"/>
      <c r="AM483" s="417"/>
      <c r="AN483" s="417"/>
    </row>
    <row r="484" spans="1:40" ht="12.75" customHeight="1">
      <c r="A484" s="466"/>
      <c r="B484" s="423"/>
      <c r="C484" s="503"/>
      <c r="D484" s="590"/>
      <c r="E484" s="618"/>
      <c r="F484" s="631"/>
      <c r="G484" s="631"/>
      <c r="H484" s="661"/>
      <c r="J484" s="417"/>
      <c r="K484" s="417"/>
      <c r="L484" s="417"/>
      <c r="M484" s="417"/>
      <c r="N484" s="417"/>
      <c r="O484" s="417"/>
      <c r="P484" s="417"/>
      <c r="Q484" s="417"/>
      <c r="R484" s="417"/>
      <c r="S484" s="417"/>
      <c r="T484" s="417"/>
      <c r="U484" s="417"/>
      <c r="V484" s="417"/>
      <c r="W484" s="417"/>
      <c r="X484" s="417"/>
      <c r="Y484" s="417"/>
      <c r="Z484" s="417"/>
      <c r="AA484" s="417"/>
      <c r="AB484" s="417"/>
      <c r="AC484" s="417"/>
      <c r="AD484" s="417"/>
      <c r="AE484" s="417"/>
      <c r="AF484" s="417"/>
      <c r="AG484" s="417"/>
      <c r="AH484" s="417"/>
      <c r="AI484" s="417"/>
      <c r="AJ484" s="417"/>
      <c r="AK484" s="417"/>
      <c r="AL484" s="417"/>
      <c r="AM484" s="417"/>
      <c r="AN484" s="417"/>
    </row>
    <row r="485" spans="1:40" ht="12.75" customHeight="1">
      <c r="A485" s="480"/>
      <c r="B485" s="515"/>
      <c r="C485" s="409"/>
      <c r="D485" s="591"/>
      <c r="E485" s="619"/>
      <c r="F485" s="632"/>
      <c r="G485" s="632"/>
      <c r="H485" s="277"/>
      <c r="J485" s="417"/>
      <c r="K485" s="417"/>
      <c r="L485" s="417"/>
      <c r="M485" s="417"/>
      <c r="N485" s="417"/>
      <c r="O485" s="417"/>
      <c r="P485" s="417"/>
      <c r="Q485" s="417"/>
      <c r="R485" s="417"/>
      <c r="S485" s="417"/>
      <c r="T485" s="417"/>
      <c r="U485" s="417"/>
      <c r="V485" s="417"/>
      <c r="W485" s="417"/>
      <c r="X485" s="417"/>
      <c r="Y485" s="417"/>
      <c r="Z485" s="417"/>
      <c r="AA485" s="417"/>
      <c r="AB485" s="417"/>
      <c r="AC485" s="417"/>
      <c r="AD485" s="417"/>
      <c r="AE485" s="417"/>
      <c r="AF485" s="417"/>
      <c r="AG485" s="417"/>
      <c r="AH485" s="417"/>
      <c r="AI485" s="417"/>
      <c r="AJ485" s="417"/>
      <c r="AK485" s="417"/>
      <c r="AL485" s="417"/>
      <c r="AM485" s="417"/>
      <c r="AN485" s="417"/>
    </row>
    <row r="486" spans="1:40" ht="12.75" customHeight="1">
      <c r="A486" s="466"/>
      <c r="B486" s="516"/>
      <c r="C486" s="423"/>
      <c r="D486" s="599"/>
      <c r="E486" s="611"/>
      <c r="F486" s="276"/>
      <c r="G486" s="631"/>
      <c r="H486" s="656"/>
      <c r="J486" s="417"/>
      <c r="K486" s="417"/>
      <c r="L486" s="417"/>
      <c r="M486" s="417"/>
      <c r="N486" s="417"/>
      <c r="O486" s="417"/>
      <c r="P486" s="417"/>
      <c r="Q486" s="417"/>
      <c r="R486" s="417"/>
      <c r="S486" s="417"/>
      <c r="T486" s="417"/>
      <c r="U486" s="417"/>
      <c r="V486" s="417"/>
      <c r="W486" s="417"/>
      <c r="X486" s="417"/>
      <c r="Y486" s="417"/>
      <c r="Z486" s="417"/>
      <c r="AA486" s="417"/>
      <c r="AB486" s="417"/>
      <c r="AC486" s="417"/>
      <c r="AD486" s="417"/>
      <c r="AE486" s="417"/>
      <c r="AF486" s="417"/>
      <c r="AG486" s="417"/>
      <c r="AH486" s="417"/>
      <c r="AI486" s="417"/>
      <c r="AJ486" s="417"/>
      <c r="AK486" s="417"/>
      <c r="AL486" s="417"/>
      <c r="AM486" s="417"/>
      <c r="AN486" s="417"/>
    </row>
    <row r="487" spans="1:40" ht="12.75" customHeight="1">
      <c r="A487" s="467"/>
      <c r="B487" s="515" t="s">
        <v>4873</v>
      </c>
      <c r="C487" s="409" t="s">
        <v>4874</v>
      </c>
      <c r="D487" s="600">
        <v>2</v>
      </c>
      <c r="E487" s="469" t="s">
        <v>877</v>
      </c>
      <c r="F487" s="630"/>
      <c r="G487" s="632"/>
      <c r="H487" s="277"/>
      <c r="J487" s="417"/>
      <c r="K487" s="417"/>
      <c r="L487" s="417"/>
      <c r="M487" s="417"/>
      <c r="N487" s="417"/>
      <c r="O487" s="417"/>
      <c r="P487" s="417"/>
      <c r="Q487" s="417"/>
      <c r="R487" s="417"/>
      <c r="S487" s="417"/>
      <c r="T487" s="417"/>
      <c r="U487" s="417"/>
      <c r="V487" s="417"/>
      <c r="W487" s="417"/>
      <c r="X487" s="417"/>
      <c r="Y487" s="417"/>
      <c r="Z487" s="417"/>
      <c r="AA487" s="417"/>
      <c r="AB487" s="417"/>
      <c r="AC487" s="417"/>
      <c r="AD487" s="417"/>
      <c r="AE487" s="417"/>
      <c r="AF487" s="417"/>
      <c r="AG487" s="417"/>
      <c r="AH487" s="417"/>
      <c r="AI487" s="417"/>
      <c r="AJ487" s="417"/>
      <c r="AK487" s="417"/>
      <c r="AL487" s="417"/>
      <c r="AM487" s="417"/>
      <c r="AN487" s="417"/>
    </row>
    <row r="488" spans="1:40" ht="12.75" customHeight="1">
      <c r="A488" s="466"/>
      <c r="B488" s="519"/>
      <c r="C488" s="514"/>
      <c r="D488" s="599"/>
      <c r="E488" s="611"/>
      <c r="F488" s="276"/>
      <c r="G488" s="631"/>
      <c r="H488" s="656"/>
      <c r="J488" s="417"/>
      <c r="K488" s="417"/>
      <c r="L488" s="417"/>
      <c r="M488" s="417"/>
      <c r="N488" s="417"/>
      <c r="O488" s="417"/>
      <c r="P488" s="417"/>
      <c r="Q488" s="417"/>
      <c r="R488" s="417"/>
      <c r="S488" s="417"/>
      <c r="T488" s="417"/>
      <c r="U488" s="417"/>
      <c r="V488" s="417"/>
      <c r="W488" s="417"/>
      <c r="X488" s="417"/>
      <c r="Y488" s="417"/>
      <c r="Z488" s="417"/>
      <c r="AA488" s="417"/>
      <c r="AB488" s="417"/>
      <c r="AC488" s="417"/>
      <c r="AD488" s="417"/>
      <c r="AE488" s="417"/>
      <c r="AF488" s="417"/>
      <c r="AG488" s="417"/>
      <c r="AH488" s="417"/>
      <c r="AI488" s="417"/>
      <c r="AJ488" s="417"/>
      <c r="AK488" s="417"/>
      <c r="AL488" s="417"/>
      <c r="AM488" s="417"/>
      <c r="AN488" s="417"/>
    </row>
    <row r="489" spans="1:40" ht="12.75" customHeight="1">
      <c r="A489" s="467"/>
      <c r="B489" s="520" t="s">
        <v>4873</v>
      </c>
      <c r="C489" s="409" t="s">
        <v>301</v>
      </c>
      <c r="D489" s="604">
        <v>3.8</v>
      </c>
      <c r="E489" s="469" t="s">
        <v>877</v>
      </c>
      <c r="F489" s="630"/>
      <c r="G489" s="632"/>
      <c r="H489" s="277"/>
      <c r="J489" s="417"/>
      <c r="K489" s="417"/>
      <c r="L489" s="417"/>
      <c r="M489" s="417"/>
      <c r="N489" s="417"/>
      <c r="O489" s="417"/>
      <c r="P489" s="417"/>
      <c r="Q489" s="417"/>
      <c r="R489" s="417"/>
      <c r="S489" s="417"/>
      <c r="T489" s="417"/>
      <c r="U489" s="417"/>
      <c r="V489" s="417"/>
      <c r="W489" s="417"/>
      <c r="X489" s="417"/>
      <c r="Y489" s="417"/>
      <c r="Z489" s="417"/>
      <c r="AA489" s="417"/>
      <c r="AB489" s="417"/>
      <c r="AC489" s="417"/>
      <c r="AD489" s="417"/>
      <c r="AE489" s="417"/>
      <c r="AF489" s="417"/>
      <c r="AG489" s="417"/>
      <c r="AH489" s="417"/>
      <c r="AI489" s="417"/>
      <c r="AJ489" s="417"/>
      <c r="AK489" s="417"/>
      <c r="AL489" s="417"/>
      <c r="AM489" s="417"/>
      <c r="AN489" s="417"/>
    </row>
    <row r="490" spans="1:40" ht="12.75" customHeight="1">
      <c r="A490" s="466"/>
      <c r="B490" s="516"/>
      <c r="C490" s="516"/>
      <c r="D490" s="599"/>
      <c r="E490" s="611"/>
      <c r="F490" s="276"/>
      <c r="G490" s="631"/>
      <c r="H490" s="656"/>
      <c r="J490" s="417"/>
      <c r="K490" s="417"/>
      <c r="L490" s="417"/>
      <c r="M490" s="417"/>
      <c r="N490" s="417"/>
      <c r="O490" s="417"/>
      <c r="P490" s="417"/>
      <c r="Q490" s="417"/>
      <c r="R490" s="417"/>
      <c r="S490" s="417"/>
      <c r="T490" s="417"/>
      <c r="U490" s="417"/>
      <c r="V490" s="417"/>
      <c r="W490" s="417"/>
      <c r="X490" s="417"/>
      <c r="Y490" s="417"/>
      <c r="Z490" s="417"/>
      <c r="AA490" s="417"/>
      <c r="AB490" s="417"/>
      <c r="AC490" s="417"/>
      <c r="AD490" s="417"/>
      <c r="AE490" s="417"/>
      <c r="AF490" s="417"/>
      <c r="AG490" s="417"/>
      <c r="AH490" s="417"/>
      <c r="AI490" s="417"/>
      <c r="AJ490" s="417"/>
      <c r="AK490" s="417"/>
      <c r="AL490" s="417"/>
      <c r="AM490" s="417"/>
      <c r="AN490" s="417"/>
    </row>
    <row r="491" spans="1:40" ht="12.75" customHeight="1">
      <c r="A491" s="467"/>
      <c r="B491" s="515" t="s">
        <v>4751</v>
      </c>
      <c r="C491" s="409" t="s">
        <v>3953</v>
      </c>
      <c r="D491" s="600">
        <v>1.8</v>
      </c>
      <c r="E491" s="469" t="s">
        <v>877</v>
      </c>
      <c r="F491" s="630"/>
      <c r="G491" s="632"/>
      <c r="H491" s="277"/>
      <c r="J491" s="417"/>
      <c r="K491" s="417"/>
      <c r="L491" s="417"/>
      <c r="M491" s="417"/>
      <c r="N491" s="417"/>
      <c r="O491" s="417"/>
      <c r="P491" s="417"/>
      <c r="Q491" s="417"/>
      <c r="R491" s="417"/>
      <c r="S491" s="417"/>
      <c r="T491" s="417"/>
      <c r="U491" s="417"/>
      <c r="V491" s="417"/>
      <c r="W491" s="417"/>
      <c r="X491" s="417"/>
      <c r="Y491" s="417"/>
      <c r="Z491" s="417"/>
      <c r="AA491" s="417"/>
      <c r="AB491" s="417"/>
      <c r="AC491" s="417"/>
      <c r="AD491" s="417"/>
      <c r="AE491" s="417"/>
      <c r="AF491" s="417"/>
      <c r="AG491" s="417"/>
      <c r="AH491" s="417"/>
      <c r="AI491" s="417"/>
      <c r="AJ491" s="417"/>
      <c r="AK491" s="417"/>
      <c r="AL491" s="417"/>
      <c r="AM491" s="417"/>
      <c r="AN491" s="417"/>
    </row>
    <row r="492" spans="1:40" ht="12.75" customHeight="1">
      <c r="A492" s="466"/>
      <c r="B492" s="514"/>
      <c r="C492" s="423"/>
      <c r="D492" s="599"/>
      <c r="E492" s="611"/>
      <c r="F492" s="276"/>
      <c r="G492" s="631"/>
      <c r="H492" s="656"/>
      <c r="J492" s="417"/>
      <c r="K492" s="417"/>
      <c r="L492" s="417"/>
      <c r="M492" s="417"/>
      <c r="N492" s="417"/>
      <c r="O492" s="417"/>
      <c r="P492" s="417"/>
      <c r="Q492" s="417"/>
      <c r="R492" s="417"/>
      <c r="S492" s="417"/>
      <c r="T492" s="417"/>
      <c r="U492" s="417"/>
      <c r="V492" s="417"/>
      <c r="W492" s="417"/>
      <c r="X492" s="417"/>
      <c r="Y492" s="417"/>
      <c r="Z492" s="417"/>
      <c r="AA492" s="417"/>
      <c r="AB492" s="417"/>
      <c r="AC492" s="417"/>
      <c r="AD492" s="417"/>
      <c r="AE492" s="417"/>
      <c r="AF492" s="417"/>
      <c r="AG492" s="417"/>
      <c r="AH492" s="417"/>
      <c r="AI492" s="417"/>
      <c r="AJ492" s="417"/>
      <c r="AK492" s="417"/>
      <c r="AL492" s="417"/>
      <c r="AM492" s="417"/>
      <c r="AN492" s="417"/>
    </row>
    <row r="493" spans="1:40" ht="12.75" customHeight="1">
      <c r="A493" s="467"/>
      <c r="B493" s="515" t="s">
        <v>2115</v>
      </c>
      <c r="C493" s="497" t="s">
        <v>1591</v>
      </c>
      <c r="D493" s="600">
        <v>4.9000000000000004</v>
      </c>
      <c r="E493" s="469" t="s">
        <v>877</v>
      </c>
      <c r="F493" s="630"/>
      <c r="G493" s="632"/>
      <c r="H493" s="277"/>
      <c r="J493" s="417"/>
      <c r="K493" s="417"/>
      <c r="L493" s="417"/>
      <c r="M493" s="417"/>
      <c r="N493" s="417"/>
      <c r="O493" s="417"/>
      <c r="P493" s="417"/>
      <c r="Q493" s="417"/>
      <c r="R493" s="417"/>
      <c r="S493" s="417"/>
      <c r="T493" s="417"/>
      <c r="U493" s="417"/>
      <c r="V493" s="417"/>
      <c r="W493" s="417"/>
      <c r="X493" s="417"/>
      <c r="Y493" s="417"/>
      <c r="Z493" s="417"/>
      <c r="AA493" s="417"/>
      <c r="AB493" s="417"/>
      <c r="AC493" s="417"/>
      <c r="AD493" s="417"/>
      <c r="AE493" s="417"/>
      <c r="AF493" s="417"/>
      <c r="AG493" s="417"/>
      <c r="AH493" s="417"/>
      <c r="AI493" s="417"/>
      <c r="AJ493" s="417"/>
      <c r="AK493" s="417"/>
      <c r="AL493" s="417"/>
      <c r="AM493" s="417"/>
      <c r="AN493" s="417"/>
    </row>
    <row r="494" spans="1:40" ht="12.75" customHeight="1">
      <c r="A494" s="466"/>
      <c r="B494" s="516"/>
      <c r="C494" s="514"/>
      <c r="D494" s="599"/>
      <c r="E494" s="611"/>
      <c r="F494" s="276"/>
      <c r="G494" s="631"/>
      <c r="H494" s="656"/>
      <c r="J494" s="417"/>
      <c r="K494" s="417"/>
      <c r="L494" s="417"/>
      <c r="M494" s="417"/>
      <c r="N494" s="417"/>
      <c r="O494" s="417"/>
      <c r="P494" s="417"/>
      <c r="Q494" s="417"/>
      <c r="R494" s="417"/>
      <c r="S494" s="417"/>
      <c r="T494" s="417"/>
      <c r="U494" s="417"/>
      <c r="V494" s="417"/>
      <c r="W494" s="417"/>
      <c r="X494" s="417"/>
      <c r="Y494" s="417"/>
      <c r="Z494" s="417"/>
      <c r="AA494" s="417"/>
      <c r="AB494" s="417"/>
      <c r="AC494" s="417"/>
      <c r="AD494" s="417"/>
      <c r="AE494" s="417"/>
      <c r="AF494" s="417"/>
      <c r="AG494" s="417"/>
      <c r="AH494" s="417"/>
      <c r="AI494" s="417"/>
      <c r="AJ494" s="417"/>
      <c r="AK494" s="417"/>
      <c r="AL494" s="417"/>
      <c r="AM494" s="417"/>
      <c r="AN494" s="417"/>
    </row>
    <row r="495" spans="1:40" ht="12.75" customHeight="1">
      <c r="A495" s="467"/>
      <c r="B495" s="515" t="s">
        <v>1415</v>
      </c>
      <c r="C495" s="515" t="s">
        <v>4260</v>
      </c>
      <c r="D495" s="600">
        <v>6.5</v>
      </c>
      <c r="E495" s="469" t="s">
        <v>877</v>
      </c>
      <c r="F495" s="630"/>
      <c r="G495" s="632"/>
      <c r="H495" s="277"/>
      <c r="J495" s="417"/>
      <c r="K495" s="417"/>
      <c r="L495" s="417"/>
      <c r="M495" s="417"/>
      <c r="N495" s="417"/>
      <c r="O495" s="417"/>
      <c r="P495" s="417"/>
      <c r="Q495" s="417"/>
      <c r="R495" s="417"/>
      <c r="S495" s="417"/>
      <c r="T495" s="417"/>
      <c r="U495" s="417"/>
      <c r="V495" s="417"/>
      <c r="W495" s="417"/>
      <c r="X495" s="417"/>
      <c r="Y495" s="417"/>
      <c r="Z495" s="417"/>
      <c r="AA495" s="417"/>
      <c r="AB495" s="417"/>
      <c r="AC495" s="417"/>
      <c r="AD495" s="417"/>
      <c r="AE495" s="417"/>
      <c r="AF495" s="417"/>
      <c r="AG495" s="417"/>
      <c r="AH495" s="417"/>
      <c r="AI495" s="417"/>
      <c r="AJ495" s="417"/>
      <c r="AK495" s="417"/>
      <c r="AL495" s="417"/>
      <c r="AM495" s="417"/>
      <c r="AN495" s="417"/>
    </row>
    <row r="496" spans="1:40" ht="12.75" customHeight="1">
      <c r="A496" s="466"/>
      <c r="B496" s="516"/>
      <c r="C496" s="514"/>
      <c r="D496" s="599"/>
      <c r="E496" s="614"/>
      <c r="F496" s="276"/>
      <c r="G496" s="631"/>
      <c r="H496" s="276"/>
      <c r="J496" s="417"/>
      <c r="K496" s="417"/>
      <c r="L496" s="417"/>
      <c r="M496" s="417"/>
      <c r="N496" s="417"/>
      <c r="O496" s="417"/>
      <c r="P496" s="417"/>
      <c r="Q496" s="417"/>
      <c r="R496" s="417"/>
      <c r="S496" s="417"/>
      <c r="T496" s="417"/>
      <c r="U496" s="417"/>
      <c r="V496" s="417"/>
      <c r="W496" s="417"/>
      <c r="X496" s="417"/>
      <c r="Y496" s="417"/>
      <c r="Z496" s="417"/>
      <c r="AA496" s="417"/>
      <c r="AB496" s="417"/>
      <c r="AC496" s="417"/>
      <c r="AD496" s="417"/>
      <c r="AE496" s="417"/>
      <c r="AF496" s="417"/>
      <c r="AG496" s="417"/>
      <c r="AH496" s="417"/>
      <c r="AI496" s="417"/>
      <c r="AJ496" s="417"/>
      <c r="AK496" s="417"/>
      <c r="AL496" s="417"/>
      <c r="AM496" s="417"/>
      <c r="AN496" s="417"/>
    </row>
    <row r="497" spans="1:40" ht="12.75" customHeight="1">
      <c r="A497" s="467"/>
      <c r="B497" s="515"/>
      <c r="C497" s="515"/>
      <c r="D497" s="600"/>
      <c r="E497" s="507"/>
      <c r="F497" s="630"/>
      <c r="G497" s="632"/>
      <c r="H497" s="630"/>
      <c r="J497" s="417"/>
      <c r="K497" s="417"/>
      <c r="L497" s="417"/>
      <c r="M497" s="417"/>
      <c r="N497" s="417"/>
      <c r="O497" s="417"/>
      <c r="P497" s="417"/>
      <c r="Q497" s="417"/>
      <c r="R497" s="417"/>
      <c r="S497" s="417"/>
      <c r="T497" s="417"/>
      <c r="U497" s="417"/>
      <c r="V497" s="417"/>
      <c r="W497" s="417"/>
      <c r="X497" s="417"/>
      <c r="Y497" s="417"/>
      <c r="Z497" s="417"/>
      <c r="AA497" s="417"/>
      <c r="AB497" s="417"/>
      <c r="AC497" s="417"/>
      <c r="AD497" s="417"/>
      <c r="AE497" s="417"/>
      <c r="AF497" s="417"/>
      <c r="AG497" s="417"/>
      <c r="AH497" s="417"/>
      <c r="AI497" s="417"/>
      <c r="AJ497" s="417"/>
      <c r="AK497" s="417"/>
      <c r="AL497" s="417"/>
      <c r="AM497" s="417"/>
      <c r="AN497" s="417"/>
    </row>
    <row r="498" spans="1:40" ht="12.75" customHeight="1">
      <c r="A498" s="466"/>
      <c r="B498" s="516"/>
      <c r="C498" s="514"/>
      <c r="D498" s="599"/>
      <c r="E498" s="614"/>
      <c r="F498" s="276"/>
      <c r="G498" s="631"/>
      <c r="H498" s="656"/>
      <c r="J498" s="417"/>
      <c r="K498" s="417"/>
      <c r="L498" s="417"/>
      <c r="M498" s="417"/>
      <c r="N498" s="417"/>
      <c r="O498" s="417"/>
      <c r="P498" s="417"/>
      <c r="Q498" s="417"/>
      <c r="R498" s="417"/>
      <c r="S498" s="417"/>
      <c r="T498" s="417"/>
      <c r="U498" s="417"/>
      <c r="V498" s="417"/>
      <c r="W498" s="417"/>
      <c r="X498" s="417"/>
      <c r="Y498" s="417"/>
      <c r="Z498" s="417"/>
      <c r="AA498" s="417"/>
      <c r="AB498" s="417"/>
      <c r="AC498" s="417"/>
      <c r="AD498" s="417"/>
      <c r="AE498" s="417"/>
      <c r="AF498" s="417"/>
      <c r="AG498" s="417"/>
      <c r="AH498" s="417"/>
      <c r="AI498" s="417"/>
      <c r="AJ498" s="417"/>
      <c r="AK498" s="417"/>
      <c r="AL498" s="417"/>
      <c r="AM498" s="417"/>
      <c r="AN498" s="417"/>
    </row>
    <row r="499" spans="1:40" ht="12.75" customHeight="1">
      <c r="A499" s="467"/>
      <c r="B499" s="515" t="s">
        <v>4875</v>
      </c>
      <c r="C499" s="409"/>
      <c r="D499" s="600">
        <v>13</v>
      </c>
      <c r="E499" s="615" t="s">
        <v>2738</v>
      </c>
      <c r="F499" s="630"/>
      <c r="G499" s="632"/>
      <c r="H499" s="277"/>
      <c r="J499" s="417"/>
      <c r="K499" s="417"/>
      <c r="L499" s="417"/>
      <c r="M499" s="417"/>
      <c r="N499" s="417"/>
      <c r="O499" s="417"/>
      <c r="P499" s="417"/>
      <c r="Q499" s="417"/>
      <c r="R499" s="417"/>
      <c r="S499" s="417"/>
      <c r="T499" s="417"/>
      <c r="U499" s="417"/>
      <c r="V499" s="417"/>
      <c r="W499" s="417"/>
      <c r="X499" s="417"/>
      <c r="Y499" s="417"/>
      <c r="Z499" s="417"/>
      <c r="AA499" s="417"/>
      <c r="AB499" s="417"/>
      <c r="AC499" s="417"/>
      <c r="AD499" s="417"/>
      <c r="AE499" s="417"/>
      <c r="AF499" s="417"/>
      <c r="AG499" s="417"/>
      <c r="AH499" s="417"/>
      <c r="AI499" s="417"/>
      <c r="AJ499" s="417"/>
      <c r="AK499" s="417"/>
      <c r="AL499" s="417"/>
      <c r="AM499" s="417"/>
      <c r="AN499" s="417"/>
    </row>
    <row r="500" spans="1:40" ht="12.75" customHeight="1">
      <c r="A500" s="466"/>
      <c r="B500" s="516"/>
      <c r="C500" s="423"/>
      <c r="D500" s="599"/>
      <c r="E500" s="614"/>
      <c r="F500" s="276"/>
      <c r="G500" s="631"/>
      <c r="H500" s="663"/>
      <c r="J500" s="417"/>
      <c r="K500" s="417"/>
      <c r="L500" s="417"/>
      <c r="M500" s="417"/>
      <c r="N500" s="417"/>
      <c r="O500" s="417"/>
      <c r="P500" s="417"/>
      <c r="Q500" s="417"/>
      <c r="R500" s="417"/>
      <c r="S500" s="417"/>
      <c r="T500" s="417"/>
      <c r="U500" s="417"/>
      <c r="V500" s="417"/>
      <c r="W500" s="417"/>
      <c r="X500" s="417"/>
      <c r="Y500" s="417"/>
      <c r="Z500" s="417"/>
      <c r="AA500" s="417"/>
      <c r="AB500" s="417"/>
      <c r="AC500" s="417"/>
      <c r="AD500" s="417"/>
      <c r="AE500" s="417"/>
      <c r="AF500" s="417"/>
      <c r="AG500" s="417"/>
      <c r="AH500" s="417"/>
      <c r="AI500" s="417"/>
      <c r="AJ500" s="417"/>
      <c r="AK500" s="417"/>
      <c r="AL500" s="417"/>
      <c r="AM500" s="417"/>
      <c r="AN500" s="417"/>
    </row>
    <row r="501" spans="1:40" ht="12.75" customHeight="1">
      <c r="A501" s="467"/>
      <c r="B501" s="497"/>
      <c r="C501" s="515"/>
      <c r="D501" s="600"/>
      <c r="E501" s="615"/>
      <c r="F501" s="630"/>
      <c r="G501" s="632"/>
      <c r="H501" s="664"/>
      <c r="J501" s="417"/>
      <c r="K501" s="417"/>
      <c r="L501" s="417"/>
      <c r="M501" s="417"/>
      <c r="N501" s="417"/>
      <c r="O501" s="417"/>
      <c r="P501" s="417"/>
      <c r="Q501" s="417"/>
      <c r="R501" s="417"/>
      <c r="S501" s="417"/>
      <c r="T501" s="417"/>
      <c r="U501" s="417"/>
      <c r="V501" s="417"/>
      <c r="W501" s="417"/>
      <c r="X501" s="417"/>
      <c r="Y501" s="417"/>
      <c r="Z501" s="417"/>
      <c r="AA501" s="417"/>
      <c r="AB501" s="417"/>
      <c r="AC501" s="417"/>
      <c r="AD501" s="417"/>
      <c r="AE501" s="417"/>
      <c r="AF501" s="417"/>
      <c r="AG501" s="417"/>
      <c r="AH501" s="417"/>
      <c r="AI501" s="417"/>
      <c r="AJ501" s="417"/>
      <c r="AK501" s="417"/>
      <c r="AL501" s="417"/>
      <c r="AM501" s="417"/>
      <c r="AN501" s="417"/>
    </row>
    <row r="502" spans="1:40" ht="12.75" customHeight="1">
      <c r="A502" s="466"/>
      <c r="B502" s="491"/>
      <c r="C502" s="423"/>
      <c r="D502" s="599"/>
      <c r="E502" s="614"/>
      <c r="F502" s="276"/>
      <c r="G502" s="631"/>
      <c r="H502" s="276"/>
      <c r="J502" s="417"/>
      <c r="K502" s="417"/>
      <c r="L502" s="417"/>
      <c r="M502" s="417"/>
      <c r="N502" s="417"/>
      <c r="O502" s="417"/>
      <c r="P502" s="417"/>
      <c r="Q502" s="417"/>
      <c r="R502" s="417"/>
      <c r="S502" s="417"/>
      <c r="T502" s="417"/>
      <c r="U502" s="417"/>
      <c r="V502" s="417"/>
      <c r="W502" s="417"/>
      <c r="X502" s="417"/>
      <c r="Y502" s="417"/>
      <c r="Z502" s="417"/>
      <c r="AA502" s="417"/>
      <c r="AB502" s="417"/>
      <c r="AC502" s="417"/>
      <c r="AD502" s="417"/>
      <c r="AE502" s="417"/>
      <c r="AF502" s="417"/>
      <c r="AG502" s="417"/>
      <c r="AH502" s="417"/>
      <c r="AI502" s="417"/>
      <c r="AJ502" s="417"/>
      <c r="AK502" s="417"/>
      <c r="AL502" s="417"/>
      <c r="AM502" s="417"/>
      <c r="AN502" s="417"/>
    </row>
    <row r="503" spans="1:40" ht="12.75" customHeight="1">
      <c r="A503" s="467"/>
      <c r="B503" s="497"/>
      <c r="C503" s="515"/>
      <c r="D503" s="600"/>
      <c r="E503" s="615"/>
      <c r="F503" s="630"/>
      <c r="G503" s="632"/>
      <c r="H503" s="630"/>
      <c r="J503" s="417"/>
      <c r="K503" s="417"/>
      <c r="L503" s="417"/>
      <c r="M503" s="417"/>
      <c r="N503" s="417"/>
      <c r="O503" s="417"/>
      <c r="P503" s="417"/>
      <c r="Q503" s="417"/>
      <c r="R503" s="417"/>
      <c r="S503" s="417"/>
      <c r="T503" s="417"/>
      <c r="U503" s="417"/>
      <c r="V503" s="417"/>
      <c r="W503" s="417"/>
      <c r="X503" s="417"/>
      <c r="Y503" s="417"/>
      <c r="Z503" s="417"/>
      <c r="AA503" s="417"/>
      <c r="AB503" s="417"/>
      <c r="AC503" s="417"/>
      <c r="AD503" s="417"/>
      <c r="AE503" s="417"/>
      <c r="AF503" s="417"/>
      <c r="AG503" s="417"/>
      <c r="AH503" s="417"/>
      <c r="AI503" s="417"/>
      <c r="AJ503" s="417"/>
      <c r="AK503" s="417"/>
      <c r="AL503" s="417"/>
      <c r="AM503" s="417"/>
      <c r="AN503" s="417"/>
    </row>
    <row r="504" spans="1:40" ht="12.75" customHeight="1">
      <c r="A504" s="466"/>
      <c r="B504" s="491"/>
      <c r="C504" s="423"/>
      <c r="D504" s="599"/>
      <c r="E504" s="614"/>
      <c r="F504" s="276"/>
      <c r="G504" s="631"/>
      <c r="H504" s="665"/>
      <c r="J504" s="417"/>
      <c r="K504" s="417"/>
      <c r="L504" s="417"/>
      <c r="M504" s="417"/>
      <c r="N504" s="417"/>
      <c r="O504" s="417"/>
      <c r="P504" s="417"/>
      <c r="Q504" s="417"/>
      <c r="R504" s="417"/>
      <c r="S504" s="417"/>
      <c r="T504" s="417"/>
      <c r="U504" s="417"/>
      <c r="V504" s="417"/>
      <c r="W504" s="417"/>
      <c r="X504" s="417"/>
      <c r="Y504" s="417"/>
      <c r="Z504" s="417"/>
      <c r="AA504" s="417"/>
      <c r="AB504" s="417"/>
      <c r="AC504" s="417"/>
      <c r="AD504" s="417"/>
      <c r="AE504" s="417"/>
      <c r="AF504" s="417"/>
      <c r="AG504" s="417"/>
      <c r="AH504" s="417"/>
      <c r="AI504" s="417"/>
      <c r="AJ504" s="417"/>
      <c r="AK504" s="417"/>
      <c r="AL504" s="417"/>
      <c r="AM504" s="417"/>
      <c r="AN504" s="417"/>
    </row>
    <row r="505" spans="1:40" ht="12.75" customHeight="1">
      <c r="A505" s="467"/>
      <c r="B505" s="497"/>
      <c r="C505" s="469"/>
      <c r="D505" s="600"/>
      <c r="E505" s="615"/>
      <c r="F505" s="630"/>
      <c r="G505" s="632"/>
      <c r="H505" s="634"/>
      <c r="J505" s="417"/>
      <c r="K505" s="417"/>
      <c r="L505" s="417"/>
      <c r="M505" s="417"/>
      <c r="N505" s="417"/>
      <c r="O505" s="417"/>
      <c r="P505" s="417"/>
      <c r="Q505" s="417"/>
      <c r="R505" s="417"/>
      <c r="S505" s="417"/>
      <c r="T505" s="417"/>
      <c r="U505" s="417"/>
      <c r="V505" s="417"/>
      <c r="W505" s="417"/>
      <c r="X505" s="417"/>
      <c r="Y505" s="417"/>
      <c r="Z505" s="417"/>
      <c r="AA505" s="417"/>
      <c r="AB505" s="417"/>
      <c r="AC505" s="417"/>
      <c r="AD505" s="417"/>
      <c r="AE505" s="417"/>
      <c r="AF505" s="417"/>
      <c r="AG505" s="417"/>
      <c r="AH505" s="417"/>
      <c r="AI505" s="417"/>
      <c r="AJ505" s="417"/>
      <c r="AK505" s="417"/>
      <c r="AL505" s="417"/>
      <c r="AM505" s="417"/>
      <c r="AN505" s="417"/>
    </row>
    <row r="506" spans="1:40" ht="12.75" customHeight="1">
      <c r="A506" s="466"/>
      <c r="B506" s="516"/>
      <c r="C506" s="514"/>
      <c r="D506" s="599"/>
      <c r="E506" s="612"/>
      <c r="F506" s="276"/>
      <c r="G506" s="631"/>
      <c r="H506" s="276"/>
      <c r="J506" s="417"/>
      <c r="K506" s="417"/>
      <c r="L506" s="417"/>
      <c r="M506" s="417"/>
      <c r="N506" s="417"/>
      <c r="O506" s="417"/>
      <c r="P506" s="417"/>
      <c r="Q506" s="417"/>
      <c r="R506" s="417"/>
      <c r="S506" s="417"/>
      <c r="T506" s="417"/>
      <c r="U506" s="417"/>
      <c r="V506" s="417"/>
      <c r="W506" s="417"/>
      <c r="X506" s="417"/>
      <c r="Y506" s="417"/>
      <c r="Z506" s="417"/>
      <c r="AA506" s="417"/>
      <c r="AB506" s="417"/>
      <c r="AC506" s="417"/>
      <c r="AD506" s="417"/>
      <c r="AE506" s="417"/>
      <c r="AF506" s="417"/>
      <c r="AG506" s="417"/>
      <c r="AH506" s="417"/>
      <c r="AI506" s="417"/>
      <c r="AJ506" s="417"/>
      <c r="AK506" s="417"/>
      <c r="AL506" s="417"/>
      <c r="AM506" s="417"/>
      <c r="AN506" s="417"/>
    </row>
    <row r="507" spans="1:40" ht="12.75" customHeight="1">
      <c r="A507" s="467"/>
      <c r="B507" s="515"/>
      <c r="C507" s="515"/>
      <c r="D507" s="600"/>
      <c r="E507" s="615"/>
      <c r="F507" s="630"/>
      <c r="G507" s="632"/>
      <c r="H507" s="630"/>
      <c r="J507" s="417"/>
      <c r="K507" s="417"/>
      <c r="L507" s="417"/>
      <c r="M507" s="417"/>
      <c r="N507" s="417"/>
      <c r="O507" s="417"/>
      <c r="P507" s="417"/>
      <c r="Q507" s="417"/>
      <c r="R507" s="417"/>
      <c r="S507" s="417"/>
      <c r="T507" s="417"/>
      <c r="U507" s="417"/>
      <c r="V507" s="417"/>
      <c r="W507" s="417"/>
      <c r="X507" s="417"/>
      <c r="Y507" s="417"/>
      <c r="Z507" s="417"/>
      <c r="AA507" s="417"/>
      <c r="AB507" s="417"/>
      <c r="AC507" s="417"/>
      <c r="AD507" s="417"/>
      <c r="AE507" s="417"/>
      <c r="AF507" s="417"/>
      <c r="AG507" s="417"/>
      <c r="AH507" s="417"/>
      <c r="AI507" s="417"/>
      <c r="AJ507" s="417"/>
      <c r="AK507" s="417"/>
      <c r="AL507" s="417"/>
      <c r="AM507" s="417"/>
      <c r="AN507" s="417"/>
    </row>
    <row r="508" spans="1:40" ht="12.75" customHeight="1">
      <c r="A508" s="466"/>
      <c r="B508" s="516"/>
      <c r="C508" s="514"/>
      <c r="D508" s="599"/>
      <c r="E508" s="614"/>
      <c r="F508" s="276"/>
      <c r="G508" s="631"/>
      <c r="H508" s="276"/>
      <c r="J508" s="417"/>
      <c r="K508" s="417"/>
      <c r="L508" s="417"/>
      <c r="M508" s="417"/>
      <c r="N508" s="417"/>
      <c r="O508" s="417"/>
      <c r="P508" s="417"/>
      <c r="Q508" s="417"/>
      <c r="R508" s="417"/>
      <c r="S508" s="417"/>
      <c r="T508" s="417"/>
      <c r="U508" s="417"/>
      <c r="V508" s="417"/>
      <c r="W508" s="417"/>
      <c r="X508" s="417"/>
      <c r="Y508" s="417"/>
      <c r="Z508" s="417"/>
      <c r="AA508" s="417"/>
      <c r="AB508" s="417"/>
      <c r="AC508" s="417"/>
      <c r="AD508" s="417"/>
      <c r="AE508" s="417"/>
      <c r="AF508" s="417"/>
      <c r="AG508" s="417"/>
      <c r="AH508" s="417"/>
      <c r="AI508" s="417"/>
      <c r="AJ508" s="417"/>
      <c r="AK508" s="417"/>
      <c r="AL508" s="417"/>
      <c r="AM508" s="417"/>
      <c r="AN508" s="417"/>
    </row>
    <row r="509" spans="1:40" ht="12.75" customHeight="1">
      <c r="A509" s="467"/>
      <c r="B509" s="515"/>
      <c r="C509" s="515"/>
      <c r="D509" s="600"/>
      <c r="E509" s="615"/>
      <c r="F509" s="630"/>
      <c r="G509" s="632"/>
      <c r="H509" s="666"/>
      <c r="J509" s="417"/>
      <c r="K509" s="417"/>
      <c r="L509" s="417"/>
      <c r="M509" s="417"/>
      <c r="N509" s="417"/>
      <c r="O509" s="417"/>
      <c r="P509" s="417"/>
      <c r="Q509" s="417"/>
      <c r="R509" s="417"/>
      <c r="S509" s="417"/>
      <c r="T509" s="417"/>
      <c r="U509" s="417"/>
      <c r="V509" s="417"/>
      <c r="W509" s="417"/>
      <c r="X509" s="417"/>
      <c r="Y509" s="417"/>
      <c r="Z509" s="417"/>
      <c r="AA509" s="417"/>
      <c r="AB509" s="417"/>
      <c r="AC509" s="417"/>
      <c r="AD509" s="417"/>
      <c r="AE509" s="417"/>
      <c r="AF509" s="417"/>
      <c r="AG509" s="417"/>
      <c r="AH509" s="417"/>
      <c r="AI509" s="417"/>
      <c r="AJ509" s="417"/>
      <c r="AK509" s="417"/>
      <c r="AL509" s="417"/>
      <c r="AM509" s="417"/>
      <c r="AN509" s="417"/>
    </row>
    <row r="510" spans="1:40" ht="12.75" customHeight="1">
      <c r="A510" s="466"/>
      <c r="B510" s="516"/>
      <c r="C510" s="514"/>
      <c r="D510" s="599"/>
      <c r="E510" s="614"/>
      <c r="F510" s="276"/>
      <c r="G510" s="631"/>
      <c r="H510" s="276"/>
      <c r="J510" s="417"/>
      <c r="K510" s="417"/>
      <c r="L510" s="417"/>
      <c r="M510" s="417"/>
      <c r="N510" s="417"/>
      <c r="O510" s="417"/>
      <c r="P510" s="417"/>
      <c r="Q510" s="417"/>
      <c r="R510" s="417"/>
      <c r="S510" s="417"/>
      <c r="T510" s="417"/>
      <c r="U510" s="417"/>
      <c r="V510" s="417"/>
      <c r="W510" s="417"/>
      <c r="X510" s="417"/>
      <c r="Y510" s="417"/>
      <c r="Z510" s="417"/>
      <c r="AA510" s="417"/>
      <c r="AB510" s="417"/>
      <c r="AC510" s="417"/>
      <c r="AD510" s="417"/>
      <c r="AE510" s="417"/>
      <c r="AF510" s="417"/>
      <c r="AG510" s="417"/>
      <c r="AH510" s="417"/>
      <c r="AI510" s="417"/>
      <c r="AJ510" s="417"/>
      <c r="AK510" s="417"/>
      <c r="AL510" s="417"/>
      <c r="AM510" s="417"/>
      <c r="AN510" s="417"/>
    </row>
    <row r="511" spans="1:40" ht="12.75" customHeight="1">
      <c r="A511" s="467"/>
      <c r="B511" s="515"/>
      <c r="C511" s="515"/>
      <c r="D511" s="600"/>
      <c r="E511" s="615"/>
      <c r="F511" s="630"/>
      <c r="G511" s="632"/>
      <c r="H511" s="630"/>
      <c r="J511" s="417"/>
      <c r="K511" s="417"/>
      <c r="L511" s="417"/>
      <c r="M511" s="417"/>
      <c r="N511" s="417"/>
      <c r="O511" s="417"/>
      <c r="P511" s="417"/>
      <c r="Q511" s="417"/>
      <c r="R511" s="417"/>
      <c r="S511" s="417"/>
      <c r="T511" s="417"/>
      <c r="U511" s="417"/>
      <c r="V511" s="417"/>
      <c r="W511" s="417"/>
      <c r="X511" s="417"/>
      <c r="Y511" s="417"/>
      <c r="Z511" s="417"/>
      <c r="AA511" s="417"/>
      <c r="AB511" s="417"/>
      <c r="AC511" s="417"/>
      <c r="AD511" s="417"/>
      <c r="AE511" s="417"/>
      <c r="AF511" s="417"/>
      <c r="AG511" s="417"/>
      <c r="AH511" s="417"/>
      <c r="AI511" s="417"/>
      <c r="AJ511" s="417"/>
      <c r="AK511" s="417"/>
      <c r="AL511" s="417"/>
      <c r="AM511" s="417"/>
      <c r="AN511" s="417"/>
    </row>
    <row r="512" spans="1:40" ht="12.75" customHeight="1">
      <c r="A512" s="466"/>
      <c r="B512" s="516"/>
      <c r="C512" s="514"/>
      <c r="D512" s="599"/>
      <c r="E512" s="614"/>
      <c r="F512" s="276"/>
      <c r="G512" s="631"/>
      <c r="H512" s="276"/>
      <c r="J512" s="417"/>
      <c r="K512" s="417"/>
      <c r="L512" s="417"/>
      <c r="M512" s="417"/>
      <c r="N512" s="417"/>
      <c r="O512" s="417"/>
      <c r="P512" s="417"/>
      <c r="Q512" s="417"/>
      <c r="R512" s="417"/>
      <c r="S512" s="417"/>
      <c r="T512" s="417"/>
      <c r="U512" s="417"/>
      <c r="V512" s="417"/>
      <c r="W512" s="417"/>
      <c r="X512" s="417"/>
      <c r="Y512" s="417"/>
      <c r="Z512" s="417"/>
      <c r="AA512" s="417"/>
      <c r="AB512" s="417"/>
      <c r="AC512" s="417"/>
      <c r="AD512" s="417"/>
      <c r="AE512" s="417"/>
      <c r="AF512" s="417"/>
      <c r="AG512" s="417"/>
      <c r="AH512" s="417"/>
      <c r="AI512" s="417"/>
      <c r="AJ512" s="417"/>
      <c r="AK512" s="417"/>
      <c r="AL512" s="417"/>
      <c r="AM512" s="417"/>
      <c r="AN512" s="417"/>
    </row>
    <row r="513" spans="1:40" ht="12.75" customHeight="1">
      <c r="A513" s="467"/>
      <c r="B513" s="515"/>
      <c r="C513" s="409"/>
      <c r="D513" s="600"/>
      <c r="E513" s="615"/>
      <c r="F513" s="630"/>
      <c r="G513" s="632"/>
      <c r="H513" s="667"/>
      <c r="J513" s="417"/>
      <c r="K513" s="417"/>
      <c r="L513" s="417"/>
      <c r="M513" s="417"/>
      <c r="N513" s="417"/>
      <c r="O513" s="417"/>
      <c r="P513" s="417"/>
      <c r="Q513" s="417"/>
      <c r="R513" s="417"/>
      <c r="S513" s="417"/>
      <c r="T513" s="417"/>
      <c r="U513" s="417"/>
      <c r="V513" s="417"/>
      <c r="W513" s="417"/>
      <c r="X513" s="417"/>
      <c r="Y513" s="417"/>
      <c r="Z513" s="417"/>
      <c r="AA513" s="417"/>
      <c r="AB513" s="417"/>
      <c r="AC513" s="417"/>
      <c r="AD513" s="417"/>
      <c r="AE513" s="417"/>
      <c r="AF513" s="417"/>
      <c r="AG513" s="417"/>
      <c r="AH513" s="417"/>
      <c r="AI513" s="417"/>
      <c r="AJ513" s="417"/>
      <c r="AK513" s="417"/>
      <c r="AL513" s="417"/>
      <c r="AM513" s="417"/>
      <c r="AN513" s="417"/>
    </row>
    <row r="514" spans="1:40" ht="12.75" customHeight="1">
      <c r="A514" s="466"/>
      <c r="B514" s="516"/>
      <c r="C514" s="423"/>
      <c r="D514" s="599"/>
      <c r="E514" s="614"/>
      <c r="F514" s="276"/>
      <c r="G514" s="631"/>
      <c r="H514" s="276"/>
      <c r="J514" s="417"/>
      <c r="K514" s="417"/>
      <c r="L514" s="417"/>
      <c r="M514" s="417"/>
      <c r="N514" s="417"/>
      <c r="O514" s="417"/>
      <c r="P514" s="417"/>
      <c r="Q514" s="417"/>
      <c r="R514" s="417"/>
      <c r="S514" s="417"/>
      <c r="T514" s="417"/>
      <c r="U514" s="417"/>
      <c r="V514" s="417"/>
      <c r="W514" s="417"/>
      <c r="X514" s="417"/>
      <c r="Y514" s="417"/>
      <c r="Z514" s="417"/>
      <c r="AA514" s="417"/>
      <c r="AB514" s="417"/>
      <c r="AC514" s="417"/>
      <c r="AD514" s="417"/>
      <c r="AE514" s="417"/>
      <c r="AF514" s="417"/>
      <c r="AG514" s="417"/>
      <c r="AH514" s="417"/>
      <c r="AI514" s="417"/>
      <c r="AJ514" s="417"/>
      <c r="AK514" s="417"/>
      <c r="AL514" s="417"/>
      <c r="AM514" s="417"/>
      <c r="AN514" s="417"/>
    </row>
    <row r="515" spans="1:40" ht="12.75" customHeight="1">
      <c r="A515" s="467"/>
      <c r="B515" s="515"/>
      <c r="C515" s="409"/>
      <c r="D515" s="600"/>
      <c r="E515" s="615"/>
      <c r="F515" s="630"/>
      <c r="G515" s="632"/>
      <c r="H515" s="630"/>
      <c r="J515" s="417"/>
      <c r="K515" s="417"/>
      <c r="L515" s="417"/>
      <c r="M515" s="417"/>
      <c r="N515" s="417"/>
      <c r="O515" s="417"/>
      <c r="P515" s="417"/>
      <c r="Q515" s="417"/>
      <c r="R515" s="417"/>
      <c r="S515" s="417"/>
      <c r="T515" s="417"/>
      <c r="U515" s="417"/>
      <c r="V515" s="417"/>
      <c r="W515" s="417"/>
      <c r="X515" s="417"/>
      <c r="Y515" s="417"/>
      <c r="Z515" s="417"/>
      <c r="AA515" s="417"/>
      <c r="AB515" s="417"/>
      <c r="AC515" s="417"/>
      <c r="AD515" s="417"/>
      <c r="AE515" s="417"/>
      <c r="AF515" s="417"/>
      <c r="AG515" s="417"/>
      <c r="AH515" s="417"/>
      <c r="AI515" s="417"/>
      <c r="AJ515" s="417"/>
      <c r="AK515" s="417"/>
      <c r="AL515" s="417"/>
      <c r="AM515" s="417"/>
      <c r="AN515" s="417"/>
    </row>
    <row r="516" spans="1:40" ht="12.75" customHeight="1">
      <c r="A516" s="466"/>
      <c r="B516" s="516"/>
      <c r="C516" s="423"/>
      <c r="D516" s="599"/>
      <c r="E516" s="614"/>
      <c r="F516" s="276"/>
      <c r="G516" s="631"/>
      <c r="H516" s="276"/>
      <c r="J516" s="417"/>
      <c r="K516" s="417"/>
      <c r="L516" s="417"/>
      <c r="M516" s="417"/>
      <c r="N516" s="417"/>
      <c r="O516" s="417"/>
      <c r="P516" s="417"/>
      <c r="Q516" s="417"/>
      <c r="R516" s="417"/>
      <c r="S516" s="417"/>
      <c r="T516" s="417"/>
      <c r="U516" s="417"/>
      <c r="V516" s="417"/>
      <c r="W516" s="417"/>
      <c r="X516" s="417"/>
      <c r="Y516" s="417"/>
      <c r="Z516" s="417"/>
      <c r="AA516" s="417"/>
      <c r="AB516" s="417"/>
      <c r="AC516" s="417"/>
      <c r="AD516" s="417"/>
      <c r="AE516" s="417"/>
      <c r="AF516" s="417"/>
      <c r="AG516" s="417"/>
      <c r="AH516" s="417"/>
      <c r="AI516" s="417"/>
      <c r="AJ516" s="417"/>
      <c r="AK516" s="417"/>
      <c r="AL516" s="417"/>
      <c r="AM516" s="417"/>
      <c r="AN516" s="417"/>
    </row>
    <row r="517" spans="1:40" ht="12.75" customHeight="1">
      <c r="A517" s="467"/>
      <c r="B517" s="515"/>
      <c r="C517" s="409"/>
      <c r="D517" s="600"/>
      <c r="E517" s="615"/>
      <c r="F517" s="630"/>
      <c r="G517" s="632"/>
      <c r="H517" s="630"/>
      <c r="J517" s="417"/>
      <c r="K517" s="417"/>
      <c r="L517" s="417"/>
      <c r="M517" s="417"/>
      <c r="N517" s="417"/>
      <c r="O517" s="417"/>
      <c r="P517" s="417"/>
      <c r="Q517" s="417"/>
      <c r="R517" s="417"/>
      <c r="S517" s="417"/>
      <c r="T517" s="417"/>
      <c r="U517" s="417"/>
      <c r="V517" s="417"/>
      <c r="W517" s="417"/>
      <c r="X517" s="417"/>
      <c r="Y517" s="417"/>
      <c r="Z517" s="417"/>
      <c r="AA517" s="417"/>
      <c r="AB517" s="417"/>
      <c r="AC517" s="417"/>
      <c r="AD517" s="417"/>
      <c r="AE517" s="417"/>
      <c r="AF517" s="417"/>
      <c r="AG517" s="417"/>
      <c r="AH517" s="417"/>
      <c r="AI517" s="417"/>
      <c r="AJ517" s="417"/>
      <c r="AK517" s="417"/>
      <c r="AL517" s="417"/>
      <c r="AM517" s="417"/>
      <c r="AN517" s="417"/>
    </row>
    <row r="518" spans="1:40" ht="12.75" customHeight="1">
      <c r="A518" s="466"/>
      <c r="B518" s="491"/>
      <c r="C518" s="510"/>
      <c r="D518" s="593"/>
      <c r="E518" s="611"/>
      <c r="F518" s="633"/>
      <c r="G518" s="631"/>
      <c r="H518" s="651"/>
      <c r="J518" s="417"/>
      <c r="K518" s="417"/>
      <c r="L518" s="417"/>
      <c r="M518" s="417"/>
      <c r="N518" s="417"/>
      <c r="O518" s="417"/>
      <c r="P518" s="417"/>
      <c r="Q518" s="417"/>
      <c r="R518" s="417"/>
      <c r="S518" s="417"/>
      <c r="T518" s="417"/>
      <c r="U518" s="417"/>
      <c r="V518" s="417"/>
      <c r="W518" s="417"/>
      <c r="X518" s="417"/>
      <c r="Y518" s="417"/>
      <c r="Z518" s="417"/>
      <c r="AA518" s="417"/>
      <c r="AB518" s="417"/>
      <c r="AC518" s="417"/>
      <c r="AD518" s="417"/>
      <c r="AE518" s="417"/>
      <c r="AF518" s="417"/>
      <c r="AG518" s="417"/>
      <c r="AH518" s="417"/>
      <c r="AI518" s="417"/>
      <c r="AJ518" s="417"/>
      <c r="AK518" s="417"/>
      <c r="AL518" s="417"/>
      <c r="AM518" s="417"/>
      <c r="AN518" s="417"/>
    </row>
    <row r="519" spans="1:40" ht="12.75" customHeight="1">
      <c r="A519" s="467"/>
      <c r="B519" s="469" t="s">
        <v>2196</v>
      </c>
      <c r="C519" s="493"/>
      <c r="D519" s="594"/>
      <c r="E519" s="469"/>
      <c r="F519" s="634"/>
      <c r="G519" s="632"/>
      <c r="H519" s="630"/>
      <c r="J519" s="417"/>
      <c r="K519" s="417"/>
      <c r="L519" s="417"/>
      <c r="M519" s="417"/>
      <c r="N519" s="417"/>
      <c r="O519" s="417"/>
      <c r="P519" s="417"/>
      <c r="Q519" s="417"/>
      <c r="R519" s="417"/>
      <c r="S519" s="417"/>
      <c r="T519" s="417"/>
      <c r="U519" s="417"/>
      <c r="V519" s="417"/>
      <c r="W519" s="417"/>
      <c r="X519" s="417"/>
      <c r="Y519" s="417"/>
      <c r="Z519" s="417"/>
      <c r="AA519" s="417"/>
      <c r="AB519" s="417"/>
      <c r="AC519" s="417"/>
      <c r="AD519" s="417"/>
      <c r="AE519" s="417"/>
      <c r="AF519" s="417"/>
      <c r="AG519" s="417"/>
      <c r="AH519" s="417"/>
      <c r="AI519" s="417"/>
      <c r="AJ519" s="417"/>
      <c r="AK519" s="417"/>
      <c r="AL519" s="417"/>
      <c r="AM519" s="417"/>
      <c r="AN519" s="417"/>
    </row>
    <row r="520" spans="1:40" ht="12.75" customHeight="1">
      <c r="A520" s="481"/>
      <c r="B520" s="521"/>
      <c r="C520" s="514"/>
      <c r="D520" s="599"/>
      <c r="E520" s="614"/>
      <c r="F520" s="633"/>
      <c r="G520" s="633"/>
      <c r="H520" s="276"/>
      <c r="J520" s="417"/>
      <c r="K520" s="417"/>
      <c r="L520" s="417"/>
      <c r="M520" s="417"/>
      <c r="N520" s="417"/>
      <c r="O520" s="417"/>
      <c r="P520" s="417"/>
      <c r="Q520" s="417"/>
      <c r="R520" s="417"/>
      <c r="S520" s="417"/>
      <c r="T520" s="417"/>
      <c r="U520" s="417"/>
      <c r="V520" s="417"/>
      <c r="W520" s="417"/>
      <c r="X520" s="417"/>
      <c r="Y520" s="417"/>
      <c r="Z520" s="417"/>
      <c r="AA520" s="417"/>
      <c r="AB520" s="417"/>
      <c r="AC520" s="417"/>
      <c r="AD520" s="417"/>
      <c r="AE520" s="417"/>
      <c r="AF520" s="417"/>
      <c r="AG520" s="417"/>
      <c r="AH520" s="417"/>
      <c r="AI520" s="417"/>
      <c r="AJ520" s="417"/>
      <c r="AK520" s="417"/>
      <c r="AL520" s="417"/>
      <c r="AM520" s="417"/>
      <c r="AN520" s="417"/>
    </row>
    <row r="521" spans="1:40" ht="12.75" customHeight="1">
      <c r="A521" s="482"/>
      <c r="B521" s="522"/>
      <c r="C521" s="409"/>
      <c r="D521" s="604"/>
      <c r="E521" s="522"/>
      <c r="F521" s="635"/>
      <c r="G521" s="374"/>
      <c r="H521" s="374"/>
      <c r="J521" s="5"/>
      <c r="K521" s="417"/>
      <c r="L521" s="417"/>
      <c r="M521" s="417"/>
      <c r="N521" s="417"/>
      <c r="O521" s="417"/>
      <c r="P521" s="417"/>
      <c r="Q521" s="417"/>
      <c r="R521" s="417"/>
      <c r="S521" s="417"/>
      <c r="T521" s="417"/>
      <c r="U521" s="417"/>
      <c r="V521" s="417"/>
      <c r="W521" s="417"/>
      <c r="X521" s="417"/>
      <c r="Y521" s="417"/>
      <c r="Z521" s="417"/>
      <c r="AA521" s="417"/>
      <c r="AB521" s="417"/>
      <c r="AC521" s="417"/>
      <c r="AD521" s="417"/>
      <c r="AE521" s="417"/>
      <c r="AF521" s="417"/>
      <c r="AG521" s="417"/>
      <c r="AH521" s="417"/>
      <c r="AI521" s="417"/>
      <c r="AJ521" s="417"/>
      <c r="AK521" s="417"/>
      <c r="AL521" s="417"/>
      <c r="AM521" s="417"/>
      <c r="AN521" s="417"/>
    </row>
    <row r="522" spans="1:40" ht="12.75" customHeight="1">
      <c r="A522" s="475"/>
      <c r="B522" s="510"/>
      <c r="C522" s="569"/>
      <c r="D522" s="590"/>
      <c r="E522" s="618"/>
      <c r="F522" s="631"/>
      <c r="G522" s="631"/>
      <c r="H522" s="423"/>
      <c r="J522" s="417"/>
      <c r="K522" s="417"/>
      <c r="L522" s="417"/>
      <c r="M522" s="417"/>
      <c r="N522" s="417"/>
      <c r="O522" s="417"/>
      <c r="P522" s="417"/>
      <c r="Q522" s="417"/>
      <c r="R522" s="417"/>
      <c r="S522" s="417"/>
      <c r="T522" s="417"/>
      <c r="U522" s="417"/>
      <c r="V522" s="417"/>
      <c r="W522" s="417"/>
      <c r="X522" s="417"/>
      <c r="Y522" s="417"/>
      <c r="Z522" s="417"/>
      <c r="AA522" s="417"/>
      <c r="AB522" s="417"/>
      <c r="AC522" s="417"/>
      <c r="AD522" s="417"/>
      <c r="AE522" s="417"/>
      <c r="AF522" s="417"/>
      <c r="AG522" s="417"/>
      <c r="AH522" s="417"/>
      <c r="AI522" s="417"/>
      <c r="AJ522" s="417"/>
      <c r="AK522" s="417"/>
      <c r="AL522" s="417"/>
      <c r="AM522" s="417"/>
      <c r="AN522" s="417"/>
    </row>
    <row r="523" spans="1:40" ht="12.75" customHeight="1">
      <c r="A523" s="476" t="s">
        <v>2925</v>
      </c>
      <c r="B523" s="492" t="s">
        <v>2663</v>
      </c>
      <c r="C523" s="560" t="s">
        <v>1058</v>
      </c>
      <c r="D523" s="591"/>
      <c r="E523" s="620"/>
      <c r="F523" s="632"/>
      <c r="G523" s="632"/>
      <c r="H523" s="409"/>
      <c r="J523" s="417"/>
      <c r="K523" s="417"/>
      <c r="L523" s="417"/>
      <c r="M523" s="417"/>
      <c r="N523" s="417"/>
      <c r="O523" s="417"/>
      <c r="P523" s="417"/>
      <c r="Q523" s="417"/>
      <c r="R523" s="417"/>
      <c r="S523" s="417"/>
      <c r="T523" s="417"/>
      <c r="U523" s="417"/>
      <c r="V523" s="417"/>
      <c r="W523" s="417"/>
      <c r="X523" s="417"/>
      <c r="Y523" s="417"/>
      <c r="Z523" s="417"/>
      <c r="AA523" s="417"/>
      <c r="AB523" s="417"/>
      <c r="AC523" s="417"/>
      <c r="AD523" s="417"/>
      <c r="AE523" s="417"/>
      <c r="AF523" s="417"/>
      <c r="AG523" s="417"/>
      <c r="AH523" s="417"/>
      <c r="AI523" s="417"/>
      <c r="AJ523" s="417"/>
      <c r="AK523" s="417"/>
      <c r="AL523" s="417"/>
      <c r="AM523" s="417"/>
      <c r="AN523" s="417"/>
    </row>
    <row r="524" spans="1:40" ht="12.75" customHeight="1">
      <c r="A524" s="466"/>
      <c r="B524" s="510"/>
      <c r="C524" s="570"/>
      <c r="D524" s="590"/>
      <c r="E524" s="618"/>
      <c r="F524" s="631"/>
      <c r="G524" s="631"/>
      <c r="H524" s="423"/>
      <c r="J524" s="417"/>
      <c r="K524" s="417"/>
      <c r="L524" s="417"/>
      <c r="M524" s="417"/>
      <c r="N524" s="417"/>
      <c r="O524" s="417"/>
      <c r="P524" s="417"/>
      <c r="Q524" s="417"/>
      <c r="R524" s="417"/>
      <c r="S524" s="417"/>
      <c r="T524" s="417"/>
      <c r="U524" s="417"/>
      <c r="V524" s="417"/>
      <c r="W524" s="417"/>
      <c r="X524" s="417"/>
      <c r="Y524" s="417"/>
      <c r="Z524" s="417"/>
      <c r="AA524" s="417"/>
      <c r="AB524" s="417"/>
      <c r="AC524" s="417"/>
      <c r="AD524" s="417"/>
      <c r="AE524" s="417"/>
      <c r="AF524" s="417"/>
      <c r="AG524" s="417"/>
      <c r="AH524" s="417"/>
      <c r="AI524" s="417"/>
      <c r="AJ524" s="417"/>
      <c r="AK524" s="417"/>
      <c r="AL524" s="417"/>
      <c r="AM524" s="417"/>
      <c r="AN524" s="417"/>
    </row>
    <row r="525" spans="1:40" ht="12.75" customHeight="1">
      <c r="A525" s="480"/>
      <c r="B525" s="523"/>
      <c r="C525" s="277"/>
      <c r="D525" s="591"/>
      <c r="E525" s="619"/>
      <c r="F525" s="632"/>
      <c r="G525" s="632"/>
      <c r="H525" s="277"/>
      <c r="J525" s="417"/>
      <c r="K525" s="417"/>
      <c r="L525" s="417"/>
      <c r="M525" s="417"/>
      <c r="N525" s="417"/>
      <c r="O525" s="417"/>
      <c r="P525" s="417"/>
      <c r="Q525" s="417"/>
      <c r="R525" s="417"/>
      <c r="S525" s="417"/>
      <c r="T525" s="417"/>
      <c r="U525" s="417"/>
      <c r="V525" s="417"/>
      <c r="W525" s="417"/>
      <c r="X525" s="417"/>
      <c r="Y525" s="417"/>
      <c r="Z525" s="417"/>
      <c r="AA525" s="417"/>
      <c r="AB525" s="417"/>
      <c r="AC525" s="417"/>
      <c r="AD525" s="417"/>
      <c r="AE525" s="417"/>
      <c r="AF525" s="417"/>
      <c r="AG525" s="417"/>
      <c r="AH525" s="417"/>
      <c r="AI525" s="417"/>
      <c r="AJ525" s="417"/>
      <c r="AK525" s="417"/>
      <c r="AL525" s="417"/>
      <c r="AM525" s="417"/>
      <c r="AN525" s="417"/>
    </row>
    <row r="526" spans="1:40" ht="12.75" customHeight="1">
      <c r="A526" s="466"/>
      <c r="B526" s="516"/>
      <c r="C526" s="423"/>
      <c r="D526" s="599"/>
      <c r="E526" s="618"/>
      <c r="F526" s="276"/>
      <c r="G526" s="631"/>
      <c r="H526" s="656"/>
      <c r="J526" s="417"/>
      <c r="K526" s="417"/>
      <c r="L526" s="417"/>
      <c r="M526" s="417"/>
      <c r="N526" s="417"/>
      <c r="O526" s="417"/>
      <c r="P526" s="417"/>
      <c r="Q526" s="417"/>
      <c r="R526" s="417"/>
      <c r="S526" s="417"/>
      <c r="T526" s="417"/>
      <c r="U526" s="417"/>
      <c r="V526" s="417"/>
      <c r="W526" s="417"/>
      <c r="X526" s="417"/>
      <c r="Y526" s="417"/>
      <c r="Z526" s="417"/>
      <c r="AA526" s="417"/>
      <c r="AB526" s="417"/>
      <c r="AC526" s="417"/>
      <c r="AD526" s="417"/>
      <c r="AE526" s="417"/>
      <c r="AF526" s="417"/>
      <c r="AG526" s="417"/>
      <c r="AH526" s="417"/>
      <c r="AI526" s="417"/>
      <c r="AJ526" s="417"/>
      <c r="AK526" s="417"/>
      <c r="AL526" s="417"/>
      <c r="AM526" s="417"/>
      <c r="AN526" s="417"/>
    </row>
    <row r="527" spans="1:40" ht="12.75" customHeight="1">
      <c r="A527" s="467"/>
      <c r="B527" s="515" t="s">
        <v>4876</v>
      </c>
      <c r="C527" s="409" t="s">
        <v>4877</v>
      </c>
      <c r="D527" s="600">
        <v>13.5</v>
      </c>
      <c r="E527" s="619" t="s">
        <v>2701</v>
      </c>
      <c r="F527" s="630"/>
      <c r="G527" s="632"/>
      <c r="H527" s="277"/>
      <c r="J527" s="417"/>
      <c r="K527" s="417"/>
      <c r="L527" s="417"/>
      <c r="M527" s="417"/>
      <c r="N527" s="417"/>
      <c r="O527" s="417"/>
      <c r="P527" s="417"/>
      <c r="Q527" s="417"/>
      <c r="R527" s="417"/>
      <c r="S527" s="417"/>
      <c r="T527" s="417"/>
      <c r="U527" s="417"/>
      <c r="V527" s="417"/>
      <c r="W527" s="417"/>
      <c r="X527" s="417"/>
      <c r="Y527" s="417"/>
      <c r="Z527" s="417"/>
      <c r="AA527" s="417"/>
      <c r="AB527" s="417"/>
      <c r="AC527" s="417"/>
      <c r="AD527" s="417"/>
      <c r="AE527" s="417"/>
      <c r="AF527" s="417"/>
      <c r="AG527" s="417"/>
      <c r="AH527" s="417"/>
      <c r="AI527" s="417"/>
      <c r="AJ527" s="417"/>
      <c r="AK527" s="417"/>
      <c r="AL527" s="417"/>
      <c r="AM527" s="417"/>
      <c r="AN527" s="417"/>
    </row>
    <row r="528" spans="1:40" ht="12.75" customHeight="1">
      <c r="A528" s="466"/>
      <c r="B528" s="510"/>
      <c r="C528" s="514"/>
      <c r="D528" s="599"/>
      <c r="E528" s="618"/>
      <c r="F528" s="276"/>
      <c r="G528" s="631"/>
      <c r="H528" s="656"/>
      <c r="J528" s="417"/>
      <c r="K528" s="417"/>
      <c r="L528" s="417"/>
      <c r="M528" s="417"/>
      <c r="N528" s="417"/>
      <c r="O528" s="417"/>
      <c r="P528" s="417"/>
      <c r="Q528" s="417"/>
      <c r="R528" s="417"/>
      <c r="S528" s="417"/>
      <c r="T528" s="417"/>
      <c r="U528" s="417"/>
      <c r="V528" s="417"/>
      <c r="W528" s="417"/>
      <c r="X528" s="417"/>
      <c r="Y528" s="417"/>
      <c r="Z528" s="417"/>
      <c r="AA528" s="417"/>
      <c r="AB528" s="417"/>
      <c r="AC528" s="417"/>
      <c r="AD528" s="417"/>
      <c r="AE528" s="417"/>
      <c r="AF528" s="417"/>
      <c r="AG528" s="417"/>
      <c r="AH528" s="417"/>
      <c r="AI528" s="417"/>
      <c r="AJ528" s="417"/>
      <c r="AK528" s="417"/>
      <c r="AL528" s="417"/>
      <c r="AM528" s="417"/>
      <c r="AN528" s="417"/>
    </row>
    <row r="529" spans="1:40" ht="12.75" customHeight="1">
      <c r="A529" s="467"/>
      <c r="B529" s="523" t="s">
        <v>4876</v>
      </c>
      <c r="C529" s="409" t="s">
        <v>4878</v>
      </c>
      <c r="D529" s="604">
        <v>0.2</v>
      </c>
      <c r="E529" s="619" t="s">
        <v>2701</v>
      </c>
      <c r="F529" s="630"/>
      <c r="G529" s="632"/>
      <c r="H529" s="277"/>
      <c r="J529" s="417"/>
      <c r="K529" s="417"/>
      <c r="L529" s="417"/>
      <c r="M529" s="417"/>
      <c r="N529" s="417"/>
      <c r="O529" s="417"/>
      <c r="P529" s="417"/>
      <c r="Q529" s="417"/>
      <c r="R529" s="417"/>
      <c r="S529" s="417"/>
      <c r="T529" s="417"/>
      <c r="U529" s="417"/>
      <c r="V529" s="417"/>
      <c r="W529" s="417"/>
      <c r="X529" s="417"/>
      <c r="Y529" s="417"/>
      <c r="Z529" s="417"/>
      <c r="AA529" s="417"/>
      <c r="AB529" s="417"/>
      <c r="AC529" s="417"/>
      <c r="AD529" s="417"/>
      <c r="AE529" s="417"/>
      <c r="AF529" s="417"/>
      <c r="AG529" s="417"/>
      <c r="AH529" s="417"/>
      <c r="AI529" s="417"/>
      <c r="AJ529" s="417"/>
      <c r="AK529" s="417"/>
      <c r="AL529" s="417"/>
      <c r="AM529" s="417"/>
      <c r="AN529" s="417"/>
    </row>
    <row r="530" spans="1:40" ht="12.75" customHeight="1">
      <c r="A530" s="466"/>
      <c r="B530" s="516"/>
      <c r="C530" s="516"/>
      <c r="D530" s="599"/>
      <c r="E530" s="621"/>
      <c r="F530" s="276"/>
      <c r="G530" s="638"/>
      <c r="H530" s="661"/>
      <c r="J530" s="417"/>
      <c r="K530" s="417"/>
      <c r="L530" s="417"/>
      <c r="M530" s="417"/>
      <c r="N530" s="417"/>
      <c r="O530" s="417"/>
      <c r="P530" s="417"/>
      <c r="Q530" s="417"/>
      <c r="R530" s="417"/>
      <c r="S530" s="417"/>
      <c r="T530" s="417"/>
      <c r="U530" s="417"/>
      <c r="V530" s="417"/>
      <c r="W530" s="417"/>
      <c r="X530" s="417"/>
      <c r="Y530" s="417"/>
      <c r="Z530" s="417"/>
      <c r="AA530" s="417"/>
      <c r="AB530" s="417"/>
      <c r="AC530" s="417"/>
      <c r="AD530" s="417"/>
      <c r="AE530" s="417"/>
      <c r="AF530" s="417"/>
      <c r="AG530" s="417"/>
      <c r="AH530" s="417"/>
      <c r="AI530" s="417"/>
      <c r="AJ530" s="417"/>
      <c r="AK530" s="417"/>
      <c r="AL530" s="417"/>
      <c r="AM530" s="417"/>
      <c r="AN530" s="417"/>
    </row>
    <row r="531" spans="1:40" ht="12.75" customHeight="1">
      <c r="A531" s="467"/>
      <c r="B531" s="515"/>
      <c r="C531" s="409"/>
      <c r="D531" s="600" t="s">
        <v>46</v>
      </c>
      <c r="E531" s="619"/>
      <c r="F531" s="630"/>
      <c r="G531" s="632"/>
      <c r="H531" s="277"/>
      <c r="J531" s="417"/>
      <c r="K531" s="417"/>
      <c r="L531" s="417"/>
      <c r="M531" s="417"/>
      <c r="N531" s="417"/>
      <c r="O531" s="417"/>
      <c r="P531" s="417"/>
      <c r="Q531" s="417"/>
      <c r="R531" s="417"/>
      <c r="S531" s="417"/>
      <c r="T531" s="417"/>
      <c r="U531" s="417"/>
      <c r="V531" s="417"/>
      <c r="W531" s="417"/>
      <c r="X531" s="417"/>
      <c r="Y531" s="417"/>
      <c r="Z531" s="417"/>
      <c r="AA531" s="417"/>
      <c r="AB531" s="417"/>
      <c r="AC531" s="417"/>
      <c r="AD531" s="417"/>
      <c r="AE531" s="417"/>
      <c r="AF531" s="417"/>
      <c r="AG531" s="417"/>
      <c r="AH531" s="417"/>
      <c r="AI531" s="417"/>
      <c r="AJ531" s="417"/>
      <c r="AK531" s="417"/>
      <c r="AL531" s="417"/>
      <c r="AM531" s="417"/>
      <c r="AN531" s="417"/>
    </row>
    <row r="532" spans="1:40" ht="12.75" customHeight="1">
      <c r="A532" s="466"/>
      <c r="B532" s="514" t="s">
        <v>4611</v>
      </c>
      <c r="C532" s="423"/>
      <c r="D532" s="599"/>
      <c r="E532" s="614"/>
      <c r="F532" s="276"/>
      <c r="G532" s="631"/>
      <c r="H532" s="656"/>
      <c r="J532" s="417"/>
      <c r="K532" s="417"/>
      <c r="L532" s="417"/>
      <c r="M532" s="417"/>
      <c r="N532" s="417"/>
      <c r="O532" s="417"/>
      <c r="P532" s="417"/>
      <c r="Q532" s="417"/>
      <c r="R532" s="417"/>
      <c r="S532" s="417"/>
      <c r="T532" s="417"/>
      <c r="U532" s="417"/>
      <c r="V532" s="417"/>
      <c r="W532" s="417"/>
      <c r="X532" s="417"/>
      <c r="Y532" s="417"/>
      <c r="Z532" s="417"/>
      <c r="AA532" s="417"/>
      <c r="AB532" s="417"/>
      <c r="AC532" s="417"/>
      <c r="AD532" s="417"/>
      <c r="AE532" s="417"/>
      <c r="AF532" s="417"/>
      <c r="AG532" s="417"/>
      <c r="AH532" s="417"/>
      <c r="AI532" s="417"/>
      <c r="AJ532" s="417"/>
      <c r="AK532" s="417"/>
      <c r="AL532" s="417"/>
      <c r="AM532" s="417"/>
      <c r="AN532" s="417"/>
    </row>
    <row r="533" spans="1:40" ht="12.75" customHeight="1">
      <c r="A533" s="467"/>
      <c r="B533" s="515" t="s">
        <v>4879</v>
      </c>
      <c r="C533" s="497" t="s">
        <v>4880</v>
      </c>
      <c r="D533" s="600">
        <v>13.5</v>
      </c>
      <c r="E533" s="615" t="s">
        <v>2701</v>
      </c>
      <c r="F533" s="630"/>
      <c r="G533" s="632"/>
      <c r="H533" s="277"/>
      <c r="J533" s="417"/>
      <c r="K533" s="417"/>
      <c r="L533" s="417"/>
      <c r="M533" s="417"/>
      <c r="N533" s="417"/>
      <c r="O533" s="417"/>
      <c r="P533" s="417"/>
      <c r="Q533" s="417"/>
      <c r="R533" s="417"/>
      <c r="S533" s="417"/>
      <c r="T533" s="417"/>
      <c r="U533" s="417"/>
      <c r="V533" s="417"/>
      <c r="W533" s="417"/>
      <c r="X533" s="417"/>
      <c r="Y533" s="417"/>
      <c r="Z533" s="417"/>
      <c r="AA533" s="417"/>
      <c r="AB533" s="417"/>
      <c r="AC533" s="417"/>
      <c r="AD533" s="417"/>
      <c r="AE533" s="417"/>
      <c r="AF533" s="417"/>
      <c r="AG533" s="417"/>
      <c r="AH533" s="417"/>
      <c r="AI533" s="417"/>
      <c r="AJ533" s="417"/>
      <c r="AK533" s="417"/>
      <c r="AL533" s="417"/>
      <c r="AM533" s="417"/>
      <c r="AN533" s="417"/>
    </row>
    <row r="534" spans="1:40" ht="12.75" customHeight="1">
      <c r="A534" s="466"/>
      <c r="B534" s="516" t="s">
        <v>4611</v>
      </c>
      <c r="C534" s="514"/>
      <c r="D534" s="599"/>
      <c r="E534" s="614"/>
      <c r="F534" s="276"/>
      <c r="G534" s="631"/>
      <c r="H534" s="656"/>
      <c r="J534" s="417"/>
      <c r="K534" s="417"/>
      <c r="L534" s="417"/>
      <c r="M534" s="417"/>
      <c r="N534" s="417"/>
      <c r="O534" s="417"/>
      <c r="P534" s="417"/>
      <c r="Q534" s="417"/>
      <c r="R534" s="417"/>
      <c r="S534" s="417"/>
      <c r="T534" s="417"/>
      <c r="U534" s="417"/>
      <c r="V534" s="417"/>
      <c r="W534" s="417"/>
      <c r="X534" s="417"/>
      <c r="Y534" s="417"/>
      <c r="Z534" s="417"/>
      <c r="AA534" s="417"/>
      <c r="AB534" s="417"/>
      <c r="AC534" s="417"/>
      <c r="AD534" s="417"/>
      <c r="AE534" s="417"/>
      <c r="AF534" s="417"/>
      <c r="AG534" s="417"/>
      <c r="AH534" s="417"/>
      <c r="AI534" s="417"/>
      <c r="AJ534" s="417"/>
      <c r="AK534" s="417"/>
      <c r="AL534" s="417"/>
      <c r="AM534" s="417"/>
      <c r="AN534" s="417"/>
    </row>
    <row r="535" spans="1:40" ht="12.75" customHeight="1">
      <c r="A535" s="467"/>
      <c r="B535" s="515" t="s">
        <v>4879</v>
      </c>
      <c r="C535" s="515" t="s">
        <v>4881</v>
      </c>
      <c r="D535" s="600">
        <v>0.2</v>
      </c>
      <c r="E535" s="615" t="s">
        <v>2701</v>
      </c>
      <c r="F535" s="630"/>
      <c r="G535" s="632"/>
      <c r="H535" s="277"/>
      <c r="J535" s="417"/>
      <c r="K535" s="417"/>
      <c r="L535" s="417"/>
      <c r="M535" s="417"/>
      <c r="N535" s="417"/>
      <c r="O535" s="417"/>
      <c r="P535" s="417"/>
      <c r="Q535" s="417"/>
      <c r="R535" s="417"/>
      <c r="S535" s="417"/>
      <c r="T535" s="417"/>
      <c r="U535" s="417"/>
      <c r="V535" s="417"/>
      <c r="W535" s="417"/>
      <c r="X535" s="417"/>
      <c r="Y535" s="417"/>
      <c r="Z535" s="417"/>
      <c r="AA535" s="417"/>
      <c r="AB535" s="417"/>
      <c r="AC535" s="417"/>
      <c r="AD535" s="417"/>
      <c r="AE535" s="417"/>
      <c r="AF535" s="417"/>
      <c r="AG535" s="417"/>
      <c r="AH535" s="417"/>
      <c r="AI535" s="417"/>
      <c r="AJ535" s="417"/>
      <c r="AK535" s="417"/>
      <c r="AL535" s="417"/>
      <c r="AM535" s="417"/>
      <c r="AN535" s="417"/>
    </row>
    <row r="536" spans="1:40" ht="12.75" customHeight="1">
      <c r="A536" s="466"/>
      <c r="B536" s="516" t="s">
        <v>4611</v>
      </c>
      <c r="C536" s="514"/>
      <c r="D536" s="599"/>
      <c r="E536" s="614"/>
      <c r="F536" s="276"/>
      <c r="G536" s="631"/>
      <c r="H536" s="656"/>
      <c r="J536" s="417"/>
      <c r="K536" s="417"/>
      <c r="L536" s="417"/>
      <c r="M536" s="417"/>
      <c r="N536" s="417"/>
      <c r="O536" s="417"/>
      <c r="P536" s="417"/>
      <c r="Q536" s="417"/>
      <c r="R536" s="417"/>
      <c r="S536" s="417"/>
      <c r="T536" s="417"/>
      <c r="U536" s="417"/>
      <c r="V536" s="417"/>
      <c r="W536" s="417"/>
      <c r="X536" s="417"/>
      <c r="Y536" s="417"/>
      <c r="Z536" s="417"/>
      <c r="AA536" s="417"/>
      <c r="AB536" s="417"/>
      <c r="AC536" s="417"/>
      <c r="AD536" s="417"/>
      <c r="AE536" s="417"/>
      <c r="AF536" s="417"/>
      <c r="AG536" s="417"/>
      <c r="AH536" s="417"/>
      <c r="AI536" s="417"/>
      <c r="AJ536" s="417"/>
      <c r="AK536" s="417"/>
      <c r="AL536" s="417"/>
      <c r="AM536" s="417"/>
      <c r="AN536" s="417"/>
    </row>
    <row r="537" spans="1:40" ht="12.75" customHeight="1">
      <c r="A537" s="467"/>
      <c r="B537" s="515" t="s">
        <v>4879</v>
      </c>
      <c r="C537" s="515" t="s">
        <v>4883</v>
      </c>
      <c r="D537" s="602">
        <v>1.e-002</v>
      </c>
      <c r="E537" s="507" t="s">
        <v>2701</v>
      </c>
      <c r="F537" s="630"/>
      <c r="G537" s="632"/>
      <c r="H537" s="277"/>
      <c r="J537" s="417"/>
      <c r="K537" s="417"/>
      <c r="L537" s="417"/>
      <c r="M537" s="417"/>
      <c r="N537" s="417"/>
      <c r="O537" s="417"/>
      <c r="P537" s="417"/>
      <c r="Q537" s="417"/>
      <c r="R537" s="417"/>
      <c r="S537" s="417"/>
      <c r="T537" s="417"/>
      <c r="U537" s="417"/>
      <c r="V537" s="417"/>
      <c r="W537" s="417"/>
      <c r="X537" s="417"/>
      <c r="Y537" s="417"/>
      <c r="Z537" s="417"/>
      <c r="AA537" s="417"/>
      <c r="AB537" s="417"/>
      <c r="AC537" s="417"/>
      <c r="AD537" s="417"/>
      <c r="AE537" s="417"/>
      <c r="AF537" s="417"/>
      <c r="AG537" s="417"/>
      <c r="AH537" s="417"/>
      <c r="AI537" s="417"/>
      <c r="AJ537" s="417"/>
      <c r="AK537" s="417"/>
      <c r="AL537" s="417"/>
      <c r="AM537" s="417"/>
      <c r="AN537" s="417"/>
    </row>
    <row r="538" spans="1:40" ht="12.75" customHeight="1">
      <c r="A538" s="466"/>
      <c r="B538" s="516"/>
      <c r="C538" s="423"/>
      <c r="D538" s="599"/>
      <c r="E538" s="618"/>
      <c r="F538" s="276"/>
      <c r="G538" s="631"/>
      <c r="H538" s="661"/>
      <c r="J538" s="417"/>
      <c r="K538" s="417"/>
      <c r="L538" s="417"/>
      <c r="M538" s="417"/>
      <c r="N538" s="417"/>
      <c r="O538" s="417"/>
      <c r="P538" s="417"/>
      <c r="Q538" s="417"/>
      <c r="R538" s="417"/>
      <c r="S538" s="417"/>
      <c r="T538" s="417"/>
      <c r="U538" s="417"/>
      <c r="V538" s="417"/>
      <c r="W538" s="417"/>
      <c r="X538" s="417"/>
      <c r="Y538" s="417"/>
      <c r="Z538" s="417"/>
      <c r="AA538" s="417"/>
      <c r="AB538" s="417"/>
      <c r="AC538" s="417"/>
      <c r="AD538" s="417"/>
      <c r="AE538" s="417"/>
      <c r="AF538" s="417"/>
      <c r="AG538" s="417"/>
      <c r="AH538" s="417"/>
      <c r="AI538" s="417"/>
      <c r="AJ538" s="417"/>
      <c r="AK538" s="417"/>
      <c r="AL538" s="417"/>
      <c r="AM538" s="417"/>
      <c r="AN538" s="417"/>
    </row>
    <row r="539" spans="1:40" ht="12.75" customHeight="1">
      <c r="A539" s="467"/>
      <c r="B539" s="497"/>
      <c r="C539" s="515"/>
      <c r="D539" s="600"/>
      <c r="E539" s="619"/>
      <c r="F539" s="630"/>
      <c r="G539" s="632"/>
      <c r="H539" s="277"/>
      <c r="J539" s="417"/>
      <c r="K539" s="417"/>
      <c r="L539" s="417"/>
      <c r="M539" s="417"/>
      <c r="N539" s="417"/>
      <c r="O539" s="417"/>
      <c r="P539" s="417"/>
      <c r="Q539" s="417"/>
      <c r="R539" s="417"/>
      <c r="S539" s="417"/>
      <c r="T539" s="417"/>
      <c r="U539" s="417"/>
      <c r="V539" s="417"/>
      <c r="W539" s="417"/>
      <c r="X539" s="417"/>
      <c r="Y539" s="417"/>
      <c r="Z539" s="417"/>
      <c r="AA539" s="417"/>
      <c r="AB539" s="417"/>
      <c r="AC539" s="417"/>
      <c r="AD539" s="417"/>
      <c r="AE539" s="417"/>
      <c r="AF539" s="417"/>
      <c r="AG539" s="417"/>
      <c r="AH539" s="417"/>
      <c r="AI539" s="417"/>
      <c r="AJ539" s="417"/>
      <c r="AK539" s="417"/>
      <c r="AL539" s="417"/>
      <c r="AM539" s="417"/>
      <c r="AN539" s="417"/>
    </row>
    <row r="540" spans="1:40" ht="12.75" customHeight="1">
      <c r="A540" s="466"/>
      <c r="B540" s="516"/>
      <c r="C540" s="423"/>
      <c r="D540" s="599"/>
      <c r="E540" s="618"/>
      <c r="F540" s="276"/>
      <c r="G540" s="631"/>
      <c r="H540" s="661"/>
      <c r="J540" s="417"/>
      <c r="K540" s="417"/>
      <c r="L540" s="417"/>
      <c r="M540" s="417"/>
      <c r="N540" s="417"/>
      <c r="O540" s="417"/>
      <c r="P540" s="417"/>
      <c r="Q540" s="417"/>
      <c r="R540" s="417"/>
      <c r="S540" s="417"/>
      <c r="T540" s="417"/>
      <c r="U540" s="417"/>
      <c r="V540" s="417"/>
      <c r="W540" s="417"/>
      <c r="X540" s="417"/>
      <c r="Y540" s="417"/>
      <c r="Z540" s="417"/>
      <c r="AA540" s="417"/>
      <c r="AB540" s="417"/>
      <c r="AC540" s="417"/>
      <c r="AD540" s="417"/>
      <c r="AE540" s="417"/>
      <c r="AF540" s="417"/>
      <c r="AG540" s="417"/>
      <c r="AH540" s="417"/>
      <c r="AI540" s="417"/>
      <c r="AJ540" s="417"/>
      <c r="AK540" s="417"/>
      <c r="AL540" s="417"/>
      <c r="AM540" s="417"/>
      <c r="AN540" s="417"/>
    </row>
    <row r="541" spans="1:40" ht="12.75" customHeight="1">
      <c r="A541" s="467"/>
      <c r="B541" s="497"/>
      <c r="C541" s="515"/>
      <c r="D541" s="600"/>
      <c r="E541" s="619"/>
      <c r="F541" s="630"/>
      <c r="G541" s="632"/>
      <c r="H541" s="277"/>
      <c r="J541" s="417"/>
      <c r="K541" s="417"/>
      <c r="L541" s="417"/>
      <c r="M541" s="417"/>
      <c r="N541" s="417"/>
      <c r="O541" s="417"/>
      <c r="P541" s="417"/>
      <c r="Q541" s="417"/>
      <c r="R541" s="417"/>
      <c r="S541" s="417"/>
      <c r="T541" s="417"/>
      <c r="U541" s="417"/>
      <c r="V541" s="417"/>
      <c r="W541" s="417"/>
      <c r="X541" s="417"/>
      <c r="Y541" s="417"/>
      <c r="Z541" s="417"/>
      <c r="AA541" s="417"/>
      <c r="AB541" s="417"/>
      <c r="AC541" s="417"/>
      <c r="AD541" s="417"/>
      <c r="AE541" s="417"/>
      <c r="AF541" s="417"/>
      <c r="AG541" s="417"/>
      <c r="AH541" s="417"/>
      <c r="AI541" s="417"/>
      <c r="AJ541" s="417"/>
      <c r="AK541" s="417"/>
      <c r="AL541" s="417"/>
      <c r="AM541" s="417"/>
      <c r="AN541" s="417"/>
    </row>
    <row r="542" spans="1:40" ht="12.75" customHeight="1">
      <c r="A542" s="466"/>
      <c r="B542" s="516"/>
      <c r="C542" s="423"/>
      <c r="D542" s="599"/>
      <c r="E542" s="618"/>
      <c r="F542" s="276"/>
      <c r="G542" s="631"/>
      <c r="H542" s="661"/>
      <c r="J542" s="417"/>
      <c r="K542" s="417"/>
      <c r="L542" s="417"/>
      <c r="M542" s="417"/>
      <c r="N542" s="417"/>
      <c r="O542" s="417"/>
      <c r="P542" s="417"/>
      <c r="Q542" s="417"/>
      <c r="R542" s="417"/>
      <c r="S542" s="417"/>
      <c r="T542" s="417"/>
      <c r="U542" s="417"/>
      <c r="V542" s="417"/>
      <c r="W542" s="417"/>
      <c r="X542" s="417"/>
      <c r="Y542" s="417"/>
      <c r="Z542" s="417"/>
      <c r="AA542" s="417"/>
      <c r="AB542" s="417"/>
      <c r="AC542" s="417"/>
      <c r="AD542" s="417"/>
      <c r="AE542" s="417"/>
      <c r="AF542" s="417"/>
      <c r="AG542" s="417"/>
      <c r="AH542" s="417"/>
      <c r="AI542" s="417"/>
      <c r="AJ542" s="417"/>
      <c r="AK542" s="417"/>
      <c r="AL542" s="417"/>
      <c r="AM542" s="417"/>
      <c r="AN542" s="417"/>
    </row>
    <row r="543" spans="1:40" ht="12.75" customHeight="1">
      <c r="A543" s="467"/>
      <c r="B543" s="497"/>
      <c r="C543" s="409"/>
      <c r="D543" s="600"/>
      <c r="E543" s="619"/>
      <c r="F543" s="630"/>
      <c r="G543" s="632"/>
      <c r="H543" s="277"/>
      <c r="J543" s="417"/>
      <c r="K543" s="417"/>
      <c r="L543" s="417"/>
      <c r="M543" s="417"/>
      <c r="N543" s="417"/>
      <c r="O543" s="417"/>
      <c r="P543" s="417"/>
      <c r="Q543" s="417"/>
      <c r="R543" s="417"/>
      <c r="S543" s="417"/>
      <c r="T543" s="417"/>
      <c r="U543" s="417"/>
      <c r="V543" s="417"/>
      <c r="W543" s="417"/>
      <c r="X543" s="417"/>
      <c r="Y543" s="417"/>
      <c r="Z543" s="417"/>
      <c r="AA543" s="417"/>
      <c r="AB543" s="417"/>
      <c r="AC543" s="417"/>
      <c r="AD543" s="417"/>
      <c r="AE543" s="417"/>
      <c r="AF543" s="417"/>
      <c r="AG543" s="417"/>
      <c r="AH543" s="417"/>
      <c r="AI543" s="417"/>
      <c r="AJ543" s="417"/>
      <c r="AK543" s="417"/>
      <c r="AL543" s="417"/>
      <c r="AM543" s="417"/>
      <c r="AN543" s="417"/>
    </row>
    <row r="544" spans="1:40" ht="12.75" customHeight="1">
      <c r="A544" s="466"/>
      <c r="B544" s="516"/>
      <c r="C544" s="514"/>
      <c r="D544" s="599"/>
      <c r="E544" s="618"/>
      <c r="F544" s="276"/>
      <c r="G544" s="631"/>
      <c r="H544" s="661"/>
      <c r="J544" s="417"/>
      <c r="K544" s="417"/>
      <c r="L544" s="417"/>
      <c r="M544" s="417"/>
      <c r="N544" s="417"/>
      <c r="O544" s="417"/>
      <c r="P544" s="417"/>
      <c r="Q544" s="417"/>
      <c r="R544" s="417"/>
      <c r="S544" s="417"/>
      <c r="T544" s="417"/>
      <c r="U544" s="417"/>
      <c r="V544" s="417"/>
      <c r="W544" s="417"/>
      <c r="X544" s="417"/>
      <c r="Y544" s="417"/>
      <c r="Z544" s="417"/>
      <c r="AA544" s="417"/>
      <c r="AB544" s="417"/>
      <c r="AC544" s="417"/>
      <c r="AD544" s="417"/>
      <c r="AE544" s="417"/>
      <c r="AF544" s="417"/>
      <c r="AG544" s="417"/>
      <c r="AH544" s="417"/>
      <c r="AI544" s="417"/>
      <c r="AJ544" s="417"/>
      <c r="AK544" s="417"/>
      <c r="AL544" s="417"/>
      <c r="AM544" s="417"/>
      <c r="AN544" s="417"/>
    </row>
    <row r="545" spans="1:40" ht="12.75" customHeight="1">
      <c r="A545" s="467"/>
      <c r="B545" s="515"/>
      <c r="C545" s="409"/>
      <c r="D545" s="600"/>
      <c r="E545" s="619"/>
      <c r="F545" s="630"/>
      <c r="G545" s="632"/>
      <c r="H545" s="277"/>
      <c r="J545" s="417"/>
      <c r="K545" s="417"/>
      <c r="L545" s="417"/>
      <c r="M545" s="417"/>
      <c r="N545" s="417"/>
      <c r="O545" s="417"/>
      <c r="P545" s="417"/>
      <c r="Q545" s="417"/>
      <c r="R545" s="417"/>
      <c r="S545" s="417"/>
      <c r="T545" s="417"/>
      <c r="U545" s="417"/>
      <c r="V545" s="417"/>
      <c r="W545" s="417"/>
      <c r="X545" s="417"/>
      <c r="Y545" s="417"/>
      <c r="Z545" s="417"/>
      <c r="AA545" s="417"/>
      <c r="AB545" s="417"/>
      <c r="AC545" s="417"/>
      <c r="AD545" s="417"/>
      <c r="AE545" s="417"/>
      <c r="AF545" s="417"/>
      <c r="AG545" s="417"/>
      <c r="AH545" s="417"/>
      <c r="AI545" s="417"/>
      <c r="AJ545" s="417"/>
      <c r="AK545" s="417"/>
      <c r="AL545" s="417"/>
      <c r="AM545" s="417"/>
      <c r="AN545" s="417"/>
    </row>
    <row r="546" spans="1:40" ht="12.75" customHeight="1">
      <c r="A546" s="466"/>
      <c r="B546" s="516"/>
      <c r="C546" s="514"/>
      <c r="D546" s="599"/>
      <c r="E546" s="618"/>
      <c r="F546" s="276"/>
      <c r="G546" s="631"/>
      <c r="H546" s="661"/>
      <c r="J546" s="417"/>
      <c r="K546" s="417"/>
      <c r="L546" s="417"/>
      <c r="M546" s="417"/>
      <c r="N546" s="417"/>
      <c r="O546" s="417"/>
      <c r="P546" s="417"/>
      <c r="Q546" s="417"/>
      <c r="R546" s="417"/>
      <c r="S546" s="417"/>
      <c r="T546" s="417"/>
      <c r="U546" s="417"/>
      <c r="V546" s="417"/>
      <c r="W546" s="417"/>
      <c r="X546" s="417"/>
      <c r="Y546" s="417"/>
      <c r="Z546" s="417"/>
      <c r="AA546" s="417"/>
      <c r="AB546" s="417"/>
      <c r="AC546" s="417"/>
      <c r="AD546" s="417"/>
      <c r="AE546" s="417"/>
      <c r="AF546" s="417"/>
      <c r="AG546" s="417"/>
      <c r="AH546" s="417"/>
      <c r="AI546" s="417"/>
      <c r="AJ546" s="417"/>
      <c r="AK546" s="417"/>
      <c r="AL546" s="417"/>
      <c r="AM546" s="417"/>
      <c r="AN546" s="417"/>
    </row>
    <row r="547" spans="1:40" ht="12.75" customHeight="1">
      <c r="A547" s="467"/>
      <c r="B547" s="409"/>
      <c r="C547" s="409"/>
      <c r="D547" s="600"/>
      <c r="E547" s="619"/>
      <c r="F547" s="630"/>
      <c r="G547" s="632"/>
      <c r="H547" s="277"/>
      <c r="J547" s="417"/>
      <c r="K547" s="417"/>
      <c r="L547" s="417"/>
      <c r="M547" s="417"/>
      <c r="N547" s="417"/>
      <c r="O547" s="417"/>
      <c r="P547" s="417"/>
      <c r="Q547" s="417"/>
      <c r="R547" s="417"/>
      <c r="S547" s="417"/>
      <c r="T547" s="417"/>
      <c r="U547" s="417"/>
      <c r="V547" s="417"/>
      <c r="W547" s="417"/>
      <c r="X547" s="417"/>
      <c r="Y547" s="417"/>
      <c r="Z547" s="417"/>
      <c r="AA547" s="417"/>
      <c r="AB547" s="417"/>
      <c r="AC547" s="417"/>
      <c r="AD547" s="417"/>
      <c r="AE547" s="417"/>
      <c r="AF547" s="417"/>
      <c r="AG547" s="417"/>
      <c r="AH547" s="417"/>
      <c r="AI547" s="417"/>
      <c r="AJ547" s="417"/>
      <c r="AK547" s="417"/>
      <c r="AL547" s="417"/>
      <c r="AM547" s="417"/>
      <c r="AN547" s="417"/>
    </row>
    <row r="548" spans="1:40" ht="12.75" customHeight="1">
      <c r="A548" s="466"/>
      <c r="B548" s="516"/>
      <c r="C548" s="423"/>
      <c r="D548" s="599"/>
      <c r="E548" s="618"/>
      <c r="F548" s="276"/>
      <c r="G548" s="631"/>
      <c r="H548" s="661"/>
      <c r="J548" s="417"/>
      <c r="K548" s="417"/>
      <c r="L548" s="417"/>
      <c r="M548" s="417"/>
      <c r="N548" s="417"/>
      <c r="O548" s="417"/>
      <c r="P548" s="417"/>
      <c r="Q548" s="417"/>
      <c r="R548" s="417"/>
      <c r="S548" s="417"/>
      <c r="T548" s="417"/>
      <c r="U548" s="417"/>
      <c r="V548" s="417"/>
      <c r="W548" s="417"/>
      <c r="X548" s="417"/>
      <c r="Y548" s="417"/>
      <c r="Z548" s="417"/>
      <c r="AA548" s="417"/>
      <c r="AB548" s="417"/>
      <c r="AC548" s="417"/>
      <c r="AD548" s="417"/>
      <c r="AE548" s="417"/>
      <c r="AF548" s="417"/>
      <c r="AG548" s="417"/>
      <c r="AH548" s="417"/>
      <c r="AI548" s="417"/>
      <c r="AJ548" s="417"/>
      <c r="AK548" s="417"/>
      <c r="AL548" s="417"/>
      <c r="AM548" s="417"/>
      <c r="AN548" s="417"/>
    </row>
    <row r="549" spans="1:40" ht="12.75" customHeight="1">
      <c r="A549" s="467"/>
      <c r="B549" s="515"/>
      <c r="C549" s="409"/>
      <c r="D549" s="600"/>
      <c r="E549" s="619"/>
      <c r="F549" s="630"/>
      <c r="G549" s="632"/>
      <c r="H549" s="277"/>
      <c r="J549" s="417"/>
      <c r="K549" s="417"/>
      <c r="L549" s="417"/>
      <c r="M549" s="417"/>
      <c r="N549" s="417"/>
      <c r="O549" s="417"/>
      <c r="P549" s="417"/>
      <c r="Q549" s="417"/>
      <c r="R549" s="417"/>
      <c r="S549" s="417"/>
      <c r="T549" s="417"/>
      <c r="U549" s="417"/>
      <c r="V549" s="417"/>
      <c r="W549" s="417"/>
      <c r="X549" s="417"/>
      <c r="Y549" s="417"/>
      <c r="Z549" s="417"/>
      <c r="AA549" s="417"/>
      <c r="AB549" s="417"/>
      <c r="AC549" s="417"/>
      <c r="AD549" s="417"/>
      <c r="AE549" s="417"/>
      <c r="AF549" s="417"/>
      <c r="AG549" s="417"/>
      <c r="AH549" s="417"/>
      <c r="AI549" s="417"/>
      <c r="AJ549" s="417"/>
      <c r="AK549" s="417"/>
      <c r="AL549" s="417"/>
      <c r="AM549" s="417"/>
      <c r="AN549" s="417"/>
    </row>
    <row r="550" spans="1:40" ht="12.75" customHeight="1">
      <c r="A550" s="466"/>
      <c r="B550" s="516"/>
      <c r="C550" s="423"/>
      <c r="D550" s="599"/>
      <c r="E550" s="618"/>
      <c r="F550" s="276"/>
      <c r="G550" s="631"/>
      <c r="H550" s="661"/>
      <c r="J550" s="417"/>
      <c r="K550" s="417"/>
      <c r="L550" s="417"/>
      <c r="M550" s="417"/>
      <c r="N550" s="417"/>
      <c r="O550" s="417"/>
      <c r="P550" s="417"/>
      <c r="Q550" s="417"/>
      <c r="R550" s="417"/>
      <c r="S550" s="417"/>
      <c r="T550" s="417"/>
      <c r="U550" s="417"/>
      <c r="V550" s="417"/>
      <c r="W550" s="417"/>
      <c r="X550" s="417"/>
      <c r="Y550" s="417"/>
      <c r="Z550" s="417"/>
      <c r="AA550" s="417"/>
      <c r="AB550" s="417"/>
      <c r="AC550" s="417"/>
      <c r="AD550" s="417"/>
      <c r="AE550" s="417"/>
      <c r="AF550" s="417"/>
      <c r="AG550" s="417"/>
      <c r="AH550" s="417"/>
      <c r="AI550" s="417"/>
      <c r="AJ550" s="417"/>
      <c r="AK550" s="417"/>
      <c r="AL550" s="417"/>
      <c r="AM550" s="417"/>
      <c r="AN550" s="417"/>
    </row>
    <row r="551" spans="1:40" ht="12.75" customHeight="1">
      <c r="A551" s="467"/>
      <c r="B551" s="515"/>
      <c r="C551" s="409"/>
      <c r="D551" s="600"/>
      <c r="E551" s="619"/>
      <c r="F551" s="630"/>
      <c r="G551" s="632"/>
      <c r="H551" s="277"/>
      <c r="J551" s="417"/>
      <c r="K551" s="417"/>
      <c r="L551" s="417"/>
      <c r="M551" s="417"/>
      <c r="N551" s="417"/>
      <c r="O551" s="417"/>
      <c r="P551" s="417"/>
      <c r="Q551" s="417"/>
      <c r="R551" s="417"/>
      <c r="S551" s="417"/>
      <c r="T551" s="417"/>
      <c r="U551" s="417"/>
      <c r="V551" s="417"/>
      <c r="W551" s="417"/>
      <c r="X551" s="417"/>
      <c r="Y551" s="417"/>
      <c r="Z551" s="417"/>
      <c r="AA551" s="417"/>
      <c r="AB551" s="417"/>
      <c r="AC551" s="417"/>
      <c r="AD551" s="417"/>
      <c r="AE551" s="417"/>
      <c r="AF551" s="417"/>
      <c r="AG551" s="417"/>
      <c r="AH551" s="417"/>
      <c r="AI551" s="417"/>
      <c r="AJ551" s="417"/>
      <c r="AK551" s="417"/>
      <c r="AL551" s="417"/>
      <c r="AM551" s="417"/>
      <c r="AN551" s="417"/>
    </row>
    <row r="552" spans="1:40" ht="12.75" customHeight="1">
      <c r="A552" s="466"/>
      <c r="B552" s="510"/>
      <c r="C552" s="514"/>
      <c r="D552" s="597"/>
      <c r="E552" s="618"/>
      <c r="F552" s="636"/>
      <c r="G552" s="631"/>
      <c r="H552" s="661"/>
      <c r="J552" s="417"/>
      <c r="K552" s="417"/>
      <c r="L552" s="417"/>
      <c r="M552" s="417"/>
      <c r="N552" s="417"/>
      <c r="O552" s="417"/>
      <c r="P552" s="417"/>
      <c r="Q552" s="417"/>
      <c r="R552" s="417"/>
      <c r="S552" s="417"/>
      <c r="T552" s="417"/>
      <c r="U552" s="417"/>
      <c r="V552" s="417"/>
      <c r="W552" s="417"/>
      <c r="X552" s="417"/>
      <c r="Y552" s="417"/>
      <c r="Z552" s="417"/>
      <c r="AA552" s="417"/>
      <c r="AB552" s="417"/>
      <c r="AC552" s="417"/>
      <c r="AD552" s="417"/>
      <c r="AE552" s="417"/>
      <c r="AF552" s="417"/>
      <c r="AG552" s="417"/>
      <c r="AH552" s="417"/>
      <c r="AI552" s="417"/>
      <c r="AJ552" s="417"/>
      <c r="AK552" s="417"/>
      <c r="AL552" s="417"/>
      <c r="AM552" s="417"/>
      <c r="AN552" s="417"/>
    </row>
    <row r="553" spans="1:40" ht="12.75" customHeight="1">
      <c r="A553" s="467"/>
      <c r="B553" s="515"/>
      <c r="C553" s="409"/>
      <c r="D553" s="600"/>
      <c r="E553" s="619"/>
      <c r="F553" s="630"/>
      <c r="G553" s="632"/>
      <c r="H553" s="277"/>
      <c r="J553" s="417"/>
      <c r="K553" s="417"/>
      <c r="L553" s="417"/>
      <c r="M553" s="417"/>
      <c r="N553" s="417"/>
      <c r="O553" s="417"/>
      <c r="P553" s="417"/>
      <c r="Q553" s="417"/>
      <c r="R553" s="417"/>
      <c r="S553" s="417"/>
      <c r="T553" s="417"/>
      <c r="U553" s="417"/>
      <c r="V553" s="417"/>
      <c r="W553" s="417"/>
      <c r="X553" s="417"/>
      <c r="Y553" s="417"/>
      <c r="Z553" s="417"/>
      <c r="AA553" s="417"/>
      <c r="AB553" s="417"/>
      <c r="AC553" s="417"/>
      <c r="AD553" s="417"/>
      <c r="AE553" s="417"/>
      <c r="AF553" s="417"/>
      <c r="AG553" s="417"/>
      <c r="AH553" s="417"/>
      <c r="AI553" s="417"/>
      <c r="AJ553" s="417"/>
      <c r="AK553" s="417"/>
      <c r="AL553" s="417"/>
      <c r="AM553" s="417"/>
      <c r="AN553" s="417"/>
    </row>
    <row r="554" spans="1:40" ht="12.75" customHeight="1">
      <c r="A554" s="466"/>
      <c r="B554" s="524"/>
      <c r="C554" s="423"/>
      <c r="D554" s="599"/>
      <c r="E554" s="614"/>
      <c r="F554" s="633"/>
      <c r="G554" s="631"/>
      <c r="H554" s="661"/>
      <c r="J554" s="417"/>
      <c r="K554" s="417"/>
      <c r="L554" s="417"/>
      <c r="M554" s="417"/>
      <c r="N554" s="417"/>
      <c r="O554" s="417"/>
      <c r="P554" s="417"/>
      <c r="Q554" s="417"/>
      <c r="R554" s="417"/>
      <c r="S554" s="417"/>
      <c r="T554" s="417"/>
      <c r="U554" s="417"/>
      <c r="V554" s="417"/>
      <c r="W554" s="417"/>
      <c r="X554" s="417"/>
      <c r="Y554" s="417"/>
      <c r="Z554" s="417"/>
      <c r="AA554" s="417"/>
      <c r="AB554" s="417"/>
      <c r="AC554" s="417"/>
      <c r="AD554" s="417"/>
      <c r="AE554" s="417"/>
      <c r="AF554" s="417"/>
      <c r="AG554" s="417"/>
      <c r="AH554" s="417"/>
      <c r="AI554" s="417"/>
      <c r="AJ554" s="417"/>
      <c r="AK554" s="417"/>
      <c r="AL554" s="417"/>
      <c r="AM554" s="417"/>
      <c r="AN554" s="417"/>
    </row>
    <row r="555" spans="1:40" ht="12.75" customHeight="1">
      <c r="A555" s="467"/>
      <c r="B555" s="525"/>
      <c r="C555" s="515"/>
      <c r="D555" s="600"/>
      <c r="E555" s="615"/>
      <c r="F555" s="634"/>
      <c r="G555" s="632"/>
      <c r="H555" s="277"/>
      <c r="J555" s="417"/>
      <c r="K555" s="417"/>
      <c r="L555" s="417"/>
      <c r="M555" s="417"/>
      <c r="N555" s="417"/>
      <c r="O555" s="417"/>
      <c r="P555" s="417"/>
      <c r="Q555" s="417"/>
      <c r="R555" s="417"/>
      <c r="S555" s="417"/>
      <c r="T555" s="417"/>
      <c r="U555" s="417"/>
      <c r="V555" s="417"/>
      <c r="W555" s="417"/>
      <c r="X555" s="417"/>
      <c r="Y555" s="417"/>
      <c r="Z555" s="417"/>
      <c r="AA555" s="417"/>
      <c r="AB555" s="417"/>
      <c r="AC555" s="417"/>
      <c r="AD555" s="417"/>
      <c r="AE555" s="417"/>
      <c r="AF555" s="417"/>
      <c r="AG555" s="417"/>
      <c r="AH555" s="417"/>
      <c r="AI555" s="417"/>
      <c r="AJ555" s="417"/>
      <c r="AK555" s="417"/>
      <c r="AL555" s="417"/>
      <c r="AM555" s="417"/>
      <c r="AN555" s="417"/>
    </row>
    <row r="556" spans="1:40" ht="12.75" customHeight="1">
      <c r="A556" s="481"/>
      <c r="B556" s="516"/>
      <c r="C556" s="514"/>
      <c r="D556" s="599"/>
      <c r="E556" s="618"/>
      <c r="F556" s="633"/>
      <c r="G556" s="633"/>
      <c r="H556" s="651"/>
      <c r="J556" s="417"/>
      <c r="K556" s="417"/>
      <c r="L556" s="417"/>
      <c r="M556" s="417"/>
      <c r="N556" s="417"/>
      <c r="O556" s="417"/>
      <c r="P556" s="417"/>
      <c r="Q556" s="417"/>
      <c r="R556" s="417"/>
      <c r="S556" s="417"/>
      <c r="T556" s="417"/>
      <c r="U556" s="417"/>
      <c r="V556" s="417"/>
      <c r="W556" s="417"/>
      <c r="X556" s="417"/>
      <c r="Y556" s="417"/>
      <c r="Z556" s="417"/>
      <c r="AA556" s="417"/>
      <c r="AB556" s="417"/>
      <c r="AC556" s="417"/>
      <c r="AD556" s="417"/>
      <c r="AE556" s="417"/>
      <c r="AF556" s="417"/>
      <c r="AG556" s="417"/>
      <c r="AH556" s="417"/>
      <c r="AI556" s="417"/>
      <c r="AJ556" s="417"/>
      <c r="AK556" s="417"/>
      <c r="AL556" s="417"/>
      <c r="AM556" s="417"/>
      <c r="AN556" s="417"/>
    </row>
    <row r="557" spans="1:40" ht="12.75" customHeight="1">
      <c r="A557" s="482"/>
      <c r="B557" s="515"/>
      <c r="C557" s="409"/>
      <c r="D557" s="604"/>
      <c r="E557" s="619"/>
      <c r="F557" s="635"/>
      <c r="G557" s="632"/>
      <c r="H557" s="277"/>
      <c r="J557" s="417"/>
      <c r="K557" s="417"/>
      <c r="L557" s="417"/>
      <c r="M557" s="417"/>
      <c r="N557" s="417"/>
      <c r="O557" s="417"/>
      <c r="P557" s="417"/>
      <c r="Q557" s="417"/>
      <c r="R557" s="417"/>
      <c r="S557" s="417"/>
      <c r="T557" s="417"/>
      <c r="U557" s="417"/>
      <c r="V557" s="417"/>
      <c r="W557" s="417"/>
      <c r="X557" s="417"/>
      <c r="Y557" s="417"/>
      <c r="Z557" s="417"/>
      <c r="AA557" s="417"/>
      <c r="AB557" s="417"/>
      <c r="AC557" s="417"/>
      <c r="AD557" s="417"/>
      <c r="AE557" s="417"/>
      <c r="AF557" s="417"/>
      <c r="AG557" s="417"/>
      <c r="AH557" s="417"/>
      <c r="AI557" s="417"/>
      <c r="AJ557" s="417"/>
      <c r="AK557" s="417"/>
      <c r="AL557" s="417"/>
      <c r="AM557" s="417"/>
      <c r="AN557" s="417"/>
    </row>
    <row r="558" spans="1:40" ht="12.75" customHeight="1">
      <c r="A558" s="466"/>
      <c r="B558" s="491"/>
      <c r="C558" s="510"/>
      <c r="D558" s="593"/>
      <c r="E558" s="611"/>
      <c r="F558" s="633"/>
      <c r="G558" s="631"/>
      <c r="H558" s="661"/>
      <c r="J558" s="417"/>
      <c r="K558" s="417"/>
      <c r="L558" s="417"/>
      <c r="M558" s="417"/>
      <c r="N558" s="417"/>
      <c r="O558" s="417"/>
      <c r="P558" s="417"/>
      <c r="Q558" s="417"/>
      <c r="R558" s="417"/>
      <c r="S558" s="417"/>
      <c r="T558" s="417"/>
      <c r="U558" s="417"/>
      <c r="V558" s="417"/>
      <c r="W558" s="417"/>
      <c r="X558" s="417"/>
      <c r="Y558" s="417"/>
      <c r="Z558" s="417"/>
      <c r="AA558" s="417"/>
      <c r="AB558" s="417"/>
      <c r="AC558" s="417"/>
      <c r="AD558" s="417"/>
      <c r="AE558" s="417"/>
      <c r="AF558" s="417"/>
      <c r="AG558" s="417"/>
      <c r="AH558" s="417"/>
      <c r="AI558" s="417"/>
      <c r="AJ558" s="417"/>
      <c r="AK558" s="417"/>
      <c r="AL558" s="417"/>
      <c r="AM558" s="417"/>
      <c r="AN558" s="417"/>
    </row>
    <row r="559" spans="1:40" ht="12.75" customHeight="1">
      <c r="A559" s="467"/>
      <c r="B559" s="469" t="s">
        <v>2196</v>
      </c>
      <c r="C559" s="493"/>
      <c r="D559" s="594"/>
      <c r="E559" s="469"/>
      <c r="F559" s="634"/>
      <c r="G559" s="632"/>
      <c r="H559" s="277"/>
      <c r="J559" s="417"/>
      <c r="K559" s="417"/>
      <c r="L559" s="417"/>
      <c r="M559" s="417"/>
      <c r="N559" s="417"/>
      <c r="O559" s="417"/>
      <c r="P559" s="417"/>
      <c r="Q559" s="417"/>
      <c r="R559" s="417"/>
      <c r="S559" s="417"/>
      <c r="T559" s="417"/>
      <c r="U559" s="417"/>
      <c r="V559" s="417"/>
      <c r="W559" s="417"/>
      <c r="X559" s="417"/>
      <c r="Y559" s="417"/>
      <c r="Z559" s="417"/>
      <c r="AA559" s="417"/>
      <c r="AB559" s="417"/>
      <c r="AC559" s="417"/>
      <c r="AD559" s="417"/>
      <c r="AE559" s="417"/>
      <c r="AF559" s="417"/>
      <c r="AG559" s="417"/>
      <c r="AH559" s="417"/>
      <c r="AI559" s="417"/>
      <c r="AJ559" s="417"/>
      <c r="AK559" s="417"/>
      <c r="AL559" s="417"/>
      <c r="AM559" s="417"/>
      <c r="AN559" s="417"/>
    </row>
    <row r="560" spans="1:40" ht="12.75" customHeight="1">
      <c r="A560" s="466"/>
      <c r="B560" s="510"/>
      <c r="C560" s="423"/>
      <c r="D560" s="599"/>
      <c r="E560" s="618"/>
      <c r="F560" s="276"/>
      <c r="G560" s="631"/>
      <c r="H560" s="651"/>
      <c r="J560" s="417"/>
      <c r="K560" s="417"/>
      <c r="L560" s="417"/>
      <c r="M560" s="417"/>
      <c r="N560" s="417"/>
      <c r="O560" s="417"/>
      <c r="P560" s="417"/>
      <c r="Q560" s="417"/>
      <c r="R560" s="417"/>
      <c r="S560" s="417"/>
      <c r="T560" s="417"/>
      <c r="U560" s="417"/>
      <c r="V560" s="417"/>
      <c r="W560" s="417"/>
      <c r="X560" s="417"/>
      <c r="Y560" s="417"/>
      <c r="Z560" s="417"/>
      <c r="AA560" s="417"/>
      <c r="AB560" s="417"/>
      <c r="AC560" s="417"/>
      <c r="AD560" s="417"/>
      <c r="AE560" s="417"/>
      <c r="AF560" s="417"/>
      <c r="AG560" s="417"/>
      <c r="AH560" s="417"/>
      <c r="AI560" s="417"/>
      <c r="AJ560" s="417"/>
      <c r="AK560" s="417"/>
      <c r="AL560" s="417"/>
      <c r="AM560" s="417"/>
      <c r="AN560" s="417"/>
    </row>
    <row r="561" spans="1:40" ht="12.75" customHeight="1">
      <c r="A561" s="467"/>
      <c r="B561" s="522"/>
      <c r="C561" s="515"/>
      <c r="D561" s="600"/>
      <c r="E561" s="619"/>
      <c r="F561" s="630"/>
      <c r="G561" s="632"/>
      <c r="H561" s="644"/>
      <c r="J561" s="5"/>
      <c r="K561" s="417"/>
      <c r="L561" s="417"/>
      <c r="M561" s="417"/>
      <c r="N561" s="417"/>
      <c r="O561" s="417"/>
      <c r="P561" s="417"/>
      <c r="Q561" s="417"/>
      <c r="R561" s="417"/>
      <c r="S561" s="417"/>
      <c r="T561" s="417"/>
      <c r="U561" s="417"/>
      <c r="V561" s="417"/>
      <c r="W561" s="417"/>
      <c r="X561" s="417"/>
      <c r="Y561" s="417"/>
      <c r="Z561" s="417"/>
      <c r="AA561" s="417"/>
      <c r="AB561" s="417"/>
      <c r="AC561" s="417"/>
      <c r="AD561" s="417"/>
      <c r="AE561" s="417"/>
      <c r="AF561" s="417"/>
      <c r="AG561" s="417"/>
      <c r="AH561" s="417"/>
      <c r="AI561" s="417"/>
      <c r="AJ561" s="417"/>
      <c r="AK561" s="417"/>
      <c r="AL561" s="417"/>
      <c r="AM561" s="417"/>
      <c r="AN561" s="417"/>
    </row>
    <row r="562" spans="1:40" ht="12.75" customHeight="1">
      <c r="A562" s="475"/>
      <c r="B562" s="510"/>
      <c r="C562" s="569"/>
      <c r="D562" s="590"/>
      <c r="E562" s="618"/>
      <c r="F562" s="631"/>
      <c r="G562" s="631"/>
      <c r="H562" s="423"/>
      <c r="J562" s="417"/>
      <c r="K562" s="417"/>
      <c r="L562" s="417"/>
      <c r="M562" s="417"/>
      <c r="N562" s="417"/>
      <c r="O562" s="417"/>
      <c r="P562" s="417"/>
      <c r="Q562" s="417"/>
      <c r="R562" s="417"/>
      <c r="S562" s="417"/>
      <c r="T562" s="417"/>
      <c r="U562" s="417"/>
      <c r="V562" s="417"/>
      <c r="W562" s="417"/>
      <c r="X562" s="417"/>
      <c r="Y562" s="417"/>
      <c r="Z562" s="417"/>
      <c r="AA562" s="417"/>
      <c r="AB562" s="417"/>
      <c r="AC562" s="417"/>
      <c r="AD562" s="417"/>
      <c r="AE562" s="417"/>
      <c r="AF562" s="417"/>
      <c r="AG562" s="417"/>
      <c r="AH562" s="417"/>
      <c r="AI562" s="417"/>
      <c r="AJ562" s="417"/>
      <c r="AK562" s="417"/>
      <c r="AL562" s="417"/>
      <c r="AM562" s="417"/>
      <c r="AN562" s="417"/>
    </row>
    <row r="563" spans="1:40" ht="12.75" customHeight="1">
      <c r="A563" s="467">
        <v>4</v>
      </c>
      <c r="B563" s="493" t="s">
        <v>4859</v>
      </c>
      <c r="C563" s="571"/>
      <c r="D563" s="591"/>
      <c r="E563" s="620"/>
      <c r="F563" s="632"/>
      <c r="G563" s="632"/>
      <c r="H563" s="409"/>
      <c r="J563" s="417"/>
      <c r="K563" s="417"/>
      <c r="L563" s="417"/>
      <c r="M563" s="417"/>
      <c r="N563" s="417"/>
      <c r="O563" s="417"/>
      <c r="P563" s="417"/>
      <c r="Q563" s="417"/>
      <c r="R563" s="417"/>
      <c r="S563" s="417"/>
      <c r="T563" s="417"/>
      <c r="U563" s="417"/>
      <c r="V563" s="417"/>
      <c r="W563" s="417"/>
      <c r="X563" s="417"/>
      <c r="Y563" s="417"/>
      <c r="Z563" s="417"/>
      <c r="AA563" s="417"/>
      <c r="AB563" s="417"/>
      <c r="AC563" s="417"/>
      <c r="AD563" s="417"/>
      <c r="AE563" s="417"/>
      <c r="AF563" s="417"/>
      <c r="AG563" s="417"/>
      <c r="AH563" s="417"/>
      <c r="AI563" s="417"/>
      <c r="AJ563" s="417"/>
      <c r="AK563" s="417"/>
      <c r="AL563" s="417"/>
      <c r="AM563" s="417"/>
      <c r="AN563" s="417"/>
    </row>
    <row r="564" spans="1:40" ht="12.75" customHeight="1">
      <c r="A564" s="466"/>
      <c r="B564" s="516"/>
      <c r="C564" s="423"/>
      <c r="D564" s="599"/>
      <c r="E564" s="618"/>
      <c r="F564" s="276"/>
      <c r="G564" s="631"/>
      <c r="H564" s="661"/>
      <c r="J564" s="417"/>
      <c r="K564" s="417"/>
      <c r="L564" s="417"/>
      <c r="M564" s="417"/>
      <c r="N564" s="417"/>
      <c r="O564" s="417"/>
      <c r="P564" s="417"/>
      <c r="Q564" s="417"/>
      <c r="R564" s="417"/>
      <c r="S564" s="417"/>
      <c r="T564" s="417"/>
      <c r="U564" s="417"/>
      <c r="V564" s="417"/>
      <c r="W564" s="417"/>
      <c r="X564" s="417"/>
      <c r="Y564" s="417"/>
      <c r="Z564" s="417"/>
      <c r="AA564" s="417"/>
      <c r="AB564" s="417"/>
      <c r="AC564" s="417"/>
      <c r="AD564" s="417"/>
      <c r="AE564" s="417"/>
      <c r="AF564" s="417"/>
      <c r="AG564" s="417"/>
      <c r="AH564" s="417"/>
      <c r="AI564" s="417"/>
      <c r="AJ564" s="417"/>
      <c r="AK564" s="417"/>
      <c r="AL564" s="417"/>
      <c r="AM564" s="417"/>
      <c r="AN564" s="417"/>
    </row>
    <row r="565" spans="1:40" ht="12.75" customHeight="1">
      <c r="A565" s="467"/>
      <c r="B565" s="523"/>
      <c r="C565" s="409"/>
      <c r="D565" s="600"/>
      <c r="E565" s="619"/>
      <c r="F565" s="630"/>
      <c r="G565" s="632"/>
      <c r="H565" s="277"/>
      <c r="J565" s="417"/>
      <c r="K565" s="417"/>
      <c r="L565" s="417"/>
      <c r="M565" s="417"/>
      <c r="N565" s="417"/>
      <c r="O565" s="417"/>
      <c r="P565" s="417"/>
      <c r="Q565" s="417"/>
      <c r="R565" s="417"/>
      <c r="S565" s="417"/>
      <c r="T565" s="417"/>
      <c r="U565" s="417"/>
      <c r="V565" s="417"/>
      <c r="W565" s="417"/>
      <c r="X565" s="417"/>
      <c r="Y565" s="417"/>
      <c r="Z565" s="417"/>
      <c r="AA565" s="417"/>
      <c r="AB565" s="417"/>
      <c r="AC565" s="417"/>
      <c r="AD565" s="417"/>
      <c r="AE565" s="417"/>
      <c r="AF565" s="417"/>
      <c r="AG565" s="417"/>
      <c r="AH565" s="417"/>
      <c r="AI565" s="417"/>
      <c r="AJ565" s="417"/>
      <c r="AK565" s="417"/>
      <c r="AL565" s="417"/>
      <c r="AM565" s="417"/>
      <c r="AN565" s="417"/>
    </row>
    <row r="566" spans="1:40" ht="12.75" customHeight="1">
      <c r="A566" s="466"/>
      <c r="B566" s="505"/>
      <c r="C566" s="510"/>
      <c r="D566" s="588"/>
      <c r="E566" s="475"/>
      <c r="F566" s="276"/>
      <c r="G566" s="631"/>
      <c r="H566" s="661"/>
      <c r="J566" s="417"/>
      <c r="K566" s="417"/>
      <c r="L566" s="417"/>
      <c r="M566" s="417"/>
      <c r="N566" s="417"/>
      <c r="O566" s="417"/>
      <c r="P566" s="417"/>
      <c r="Q566" s="417"/>
      <c r="R566" s="417"/>
      <c r="S566" s="417"/>
      <c r="T566" s="417"/>
      <c r="U566" s="417"/>
      <c r="V566" s="417"/>
      <c r="W566" s="417"/>
      <c r="X566" s="417"/>
      <c r="Y566" s="417"/>
      <c r="Z566" s="417"/>
      <c r="AA566" s="417"/>
      <c r="AB566" s="417"/>
      <c r="AC566" s="417"/>
      <c r="AD566" s="417"/>
      <c r="AE566" s="417"/>
      <c r="AF566" s="417"/>
      <c r="AG566" s="417"/>
      <c r="AH566" s="417"/>
      <c r="AI566" s="417"/>
      <c r="AJ566" s="417"/>
      <c r="AK566" s="417"/>
      <c r="AL566" s="417"/>
      <c r="AM566" s="417"/>
      <c r="AN566" s="417"/>
    </row>
    <row r="567" spans="1:40" ht="12.75" customHeight="1">
      <c r="A567" s="476" t="s">
        <v>4890</v>
      </c>
      <c r="B567" s="504" t="s">
        <v>4867</v>
      </c>
      <c r="C567" s="511"/>
      <c r="D567" s="589">
        <v>1</v>
      </c>
      <c r="E567" s="507" t="s">
        <v>724</v>
      </c>
      <c r="F567" s="630"/>
      <c r="G567" s="632"/>
      <c r="H567" s="277"/>
      <c r="J567" s="417"/>
      <c r="K567" s="417"/>
      <c r="L567" s="417"/>
      <c r="M567" s="417"/>
      <c r="N567" s="417"/>
      <c r="O567" s="417"/>
      <c r="P567" s="417"/>
      <c r="Q567" s="417"/>
      <c r="R567" s="417"/>
      <c r="S567" s="417"/>
      <c r="T567" s="417"/>
      <c r="U567" s="417"/>
      <c r="V567" s="417"/>
      <c r="W567" s="417"/>
      <c r="X567" s="417"/>
      <c r="Y567" s="417"/>
      <c r="Z567" s="417"/>
      <c r="AA567" s="417"/>
      <c r="AB567" s="417"/>
      <c r="AC567" s="417"/>
      <c r="AD567" s="417"/>
      <c r="AE567" s="417"/>
      <c r="AF567" s="417"/>
      <c r="AG567" s="417"/>
      <c r="AH567" s="417"/>
      <c r="AI567" s="417"/>
      <c r="AJ567" s="417"/>
      <c r="AK567" s="417"/>
      <c r="AL567" s="417"/>
      <c r="AM567" s="417"/>
      <c r="AN567" s="417"/>
    </row>
    <row r="568" spans="1:40" ht="12.75" customHeight="1">
      <c r="A568" s="466"/>
      <c r="B568" s="496"/>
      <c r="C568" s="496"/>
      <c r="D568" s="588"/>
      <c r="E568" s="475"/>
      <c r="F568" s="276"/>
      <c r="G568" s="631"/>
      <c r="H568" s="661"/>
      <c r="J568" s="417"/>
      <c r="K568" s="417"/>
      <c r="L568" s="417"/>
      <c r="M568" s="417"/>
      <c r="N568" s="417"/>
      <c r="O568" s="417"/>
      <c r="P568" s="417"/>
      <c r="Q568" s="417"/>
      <c r="R568" s="417"/>
      <c r="S568" s="417"/>
      <c r="T568" s="417"/>
      <c r="U568" s="417"/>
      <c r="V568" s="417"/>
      <c r="W568" s="417"/>
      <c r="X568" s="417"/>
      <c r="Y568" s="417"/>
      <c r="Z568" s="417"/>
      <c r="AA568" s="417"/>
      <c r="AB568" s="417"/>
      <c r="AC568" s="417"/>
      <c r="AD568" s="417"/>
      <c r="AE568" s="417"/>
      <c r="AF568" s="417"/>
      <c r="AG568" s="417"/>
      <c r="AH568" s="417"/>
      <c r="AI568" s="417"/>
      <c r="AJ568" s="417"/>
      <c r="AK568" s="417"/>
      <c r="AL568" s="417"/>
      <c r="AM568" s="417"/>
      <c r="AN568" s="417"/>
    </row>
    <row r="569" spans="1:40" ht="12.75" customHeight="1">
      <c r="A569" s="476" t="s">
        <v>4891</v>
      </c>
      <c r="B569" s="506" t="s">
        <v>4611</v>
      </c>
      <c r="C569" s="511"/>
      <c r="D569" s="589">
        <v>1</v>
      </c>
      <c r="E569" s="507" t="s">
        <v>724</v>
      </c>
      <c r="F569" s="630"/>
      <c r="G569" s="632"/>
      <c r="H569" s="277"/>
      <c r="J569" s="417"/>
      <c r="K569" s="417"/>
      <c r="L569" s="417"/>
      <c r="M569" s="417"/>
      <c r="N569" s="417"/>
      <c r="O569" s="417"/>
      <c r="P569" s="417"/>
      <c r="Q569" s="417"/>
      <c r="R569" s="417"/>
      <c r="S569" s="417"/>
      <c r="T569" s="417"/>
      <c r="U569" s="417"/>
      <c r="V569" s="417"/>
      <c r="W569" s="417"/>
      <c r="X569" s="417"/>
      <c r="Y569" s="417"/>
      <c r="Z569" s="417"/>
      <c r="AA569" s="417"/>
      <c r="AB569" s="417"/>
      <c r="AC569" s="417"/>
      <c r="AD569" s="417"/>
      <c r="AE569" s="417"/>
      <c r="AF569" s="417"/>
      <c r="AG569" s="417"/>
      <c r="AH569" s="417"/>
      <c r="AI569" s="417"/>
      <c r="AJ569" s="417"/>
      <c r="AK569" s="417"/>
      <c r="AL569" s="417"/>
      <c r="AM569" s="417"/>
      <c r="AN569" s="417"/>
    </row>
    <row r="570" spans="1:40" ht="12.75" customHeight="1">
      <c r="A570" s="466"/>
      <c r="B570" s="496"/>
      <c r="C570" s="496"/>
      <c r="D570" s="588"/>
      <c r="E570" s="475"/>
      <c r="F570" s="276"/>
      <c r="G570" s="631"/>
      <c r="H570" s="423"/>
      <c r="J570" s="417"/>
      <c r="K570" s="417"/>
      <c r="L570" s="417"/>
      <c r="M570" s="417"/>
      <c r="N570" s="417"/>
      <c r="O570" s="417"/>
      <c r="P570" s="417"/>
      <c r="Q570" s="417"/>
      <c r="R570" s="417"/>
      <c r="S570" s="417"/>
      <c r="T570" s="417"/>
      <c r="U570" s="417"/>
      <c r="V570" s="417"/>
      <c r="W570" s="417"/>
      <c r="X570" s="417"/>
      <c r="Y570" s="417"/>
      <c r="Z570" s="417"/>
      <c r="AA570" s="417"/>
      <c r="AB570" s="417"/>
      <c r="AC570" s="417"/>
      <c r="AD570" s="417"/>
      <c r="AE570" s="417"/>
      <c r="AF570" s="417"/>
      <c r="AG570" s="417"/>
      <c r="AH570" s="417"/>
      <c r="AI570" s="417"/>
      <c r="AJ570" s="417"/>
      <c r="AK570" s="417"/>
      <c r="AL570" s="417"/>
      <c r="AM570" s="417"/>
      <c r="AN570" s="417"/>
    </row>
    <row r="571" spans="1:40" ht="12.75" customHeight="1">
      <c r="A571" s="476" t="s">
        <v>3285</v>
      </c>
      <c r="B571" s="492" t="s">
        <v>2663</v>
      </c>
      <c r="C571" s="511"/>
      <c r="D571" s="589">
        <v>1</v>
      </c>
      <c r="E571" s="507" t="s">
        <v>724</v>
      </c>
      <c r="F571" s="630"/>
      <c r="G571" s="632"/>
      <c r="H571" s="277"/>
      <c r="J571" s="417"/>
      <c r="K571" s="417"/>
      <c r="L571" s="417"/>
      <c r="M571" s="417"/>
      <c r="N571" s="417"/>
      <c r="O571" s="417"/>
      <c r="P571" s="417"/>
      <c r="Q571" s="417"/>
      <c r="R571" s="417"/>
      <c r="S571" s="417"/>
      <c r="T571" s="417"/>
      <c r="U571" s="417"/>
      <c r="V571" s="417"/>
      <c r="W571" s="417"/>
      <c r="X571" s="417"/>
      <c r="Y571" s="417"/>
      <c r="Z571" s="417"/>
      <c r="AA571" s="417"/>
      <c r="AB571" s="417"/>
      <c r="AC571" s="417"/>
      <c r="AD571" s="417"/>
      <c r="AE571" s="417"/>
      <c r="AF571" s="417"/>
      <c r="AG571" s="417"/>
      <c r="AH571" s="417"/>
      <c r="AI571" s="417"/>
      <c r="AJ571" s="417"/>
      <c r="AK571" s="417"/>
      <c r="AL571" s="417"/>
      <c r="AM571" s="417"/>
      <c r="AN571" s="417"/>
    </row>
    <row r="572" spans="1:40" ht="12.75" customHeight="1">
      <c r="A572" s="466"/>
      <c r="B572" s="510"/>
      <c r="C572" s="423"/>
      <c r="D572" s="599"/>
      <c r="E572" s="618"/>
      <c r="F572" s="276"/>
      <c r="G572" s="631"/>
      <c r="H572" s="668"/>
      <c r="J572" s="417"/>
      <c r="K572" s="417"/>
      <c r="L572" s="417"/>
      <c r="M572" s="417"/>
      <c r="N572" s="417"/>
      <c r="O572" s="417"/>
      <c r="P572" s="417"/>
      <c r="Q572" s="417"/>
      <c r="R572" s="417"/>
      <c r="S572" s="417"/>
      <c r="T572" s="417"/>
      <c r="U572" s="417"/>
      <c r="V572" s="417"/>
      <c r="W572" s="417"/>
      <c r="X572" s="417"/>
      <c r="Y572" s="417"/>
      <c r="Z572" s="417"/>
      <c r="AA572" s="417"/>
      <c r="AB572" s="417"/>
      <c r="AC572" s="417"/>
      <c r="AD572" s="417"/>
      <c r="AE572" s="417"/>
      <c r="AF572" s="417"/>
      <c r="AG572" s="417"/>
      <c r="AH572" s="417"/>
      <c r="AI572" s="417"/>
      <c r="AJ572" s="417"/>
      <c r="AK572" s="417"/>
      <c r="AL572" s="417"/>
      <c r="AM572" s="417"/>
      <c r="AN572" s="417"/>
    </row>
    <row r="573" spans="1:40" ht="12.75" customHeight="1">
      <c r="A573" s="467"/>
      <c r="B573" s="523"/>
      <c r="C573" s="515"/>
      <c r="D573" s="600"/>
      <c r="E573" s="619"/>
      <c r="F573" s="630"/>
      <c r="G573" s="632"/>
      <c r="H573" s="277"/>
      <c r="J573" s="417"/>
      <c r="K573" s="417"/>
      <c r="L573" s="417"/>
      <c r="M573" s="417"/>
      <c r="N573" s="417"/>
      <c r="O573" s="417"/>
      <c r="P573" s="417"/>
      <c r="Q573" s="417"/>
      <c r="R573" s="417"/>
      <c r="S573" s="417"/>
      <c r="T573" s="417"/>
      <c r="U573" s="417"/>
      <c r="V573" s="417"/>
      <c r="W573" s="417"/>
      <c r="X573" s="417"/>
      <c r="Y573" s="417"/>
      <c r="Z573" s="417"/>
      <c r="AA573" s="417"/>
      <c r="AB573" s="417"/>
      <c r="AC573" s="417"/>
      <c r="AD573" s="417"/>
      <c r="AE573" s="417"/>
      <c r="AF573" s="417"/>
      <c r="AG573" s="417"/>
      <c r="AH573" s="417"/>
      <c r="AI573" s="417"/>
      <c r="AJ573" s="417"/>
      <c r="AK573" s="417"/>
      <c r="AL573" s="417"/>
      <c r="AM573" s="417"/>
      <c r="AN573" s="417"/>
    </row>
    <row r="574" spans="1:40" ht="12.75" customHeight="1">
      <c r="A574" s="466"/>
      <c r="B574" s="510"/>
      <c r="C574" s="423"/>
      <c r="D574" s="599"/>
      <c r="E574" s="618"/>
      <c r="F574" s="276"/>
      <c r="G574" s="631"/>
      <c r="H574" s="661"/>
      <c r="J574" s="417"/>
      <c r="K574" s="417"/>
      <c r="L574" s="417"/>
      <c r="M574" s="417"/>
      <c r="N574" s="417"/>
      <c r="O574" s="417"/>
      <c r="P574" s="417"/>
      <c r="Q574" s="417"/>
      <c r="R574" s="417"/>
      <c r="S574" s="417"/>
      <c r="T574" s="417"/>
      <c r="U574" s="417"/>
      <c r="V574" s="417"/>
      <c r="W574" s="417"/>
      <c r="X574" s="417"/>
      <c r="Y574" s="417"/>
      <c r="Z574" s="417"/>
      <c r="AA574" s="417"/>
      <c r="AB574" s="417"/>
      <c r="AC574" s="417"/>
      <c r="AD574" s="417"/>
      <c r="AE574" s="417"/>
      <c r="AF574" s="417"/>
      <c r="AG574" s="417"/>
      <c r="AH574" s="417"/>
      <c r="AI574" s="417"/>
      <c r="AJ574" s="417"/>
      <c r="AK574" s="417"/>
      <c r="AL574" s="417"/>
      <c r="AM574" s="417"/>
      <c r="AN574" s="417"/>
    </row>
    <row r="575" spans="1:40" ht="12.75" customHeight="1">
      <c r="A575" s="467"/>
      <c r="B575" s="523"/>
      <c r="C575" s="515"/>
      <c r="D575" s="600"/>
      <c r="E575" s="619"/>
      <c r="F575" s="630"/>
      <c r="G575" s="632"/>
      <c r="H575" s="277"/>
      <c r="J575" s="417"/>
      <c r="K575" s="417"/>
      <c r="L575" s="417"/>
      <c r="M575" s="417"/>
      <c r="N575" s="417"/>
      <c r="O575" s="417"/>
      <c r="P575" s="417"/>
      <c r="Q575" s="417"/>
      <c r="R575" s="417"/>
      <c r="S575" s="417"/>
      <c r="T575" s="417"/>
      <c r="U575" s="417"/>
      <c r="V575" s="417"/>
      <c r="W575" s="417"/>
      <c r="X575" s="417"/>
      <c r="Y575" s="417"/>
      <c r="Z575" s="417"/>
      <c r="AA575" s="417"/>
      <c r="AB575" s="417"/>
      <c r="AC575" s="417"/>
      <c r="AD575" s="417"/>
      <c r="AE575" s="417"/>
      <c r="AF575" s="417"/>
      <c r="AG575" s="417"/>
      <c r="AH575" s="417"/>
      <c r="AI575" s="417"/>
      <c r="AJ575" s="417"/>
      <c r="AK575" s="417"/>
      <c r="AL575" s="417"/>
      <c r="AM575" s="417"/>
      <c r="AN575" s="417"/>
    </row>
    <row r="576" spans="1:40" ht="12.75" customHeight="1">
      <c r="A576" s="466"/>
      <c r="B576" s="510"/>
      <c r="C576" s="514"/>
      <c r="D576" s="599"/>
      <c r="E576" s="618"/>
      <c r="F576" s="276"/>
      <c r="G576" s="631"/>
      <c r="H576" s="661"/>
      <c r="J576" s="417"/>
      <c r="K576" s="417"/>
      <c r="L576" s="417"/>
      <c r="M576" s="417"/>
      <c r="N576" s="417"/>
      <c r="O576" s="417"/>
      <c r="P576" s="417"/>
      <c r="Q576" s="417"/>
      <c r="R576" s="417"/>
      <c r="S576" s="417"/>
      <c r="T576" s="417"/>
      <c r="U576" s="417"/>
      <c r="V576" s="417"/>
      <c r="W576" s="417"/>
      <c r="X576" s="417"/>
      <c r="Y576" s="417"/>
      <c r="Z576" s="417"/>
      <c r="AA576" s="417"/>
      <c r="AB576" s="417"/>
      <c r="AC576" s="417"/>
      <c r="AD576" s="417"/>
      <c r="AE576" s="417"/>
      <c r="AF576" s="417"/>
      <c r="AG576" s="417"/>
      <c r="AH576" s="417"/>
      <c r="AI576" s="417"/>
      <c r="AJ576" s="417"/>
      <c r="AK576" s="417"/>
      <c r="AL576" s="417"/>
      <c r="AM576" s="417"/>
      <c r="AN576" s="417"/>
    </row>
    <row r="577" spans="1:40" ht="12.75" customHeight="1">
      <c r="A577" s="467"/>
      <c r="B577" s="523"/>
      <c r="C577" s="409"/>
      <c r="D577" s="600"/>
      <c r="E577" s="619"/>
      <c r="F577" s="630"/>
      <c r="G577" s="632"/>
      <c r="H577" s="277"/>
      <c r="J577" s="417"/>
      <c r="K577" s="417"/>
      <c r="L577" s="417"/>
      <c r="M577" s="417"/>
      <c r="N577" s="417"/>
      <c r="O577" s="417"/>
      <c r="P577" s="417"/>
      <c r="Q577" s="417"/>
      <c r="R577" s="417"/>
      <c r="S577" s="417"/>
      <c r="T577" s="417"/>
      <c r="U577" s="417"/>
      <c r="V577" s="417"/>
      <c r="W577" s="417"/>
      <c r="X577" s="417"/>
      <c r="Y577" s="417"/>
      <c r="Z577" s="417"/>
      <c r="AA577" s="417"/>
      <c r="AB577" s="417"/>
      <c r="AC577" s="417"/>
      <c r="AD577" s="417"/>
      <c r="AE577" s="417"/>
      <c r="AF577" s="417"/>
      <c r="AG577" s="417"/>
      <c r="AH577" s="417"/>
      <c r="AI577" s="417"/>
      <c r="AJ577" s="417"/>
      <c r="AK577" s="417"/>
      <c r="AL577" s="417"/>
      <c r="AM577" s="417"/>
      <c r="AN577" s="417"/>
    </row>
    <row r="578" spans="1:40" ht="12.75" customHeight="1">
      <c r="A578" s="466"/>
      <c r="B578" s="510"/>
      <c r="C578" s="423"/>
      <c r="D578" s="599"/>
      <c r="E578" s="618"/>
      <c r="F578" s="276"/>
      <c r="G578" s="631"/>
      <c r="H578" s="661"/>
      <c r="J578" s="417"/>
      <c r="K578" s="417"/>
      <c r="L578" s="417"/>
      <c r="M578" s="417"/>
      <c r="N578" s="417"/>
      <c r="O578" s="417"/>
      <c r="P578" s="417"/>
      <c r="Q578" s="417"/>
      <c r="R578" s="417"/>
      <c r="S578" s="417"/>
      <c r="T578" s="417"/>
      <c r="U578" s="417"/>
      <c r="V578" s="417"/>
      <c r="W578" s="417"/>
      <c r="X578" s="417"/>
      <c r="Y578" s="417"/>
      <c r="Z578" s="417"/>
      <c r="AA578" s="417"/>
      <c r="AB578" s="417"/>
      <c r="AC578" s="417"/>
      <c r="AD578" s="417"/>
      <c r="AE578" s="417"/>
      <c r="AF578" s="417"/>
      <c r="AG578" s="417"/>
      <c r="AH578" s="417"/>
      <c r="AI578" s="417"/>
      <c r="AJ578" s="417"/>
      <c r="AK578" s="417"/>
      <c r="AL578" s="417"/>
      <c r="AM578" s="417"/>
      <c r="AN578" s="417"/>
    </row>
    <row r="579" spans="1:40" ht="12.75" customHeight="1">
      <c r="A579" s="467"/>
      <c r="B579" s="523"/>
      <c r="C579" s="409"/>
      <c r="D579" s="600"/>
      <c r="E579" s="619"/>
      <c r="F579" s="630"/>
      <c r="G579" s="632"/>
      <c r="H579" s="277"/>
      <c r="J579" s="417"/>
      <c r="K579" s="417"/>
      <c r="L579" s="417"/>
      <c r="M579" s="417"/>
      <c r="N579" s="417"/>
      <c r="O579" s="417"/>
      <c r="P579" s="417"/>
      <c r="Q579" s="417"/>
      <c r="R579" s="417"/>
      <c r="S579" s="417"/>
      <c r="T579" s="417"/>
      <c r="U579" s="417"/>
      <c r="V579" s="417"/>
      <c r="W579" s="417"/>
      <c r="X579" s="417"/>
      <c r="Y579" s="417"/>
      <c r="Z579" s="417"/>
      <c r="AA579" s="417"/>
      <c r="AB579" s="417"/>
      <c r="AC579" s="417"/>
      <c r="AD579" s="417"/>
      <c r="AE579" s="417"/>
      <c r="AF579" s="417"/>
      <c r="AG579" s="417"/>
      <c r="AH579" s="417"/>
      <c r="AI579" s="417"/>
      <c r="AJ579" s="417"/>
      <c r="AK579" s="417"/>
      <c r="AL579" s="417"/>
      <c r="AM579" s="417"/>
      <c r="AN579" s="417"/>
    </row>
    <row r="580" spans="1:40" ht="12.75" customHeight="1">
      <c r="A580" s="466"/>
      <c r="B580" s="510"/>
      <c r="C580" s="514"/>
      <c r="D580" s="599"/>
      <c r="E580" s="618"/>
      <c r="F580" s="276"/>
      <c r="G580" s="631"/>
      <c r="H580" s="661"/>
      <c r="J580" s="417"/>
      <c r="K580" s="417"/>
      <c r="L580" s="417"/>
      <c r="M580" s="417"/>
      <c r="N580" s="417"/>
      <c r="O580" s="417"/>
      <c r="P580" s="417"/>
      <c r="Q580" s="417"/>
      <c r="R580" s="417"/>
      <c r="S580" s="417"/>
      <c r="T580" s="417"/>
      <c r="U580" s="417"/>
      <c r="V580" s="417"/>
      <c r="W580" s="417"/>
      <c r="X580" s="417"/>
      <c r="Y580" s="417"/>
      <c r="Z580" s="417"/>
      <c r="AA580" s="417"/>
      <c r="AB580" s="417"/>
      <c r="AC580" s="417"/>
      <c r="AD580" s="417"/>
      <c r="AE580" s="417"/>
      <c r="AF580" s="417"/>
      <c r="AG580" s="417"/>
      <c r="AH580" s="417"/>
      <c r="AI580" s="417"/>
      <c r="AJ580" s="417"/>
      <c r="AK580" s="417"/>
      <c r="AL580" s="417"/>
      <c r="AM580" s="417"/>
      <c r="AN580" s="417"/>
    </row>
    <row r="581" spans="1:40" ht="12.75" customHeight="1">
      <c r="A581" s="467"/>
      <c r="B581" s="523"/>
      <c r="C581" s="409"/>
      <c r="D581" s="599"/>
      <c r="E581" s="619"/>
      <c r="F581" s="276"/>
      <c r="G581" s="632"/>
      <c r="H581" s="277"/>
      <c r="J581" s="417"/>
      <c r="K581" s="417"/>
      <c r="L581" s="417"/>
      <c r="M581" s="417"/>
      <c r="N581" s="417"/>
      <c r="O581" s="417"/>
      <c r="P581" s="417"/>
      <c r="Q581" s="417"/>
      <c r="R581" s="417"/>
      <c r="S581" s="417"/>
      <c r="T581" s="417"/>
      <c r="U581" s="417"/>
      <c r="V581" s="417"/>
      <c r="W581" s="417"/>
      <c r="X581" s="417"/>
      <c r="Y581" s="417"/>
      <c r="Z581" s="417"/>
      <c r="AA581" s="417"/>
      <c r="AB581" s="417"/>
      <c r="AC581" s="417"/>
      <c r="AD581" s="417"/>
      <c r="AE581" s="417"/>
      <c r="AF581" s="417"/>
      <c r="AG581" s="417"/>
      <c r="AH581" s="417"/>
      <c r="AI581" s="417"/>
      <c r="AJ581" s="417"/>
      <c r="AK581" s="417"/>
      <c r="AL581" s="417"/>
      <c r="AM581" s="417"/>
      <c r="AN581" s="417"/>
    </row>
    <row r="582" spans="1:40" ht="12.75" customHeight="1">
      <c r="A582" s="466"/>
      <c r="B582" s="510"/>
      <c r="C582" s="514"/>
      <c r="D582" s="597"/>
      <c r="E582" s="618"/>
      <c r="F582" s="636"/>
      <c r="G582" s="631"/>
      <c r="H582" s="661"/>
      <c r="J582" s="417"/>
      <c r="K582" s="417"/>
      <c r="L582" s="417"/>
      <c r="M582" s="417"/>
      <c r="N582" s="417"/>
      <c r="O582" s="417"/>
      <c r="P582" s="417"/>
      <c r="Q582" s="417"/>
      <c r="R582" s="417"/>
      <c r="S582" s="417"/>
      <c r="T582" s="417"/>
      <c r="U582" s="417"/>
      <c r="V582" s="417"/>
      <c r="W582" s="417"/>
      <c r="X582" s="417"/>
      <c r="Y582" s="417"/>
      <c r="Z582" s="417"/>
      <c r="AA582" s="417"/>
      <c r="AB582" s="417"/>
      <c r="AC582" s="417"/>
      <c r="AD582" s="417"/>
      <c r="AE582" s="417"/>
      <c r="AF582" s="417"/>
      <c r="AG582" s="417"/>
      <c r="AH582" s="417"/>
      <c r="AI582" s="417"/>
      <c r="AJ582" s="417"/>
      <c r="AK582" s="417"/>
      <c r="AL582" s="417"/>
      <c r="AM582" s="417"/>
      <c r="AN582" s="417"/>
    </row>
    <row r="583" spans="1:40" ht="12.75" customHeight="1">
      <c r="A583" s="467"/>
      <c r="B583" s="523"/>
      <c r="C583" s="409"/>
      <c r="D583" s="594"/>
      <c r="E583" s="619"/>
      <c r="F583" s="630"/>
      <c r="G583" s="632"/>
      <c r="H583" s="277"/>
      <c r="J583" s="417"/>
      <c r="K583" s="417"/>
      <c r="L583" s="417"/>
      <c r="M583" s="417"/>
      <c r="N583" s="417"/>
      <c r="O583" s="417"/>
      <c r="P583" s="417"/>
      <c r="Q583" s="417"/>
      <c r="R583" s="417"/>
      <c r="S583" s="417"/>
      <c r="T583" s="417"/>
      <c r="U583" s="417"/>
      <c r="V583" s="417"/>
      <c r="W583" s="417"/>
      <c r="X583" s="417"/>
      <c r="Y583" s="417"/>
      <c r="Z583" s="417"/>
      <c r="AA583" s="417"/>
      <c r="AB583" s="417"/>
      <c r="AC583" s="417"/>
      <c r="AD583" s="417"/>
      <c r="AE583" s="417"/>
      <c r="AF583" s="417"/>
      <c r="AG583" s="417"/>
      <c r="AH583" s="417"/>
      <c r="AI583" s="417"/>
      <c r="AJ583" s="417"/>
      <c r="AK583" s="417"/>
      <c r="AL583" s="417"/>
      <c r="AM583" s="417"/>
      <c r="AN583" s="417"/>
    </row>
    <row r="584" spans="1:40" ht="12.75" customHeight="1">
      <c r="A584" s="466"/>
      <c r="B584" s="510"/>
      <c r="C584" s="516"/>
      <c r="D584" s="599"/>
      <c r="E584" s="618"/>
      <c r="F584" s="276"/>
      <c r="G584" s="631"/>
      <c r="H584" s="661"/>
      <c r="J584" s="417"/>
      <c r="K584" s="417"/>
      <c r="L584" s="417"/>
      <c r="M584" s="417"/>
      <c r="N584" s="417"/>
      <c r="O584" s="417"/>
      <c r="P584" s="417"/>
      <c r="Q584" s="417"/>
      <c r="R584" s="417"/>
      <c r="S584" s="417"/>
      <c r="T584" s="417"/>
      <c r="U584" s="417"/>
      <c r="V584" s="417"/>
      <c r="W584" s="417"/>
      <c r="X584" s="417"/>
      <c r="Y584" s="417"/>
      <c r="Z584" s="417"/>
      <c r="AA584" s="417"/>
      <c r="AB584" s="417"/>
      <c r="AC584" s="417"/>
      <c r="AD584" s="417"/>
      <c r="AE584" s="417"/>
      <c r="AF584" s="417"/>
      <c r="AG584" s="417"/>
      <c r="AH584" s="417"/>
      <c r="AI584" s="417"/>
      <c r="AJ584" s="417"/>
      <c r="AK584" s="417"/>
      <c r="AL584" s="417"/>
      <c r="AM584" s="417"/>
      <c r="AN584" s="417"/>
    </row>
    <row r="585" spans="1:40" ht="12.75" customHeight="1">
      <c r="A585" s="467"/>
      <c r="B585" s="523"/>
      <c r="C585" s="409"/>
      <c r="D585" s="600"/>
      <c r="E585" s="619"/>
      <c r="F585" s="630"/>
      <c r="G585" s="632"/>
      <c r="H585" s="277"/>
      <c r="J585" s="417"/>
      <c r="K585" s="417"/>
      <c r="L585" s="417"/>
      <c r="M585" s="417"/>
      <c r="N585" s="417"/>
      <c r="O585" s="417"/>
      <c r="P585" s="417"/>
      <c r="Q585" s="417"/>
      <c r="R585" s="417"/>
      <c r="S585" s="417"/>
      <c r="T585" s="417"/>
      <c r="U585" s="417"/>
      <c r="V585" s="417"/>
      <c r="W585" s="417"/>
      <c r="X585" s="417"/>
      <c r="Y585" s="417"/>
      <c r="Z585" s="417"/>
      <c r="AA585" s="417"/>
      <c r="AB585" s="417"/>
      <c r="AC585" s="417"/>
      <c r="AD585" s="417"/>
      <c r="AE585" s="417"/>
      <c r="AF585" s="417"/>
      <c r="AG585" s="417"/>
      <c r="AH585" s="417"/>
      <c r="AI585" s="417"/>
      <c r="AJ585" s="417"/>
      <c r="AK585" s="417"/>
      <c r="AL585" s="417"/>
      <c r="AM585" s="417"/>
      <c r="AN585" s="417"/>
    </row>
    <row r="586" spans="1:40" ht="12.75" customHeight="1">
      <c r="A586" s="466"/>
      <c r="B586" s="510"/>
      <c r="C586" s="514"/>
      <c r="D586" s="599"/>
      <c r="E586" s="618"/>
      <c r="F586" s="276"/>
      <c r="G586" s="631"/>
      <c r="H586" s="661"/>
      <c r="J586" s="417"/>
      <c r="K586" s="417"/>
      <c r="L586" s="417"/>
      <c r="M586" s="417"/>
      <c r="N586" s="417"/>
      <c r="O586" s="417"/>
      <c r="P586" s="417"/>
      <c r="Q586" s="417"/>
      <c r="R586" s="417"/>
      <c r="S586" s="417"/>
      <c r="T586" s="417"/>
      <c r="U586" s="417"/>
      <c r="V586" s="417"/>
      <c r="W586" s="417"/>
      <c r="X586" s="417"/>
      <c r="Y586" s="417"/>
      <c r="Z586" s="417"/>
      <c r="AA586" s="417"/>
      <c r="AB586" s="417"/>
      <c r="AC586" s="417"/>
      <c r="AD586" s="417"/>
      <c r="AE586" s="417"/>
      <c r="AF586" s="417"/>
      <c r="AG586" s="417"/>
      <c r="AH586" s="417"/>
      <c r="AI586" s="417"/>
      <c r="AJ586" s="417"/>
      <c r="AK586" s="417"/>
      <c r="AL586" s="417"/>
      <c r="AM586" s="417"/>
      <c r="AN586" s="417"/>
    </row>
    <row r="587" spans="1:40" ht="12.75" customHeight="1">
      <c r="A587" s="467"/>
      <c r="B587" s="523"/>
      <c r="C587" s="409"/>
      <c r="D587" s="600"/>
      <c r="E587" s="619"/>
      <c r="F587" s="630"/>
      <c r="G587" s="632"/>
      <c r="H587" s="277"/>
      <c r="J587" s="417"/>
      <c r="K587" s="417"/>
      <c r="L587" s="417"/>
      <c r="M587" s="417"/>
      <c r="N587" s="417"/>
      <c r="O587" s="417"/>
      <c r="P587" s="417"/>
      <c r="Q587" s="417"/>
      <c r="R587" s="417"/>
      <c r="S587" s="417"/>
      <c r="T587" s="417"/>
      <c r="U587" s="417"/>
      <c r="V587" s="417"/>
      <c r="W587" s="417"/>
      <c r="X587" s="417"/>
      <c r="Y587" s="417"/>
      <c r="Z587" s="417"/>
      <c r="AA587" s="417"/>
      <c r="AB587" s="417"/>
      <c r="AC587" s="417"/>
      <c r="AD587" s="417"/>
      <c r="AE587" s="417"/>
      <c r="AF587" s="417"/>
      <c r="AG587" s="417"/>
      <c r="AH587" s="417"/>
      <c r="AI587" s="417"/>
      <c r="AJ587" s="417"/>
      <c r="AK587" s="417"/>
      <c r="AL587" s="417"/>
      <c r="AM587" s="417"/>
      <c r="AN587" s="417"/>
    </row>
    <row r="588" spans="1:40" ht="12.75" customHeight="1">
      <c r="A588" s="466"/>
      <c r="B588" s="510"/>
      <c r="C588" s="423"/>
      <c r="D588" s="599"/>
      <c r="E588" s="618"/>
      <c r="F588" s="276"/>
      <c r="G588" s="631"/>
      <c r="H588" s="661"/>
      <c r="J588" s="417"/>
      <c r="K588" s="417"/>
      <c r="L588" s="417"/>
      <c r="M588" s="417"/>
      <c r="N588" s="417"/>
      <c r="O588" s="417"/>
      <c r="P588" s="417"/>
      <c r="Q588" s="417"/>
      <c r="R588" s="417"/>
      <c r="S588" s="417"/>
      <c r="T588" s="417"/>
      <c r="U588" s="417"/>
      <c r="V588" s="417"/>
      <c r="W588" s="417"/>
      <c r="X588" s="417"/>
      <c r="Y588" s="417"/>
      <c r="Z588" s="417"/>
      <c r="AA588" s="417"/>
      <c r="AB588" s="417"/>
      <c r="AC588" s="417"/>
      <c r="AD588" s="417"/>
      <c r="AE588" s="417"/>
      <c r="AF588" s="417"/>
      <c r="AG588" s="417"/>
      <c r="AH588" s="417"/>
      <c r="AI588" s="417"/>
      <c r="AJ588" s="417"/>
      <c r="AK588" s="417"/>
      <c r="AL588" s="417"/>
      <c r="AM588" s="417"/>
      <c r="AN588" s="417"/>
    </row>
    <row r="589" spans="1:40" ht="12.75" customHeight="1">
      <c r="A589" s="467"/>
      <c r="B589" s="523"/>
      <c r="C589" s="515"/>
      <c r="D589" s="600"/>
      <c r="E589" s="619"/>
      <c r="F589" s="630"/>
      <c r="G589" s="632"/>
      <c r="H589" s="277"/>
      <c r="J589" s="417"/>
      <c r="K589" s="417"/>
      <c r="L589" s="417"/>
      <c r="M589" s="417"/>
      <c r="N589" s="417"/>
      <c r="O589" s="417"/>
      <c r="P589" s="417"/>
      <c r="Q589" s="417"/>
      <c r="R589" s="417"/>
      <c r="S589" s="417"/>
      <c r="T589" s="417"/>
      <c r="U589" s="417"/>
      <c r="V589" s="417"/>
      <c r="W589" s="417"/>
      <c r="X589" s="417"/>
      <c r="Y589" s="417"/>
      <c r="Z589" s="417"/>
      <c r="AA589" s="417"/>
      <c r="AB589" s="417"/>
      <c r="AC589" s="417"/>
      <c r="AD589" s="417"/>
      <c r="AE589" s="417"/>
      <c r="AF589" s="417"/>
      <c r="AG589" s="417"/>
      <c r="AH589" s="417"/>
      <c r="AI589" s="417"/>
      <c r="AJ589" s="417"/>
      <c r="AK589" s="417"/>
      <c r="AL589" s="417"/>
      <c r="AM589" s="417"/>
      <c r="AN589" s="417"/>
    </row>
    <row r="590" spans="1:40" ht="12.75" customHeight="1">
      <c r="A590" s="466"/>
      <c r="B590" s="516"/>
      <c r="C590" s="423"/>
      <c r="D590" s="599"/>
      <c r="E590" s="618"/>
      <c r="F590" s="276"/>
      <c r="G590" s="631"/>
      <c r="H590" s="661"/>
      <c r="J590" s="417"/>
      <c r="K590" s="417"/>
      <c r="L590" s="417"/>
      <c r="M590" s="417"/>
      <c r="N590" s="417"/>
      <c r="O590" s="417"/>
      <c r="P590" s="417"/>
      <c r="Q590" s="417"/>
      <c r="R590" s="417"/>
      <c r="S590" s="417"/>
      <c r="T590" s="417"/>
      <c r="U590" s="417"/>
      <c r="V590" s="417"/>
      <c r="W590" s="417"/>
      <c r="X590" s="417"/>
      <c r="Y590" s="417"/>
      <c r="Z590" s="417"/>
      <c r="AA590" s="417"/>
      <c r="AB590" s="417"/>
      <c r="AC590" s="417"/>
      <c r="AD590" s="417"/>
      <c r="AE590" s="417"/>
      <c r="AF590" s="417"/>
      <c r="AG590" s="417"/>
      <c r="AH590" s="417"/>
      <c r="AI590" s="417"/>
      <c r="AJ590" s="417"/>
      <c r="AK590" s="417"/>
      <c r="AL590" s="417"/>
      <c r="AM590" s="417"/>
      <c r="AN590" s="417"/>
    </row>
    <row r="591" spans="1:40" ht="12.75" customHeight="1">
      <c r="A591" s="467"/>
      <c r="B591" s="497"/>
      <c r="C591" s="515"/>
      <c r="D591" s="600"/>
      <c r="E591" s="619"/>
      <c r="F591" s="630"/>
      <c r="G591" s="632"/>
      <c r="H591" s="277"/>
      <c r="J591" s="417"/>
      <c r="K591" s="417"/>
      <c r="L591" s="417"/>
      <c r="M591" s="417"/>
      <c r="N591" s="417"/>
      <c r="O591" s="417"/>
      <c r="P591" s="417"/>
      <c r="Q591" s="417"/>
      <c r="R591" s="417"/>
      <c r="S591" s="417"/>
      <c r="T591" s="417"/>
      <c r="U591" s="417"/>
      <c r="V591" s="417"/>
      <c r="W591" s="417"/>
      <c r="X591" s="417"/>
      <c r="Y591" s="417"/>
      <c r="Z591" s="417"/>
      <c r="AA591" s="417"/>
      <c r="AB591" s="417"/>
      <c r="AC591" s="417"/>
      <c r="AD591" s="417"/>
      <c r="AE591" s="417"/>
      <c r="AF591" s="417"/>
      <c r="AG591" s="417"/>
      <c r="AH591" s="417"/>
      <c r="AI591" s="417"/>
      <c r="AJ591" s="417"/>
      <c r="AK591" s="417"/>
      <c r="AL591" s="417"/>
      <c r="AM591" s="417"/>
      <c r="AN591" s="417"/>
    </row>
    <row r="592" spans="1:40" ht="12.75" customHeight="1">
      <c r="A592" s="466"/>
      <c r="B592" s="516"/>
      <c r="C592" s="423"/>
      <c r="D592" s="599"/>
      <c r="E592" s="618"/>
      <c r="F592" s="276"/>
      <c r="G592" s="631"/>
      <c r="H592" s="661"/>
      <c r="J592" s="417"/>
      <c r="K592" s="417"/>
      <c r="L592" s="417"/>
      <c r="M592" s="417"/>
      <c r="N592" s="417"/>
      <c r="O592" s="417"/>
      <c r="P592" s="417"/>
      <c r="Q592" s="417"/>
      <c r="R592" s="417"/>
      <c r="S592" s="417"/>
      <c r="T592" s="417"/>
      <c r="U592" s="417"/>
      <c r="V592" s="417"/>
      <c r="W592" s="417"/>
      <c r="X592" s="417"/>
      <c r="Y592" s="417"/>
      <c r="Z592" s="417"/>
      <c r="AA592" s="417"/>
      <c r="AB592" s="417"/>
      <c r="AC592" s="417"/>
      <c r="AD592" s="417"/>
      <c r="AE592" s="417"/>
      <c r="AF592" s="417"/>
      <c r="AG592" s="417"/>
      <c r="AH592" s="417"/>
      <c r="AI592" s="417"/>
      <c r="AJ592" s="417"/>
      <c r="AK592" s="417"/>
      <c r="AL592" s="417"/>
      <c r="AM592" s="417"/>
      <c r="AN592" s="417"/>
    </row>
    <row r="593" spans="1:40" ht="12.75" customHeight="1">
      <c r="A593" s="467"/>
      <c r="B593" s="497"/>
      <c r="C593" s="515"/>
      <c r="D593" s="600"/>
      <c r="E593" s="619"/>
      <c r="F593" s="630"/>
      <c r="G593" s="632"/>
      <c r="H593" s="277"/>
      <c r="J593" s="417"/>
      <c r="K593" s="417"/>
      <c r="L593" s="417"/>
      <c r="M593" s="417"/>
      <c r="N593" s="417"/>
      <c r="O593" s="417"/>
      <c r="P593" s="417"/>
      <c r="Q593" s="417"/>
      <c r="R593" s="417"/>
      <c r="S593" s="417"/>
      <c r="T593" s="417"/>
      <c r="U593" s="417"/>
      <c r="V593" s="417"/>
      <c r="W593" s="417"/>
      <c r="X593" s="417"/>
      <c r="Y593" s="417"/>
      <c r="Z593" s="417"/>
      <c r="AA593" s="417"/>
      <c r="AB593" s="417"/>
      <c r="AC593" s="417"/>
      <c r="AD593" s="417"/>
      <c r="AE593" s="417"/>
      <c r="AF593" s="417"/>
      <c r="AG593" s="417"/>
      <c r="AH593" s="417"/>
      <c r="AI593" s="417"/>
      <c r="AJ593" s="417"/>
      <c r="AK593" s="417"/>
      <c r="AL593" s="417"/>
      <c r="AM593" s="417"/>
      <c r="AN593" s="417"/>
    </row>
    <row r="594" spans="1:40" ht="12.75" customHeight="1">
      <c r="A594" s="466"/>
      <c r="B594" s="491"/>
      <c r="C594" s="423"/>
      <c r="D594" s="599"/>
      <c r="E594" s="618"/>
      <c r="F594" s="276"/>
      <c r="G594" s="631"/>
      <c r="H594" s="661"/>
      <c r="J594" s="417"/>
      <c r="K594" s="417"/>
      <c r="L594" s="417"/>
      <c r="M594" s="417"/>
      <c r="N594" s="417"/>
      <c r="O594" s="417"/>
      <c r="P594" s="417"/>
      <c r="Q594" s="417"/>
      <c r="R594" s="417"/>
      <c r="S594" s="417"/>
      <c r="T594" s="417"/>
      <c r="U594" s="417"/>
      <c r="V594" s="417"/>
      <c r="W594" s="417"/>
      <c r="X594" s="417"/>
      <c r="Y594" s="417"/>
      <c r="Z594" s="417"/>
      <c r="AA594" s="417"/>
      <c r="AB594" s="417"/>
      <c r="AC594" s="417"/>
      <c r="AD594" s="417"/>
      <c r="AE594" s="417"/>
      <c r="AF594" s="417"/>
      <c r="AG594" s="417"/>
      <c r="AH594" s="417"/>
      <c r="AI594" s="417"/>
      <c r="AJ594" s="417"/>
      <c r="AK594" s="417"/>
      <c r="AL594" s="417"/>
      <c r="AM594" s="417"/>
      <c r="AN594" s="417"/>
    </row>
    <row r="595" spans="1:40" ht="12.75" customHeight="1">
      <c r="A595" s="467"/>
      <c r="B595" s="493"/>
      <c r="C595" s="409"/>
      <c r="D595" s="600"/>
      <c r="E595" s="619"/>
      <c r="F595" s="630"/>
      <c r="G595" s="632"/>
      <c r="H595" s="277"/>
      <c r="J595" s="417"/>
      <c r="K595" s="417"/>
      <c r="L595" s="417"/>
      <c r="M595" s="417"/>
      <c r="N595" s="417"/>
      <c r="O595" s="417"/>
      <c r="P595" s="417"/>
      <c r="Q595" s="417"/>
      <c r="R595" s="417"/>
      <c r="S595" s="417"/>
      <c r="T595" s="417"/>
      <c r="U595" s="417"/>
      <c r="V595" s="417"/>
      <c r="W595" s="417"/>
      <c r="X595" s="417"/>
      <c r="Y595" s="417"/>
      <c r="Z595" s="417"/>
      <c r="AA595" s="417"/>
      <c r="AB595" s="417"/>
      <c r="AC595" s="417"/>
      <c r="AD595" s="417"/>
      <c r="AE595" s="417"/>
      <c r="AF595" s="417"/>
      <c r="AG595" s="417"/>
      <c r="AH595" s="417"/>
      <c r="AI595" s="417"/>
      <c r="AJ595" s="417"/>
      <c r="AK595" s="417"/>
      <c r="AL595" s="417"/>
      <c r="AM595" s="417"/>
      <c r="AN595" s="417"/>
    </row>
    <row r="596" spans="1:40" ht="12.75" customHeight="1">
      <c r="A596" s="466"/>
      <c r="B596" s="516"/>
      <c r="C596" s="514"/>
      <c r="D596" s="599"/>
      <c r="E596" s="618"/>
      <c r="F596" s="276"/>
      <c r="G596" s="631"/>
      <c r="H596" s="661"/>
      <c r="J596" s="417"/>
      <c r="K596" s="417"/>
      <c r="L596" s="417"/>
      <c r="M596" s="417"/>
      <c r="N596" s="417"/>
      <c r="O596" s="417"/>
      <c r="P596" s="417"/>
      <c r="Q596" s="417"/>
      <c r="R596" s="417"/>
      <c r="S596" s="417"/>
      <c r="T596" s="417"/>
      <c r="U596" s="417"/>
      <c r="V596" s="417"/>
      <c r="W596" s="417"/>
      <c r="X596" s="417"/>
      <c r="Y596" s="417"/>
      <c r="Z596" s="417"/>
      <c r="AA596" s="417"/>
      <c r="AB596" s="417"/>
      <c r="AC596" s="417"/>
      <c r="AD596" s="417"/>
      <c r="AE596" s="417"/>
      <c r="AF596" s="417"/>
      <c r="AG596" s="417"/>
      <c r="AH596" s="417"/>
      <c r="AI596" s="417"/>
      <c r="AJ596" s="417"/>
      <c r="AK596" s="417"/>
      <c r="AL596" s="417"/>
      <c r="AM596" s="417"/>
      <c r="AN596" s="417"/>
    </row>
    <row r="597" spans="1:40" ht="12.75" customHeight="1">
      <c r="A597" s="467"/>
      <c r="B597" s="409"/>
      <c r="C597" s="409"/>
      <c r="D597" s="600"/>
      <c r="E597" s="619"/>
      <c r="F597" s="630"/>
      <c r="G597" s="632"/>
      <c r="H597" s="277"/>
      <c r="J597" s="417"/>
      <c r="K597" s="417"/>
      <c r="L597" s="417"/>
      <c r="M597" s="417"/>
      <c r="N597" s="417"/>
      <c r="O597" s="417"/>
      <c r="P597" s="417"/>
      <c r="Q597" s="417"/>
      <c r="R597" s="417"/>
      <c r="S597" s="417"/>
      <c r="T597" s="417"/>
      <c r="U597" s="417"/>
      <c r="V597" s="417"/>
      <c r="W597" s="417"/>
      <c r="X597" s="417"/>
      <c r="Y597" s="417"/>
      <c r="Z597" s="417"/>
      <c r="AA597" s="417"/>
      <c r="AB597" s="417"/>
      <c r="AC597" s="417"/>
      <c r="AD597" s="417"/>
      <c r="AE597" s="417"/>
      <c r="AF597" s="417"/>
      <c r="AG597" s="417"/>
      <c r="AH597" s="417"/>
      <c r="AI597" s="417"/>
      <c r="AJ597" s="417"/>
      <c r="AK597" s="417"/>
      <c r="AL597" s="417"/>
      <c r="AM597" s="417"/>
      <c r="AN597" s="417"/>
    </row>
    <row r="598" spans="1:40" ht="12.75" customHeight="1">
      <c r="A598" s="466"/>
      <c r="B598" s="491"/>
      <c r="C598" s="510"/>
      <c r="D598" s="593"/>
      <c r="E598" s="611"/>
      <c r="F598" s="633"/>
      <c r="G598" s="631"/>
      <c r="H598" s="661"/>
      <c r="J598" s="417"/>
      <c r="K598" s="417"/>
      <c r="L598" s="417"/>
      <c r="M598" s="417"/>
      <c r="N598" s="417"/>
      <c r="O598" s="417"/>
      <c r="P598" s="417"/>
      <c r="Q598" s="417"/>
      <c r="R598" s="417"/>
      <c r="S598" s="417"/>
      <c r="T598" s="417"/>
      <c r="U598" s="417"/>
      <c r="V598" s="417"/>
      <c r="W598" s="417"/>
      <c r="X598" s="417"/>
      <c r="Y598" s="417"/>
      <c r="Z598" s="417"/>
      <c r="AA598" s="417"/>
      <c r="AB598" s="417"/>
      <c r="AC598" s="417"/>
      <c r="AD598" s="417"/>
      <c r="AE598" s="417"/>
      <c r="AF598" s="417"/>
      <c r="AG598" s="417"/>
      <c r="AH598" s="417"/>
      <c r="AI598" s="417"/>
      <c r="AJ598" s="417"/>
      <c r="AK598" s="417"/>
      <c r="AL598" s="417"/>
      <c r="AM598" s="417"/>
      <c r="AN598" s="417"/>
    </row>
    <row r="599" spans="1:40" ht="12.75" customHeight="1">
      <c r="A599" s="467"/>
      <c r="B599" s="469" t="s">
        <v>2196</v>
      </c>
      <c r="C599" s="493"/>
      <c r="D599" s="594"/>
      <c r="E599" s="469"/>
      <c r="F599" s="634"/>
      <c r="G599" s="632"/>
      <c r="H599" s="277"/>
      <c r="J599" s="417"/>
      <c r="K599" s="417"/>
      <c r="L599" s="417"/>
      <c r="M599" s="417"/>
      <c r="N599" s="417"/>
      <c r="O599" s="417"/>
      <c r="P599" s="417"/>
      <c r="Q599" s="417"/>
      <c r="R599" s="417"/>
      <c r="S599" s="417"/>
      <c r="T599" s="417"/>
      <c r="U599" s="417"/>
      <c r="V599" s="417"/>
      <c r="W599" s="417"/>
      <c r="X599" s="417"/>
      <c r="Y599" s="417"/>
      <c r="Z599" s="417"/>
      <c r="AA599" s="417"/>
      <c r="AB599" s="417"/>
      <c r="AC599" s="417"/>
      <c r="AD599" s="417"/>
      <c r="AE599" s="417"/>
      <c r="AF599" s="417"/>
      <c r="AG599" s="417"/>
      <c r="AH599" s="417"/>
      <c r="AI599" s="417"/>
      <c r="AJ599" s="417"/>
      <c r="AK599" s="417"/>
      <c r="AL599" s="417"/>
      <c r="AM599" s="417"/>
      <c r="AN599" s="417"/>
    </row>
    <row r="600" spans="1:40" ht="12.75" customHeight="1">
      <c r="A600" s="466"/>
      <c r="B600" s="514"/>
      <c r="C600" s="423"/>
      <c r="D600" s="599"/>
      <c r="E600" s="614"/>
      <c r="F600" s="276"/>
      <c r="G600" s="631"/>
      <c r="H600" s="276"/>
      <c r="J600" s="417"/>
      <c r="K600" s="417"/>
      <c r="L600" s="417"/>
      <c r="M600" s="417"/>
      <c r="N600" s="417"/>
      <c r="O600" s="417"/>
      <c r="P600" s="417"/>
      <c r="Q600" s="417"/>
      <c r="R600" s="417"/>
      <c r="S600" s="417"/>
      <c r="T600" s="417"/>
      <c r="U600" s="417"/>
      <c r="V600" s="417"/>
      <c r="W600" s="417"/>
      <c r="X600" s="417"/>
      <c r="Y600" s="417"/>
      <c r="Z600" s="417"/>
      <c r="AA600" s="417"/>
      <c r="AB600" s="417"/>
      <c r="AC600" s="417"/>
      <c r="AD600" s="417"/>
      <c r="AE600" s="417"/>
      <c r="AF600" s="417"/>
      <c r="AG600" s="417"/>
      <c r="AH600" s="417"/>
      <c r="AI600" s="417"/>
      <c r="AJ600" s="417"/>
      <c r="AK600" s="417"/>
      <c r="AL600" s="417"/>
      <c r="AM600" s="417"/>
      <c r="AN600" s="417"/>
    </row>
    <row r="601" spans="1:40" ht="12.75" customHeight="1">
      <c r="A601" s="467"/>
      <c r="B601" s="515"/>
      <c r="C601" s="497"/>
      <c r="D601" s="600"/>
      <c r="E601" s="615"/>
      <c r="F601" s="630"/>
      <c r="G601" s="632"/>
      <c r="H601" s="277"/>
      <c r="J601" s="417"/>
      <c r="K601" s="417"/>
      <c r="L601" s="417"/>
      <c r="M601" s="417"/>
      <c r="N601" s="417"/>
      <c r="O601" s="417"/>
      <c r="P601" s="417"/>
      <c r="Q601" s="417"/>
      <c r="R601" s="417"/>
      <c r="S601" s="417"/>
      <c r="T601" s="417"/>
      <c r="U601" s="417"/>
      <c r="V601" s="417"/>
      <c r="W601" s="417"/>
      <c r="X601" s="417"/>
      <c r="Y601" s="417"/>
      <c r="Z601" s="417"/>
      <c r="AA601" s="417"/>
      <c r="AB601" s="417"/>
      <c r="AC601" s="417"/>
      <c r="AD601" s="417"/>
      <c r="AE601" s="417"/>
      <c r="AF601" s="417"/>
      <c r="AG601" s="417"/>
      <c r="AH601" s="417"/>
      <c r="AI601" s="417"/>
      <c r="AJ601" s="417"/>
      <c r="AK601" s="417"/>
      <c r="AL601" s="417"/>
      <c r="AM601" s="417"/>
      <c r="AN601" s="417"/>
    </row>
    <row r="602" spans="1:40" ht="12.75" customHeight="1">
      <c r="A602" s="466"/>
      <c r="B602" s="516"/>
      <c r="C602" s="423"/>
      <c r="D602" s="599"/>
      <c r="E602" s="618"/>
      <c r="F602" s="276"/>
      <c r="G602" s="631"/>
      <c r="H602" s="661"/>
      <c r="J602" s="417"/>
      <c r="K602" s="417"/>
      <c r="L602" s="417"/>
      <c r="M602" s="417"/>
      <c r="N602" s="417"/>
      <c r="O602" s="417"/>
      <c r="P602" s="417"/>
      <c r="Q602" s="417"/>
      <c r="R602" s="417"/>
      <c r="S602" s="417"/>
      <c r="T602" s="417"/>
      <c r="U602" s="417"/>
      <c r="V602" s="417"/>
      <c r="W602" s="417"/>
      <c r="X602" s="417"/>
      <c r="Y602" s="417"/>
      <c r="Z602" s="417"/>
      <c r="AA602" s="417"/>
      <c r="AB602" s="417"/>
      <c r="AC602" s="417"/>
      <c r="AD602" s="417"/>
      <c r="AE602" s="417"/>
      <c r="AF602" s="417"/>
      <c r="AG602" s="417"/>
      <c r="AH602" s="417"/>
      <c r="AI602" s="417"/>
      <c r="AJ602" s="417"/>
      <c r="AK602" s="417"/>
      <c r="AL602" s="417"/>
      <c r="AM602" s="417"/>
      <c r="AN602" s="417"/>
    </row>
    <row r="603" spans="1:40" ht="12.75" customHeight="1">
      <c r="A603" s="476" t="s">
        <v>4890</v>
      </c>
      <c r="B603" s="504" t="s">
        <v>4867</v>
      </c>
      <c r="C603" s="409"/>
      <c r="D603" s="600"/>
      <c r="E603" s="619"/>
      <c r="F603" s="630"/>
      <c r="G603" s="632"/>
      <c r="H603" s="277"/>
      <c r="J603" s="417"/>
      <c r="K603" s="417"/>
      <c r="L603" s="417"/>
      <c r="M603" s="417"/>
      <c r="N603" s="417"/>
      <c r="O603" s="417"/>
      <c r="P603" s="417"/>
      <c r="Q603" s="417"/>
      <c r="R603" s="417"/>
      <c r="S603" s="417"/>
      <c r="T603" s="417"/>
      <c r="U603" s="417"/>
      <c r="V603" s="417"/>
      <c r="W603" s="417"/>
      <c r="X603" s="417"/>
      <c r="Y603" s="417"/>
      <c r="Z603" s="417"/>
      <c r="AA603" s="417"/>
      <c r="AB603" s="417"/>
      <c r="AC603" s="417"/>
      <c r="AD603" s="417"/>
      <c r="AE603" s="417"/>
      <c r="AF603" s="417"/>
      <c r="AG603" s="417"/>
      <c r="AH603" s="417"/>
      <c r="AI603" s="417"/>
      <c r="AJ603" s="417"/>
      <c r="AK603" s="417"/>
      <c r="AL603" s="417"/>
      <c r="AM603" s="417"/>
      <c r="AN603" s="417"/>
    </row>
    <row r="604" spans="1:40" ht="12.75" customHeight="1">
      <c r="A604" s="466"/>
      <c r="B604" s="516"/>
      <c r="C604" s="423"/>
      <c r="D604" s="599"/>
      <c r="E604" s="618"/>
      <c r="F604" s="276"/>
      <c r="G604" s="631"/>
      <c r="H604" s="661"/>
      <c r="J604" s="417"/>
      <c r="K604" s="417"/>
      <c r="L604" s="417"/>
      <c r="M604" s="417"/>
      <c r="N604" s="417"/>
      <c r="O604" s="417"/>
      <c r="P604" s="417"/>
      <c r="Q604" s="417"/>
      <c r="R604" s="417"/>
      <c r="S604" s="417"/>
      <c r="T604" s="417"/>
      <c r="U604" s="417"/>
      <c r="V604" s="417"/>
      <c r="W604" s="417"/>
      <c r="X604" s="417"/>
      <c r="Y604" s="417"/>
      <c r="Z604" s="417"/>
      <c r="AA604" s="417"/>
      <c r="AB604" s="417"/>
      <c r="AC604" s="417"/>
      <c r="AD604" s="417"/>
      <c r="AE604" s="417"/>
      <c r="AF604" s="417"/>
      <c r="AG604" s="417"/>
      <c r="AH604" s="417"/>
      <c r="AI604" s="417"/>
      <c r="AJ604" s="417"/>
      <c r="AK604" s="417"/>
      <c r="AL604" s="417"/>
      <c r="AM604" s="417"/>
      <c r="AN604" s="417"/>
    </row>
    <row r="605" spans="1:40" ht="12.75" customHeight="1">
      <c r="A605" s="467"/>
      <c r="B605" s="515"/>
      <c r="C605" s="409"/>
      <c r="D605" s="600"/>
      <c r="E605" s="619"/>
      <c r="F605" s="630"/>
      <c r="G605" s="632"/>
      <c r="H605" s="277"/>
      <c r="J605" s="417"/>
      <c r="K605" s="417"/>
      <c r="L605" s="417"/>
      <c r="M605" s="417"/>
      <c r="N605" s="417"/>
      <c r="O605" s="417"/>
      <c r="P605" s="417"/>
      <c r="Q605" s="417"/>
      <c r="R605" s="417"/>
      <c r="S605" s="417"/>
      <c r="T605" s="417"/>
      <c r="U605" s="417"/>
      <c r="V605" s="417"/>
      <c r="W605" s="417"/>
      <c r="X605" s="417"/>
      <c r="Y605" s="417"/>
      <c r="Z605" s="417"/>
      <c r="AA605" s="417"/>
      <c r="AB605" s="417"/>
      <c r="AC605" s="417"/>
      <c r="AD605" s="417"/>
      <c r="AE605" s="417"/>
      <c r="AF605" s="417"/>
      <c r="AG605" s="417"/>
      <c r="AH605" s="417"/>
      <c r="AI605" s="417"/>
      <c r="AJ605" s="417"/>
      <c r="AK605" s="417"/>
      <c r="AL605" s="417"/>
      <c r="AM605" s="417"/>
      <c r="AN605" s="417"/>
    </row>
    <row r="606" spans="1:40" ht="12.75" customHeight="1">
      <c r="A606" s="466"/>
      <c r="B606" s="524"/>
      <c r="C606" s="423"/>
      <c r="D606" s="599"/>
      <c r="E606" s="614"/>
      <c r="F606" s="633"/>
      <c r="G606" s="631"/>
      <c r="H606" s="656"/>
      <c r="J606" s="417"/>
      <c r="K606" s="417"/>
      <c r="L606" s="417"/>
      <c r="M606" s="417"/>
      <c r="N606" s="417"/>
      <c r="O606" s="417"/>
      <c r="P606" s="417"/>
      <c r="Q606" s="417"/>
      <c r="R606" s="417"/>
      <c r="S606" s="417"/>
      <c r="T606" s="417"/>
      <c r="U606" s="417"/>
      <c r="V606" s="417"/>
      <c r="W606" s="417"/>
      <c r="X606" s="417"/>
      <c r="Y606" s="417"/>
      <c r="Z606" s="417"/>
      <c r="AA606" s="417"/>
      <c r="AB606" s="417"/>
      <c r="AC606" s="417"/>
      <c r="AD606" s="417"/>
      <c r="AE606" s="417"/>
      <c r="AF606" s="417"/>
      <c r="AG606" s="417"/>
      <c r="AH606" s="417"/>
      <c r="AI606" s="417"/>
      <c r="AJ606" s="417"/>
      <c r="AK606" s="417"/>
      <c r="AL606" s="417"/>
      <c r="AM606" s="417"/>
      <c r="AN606" s="417"/>
    </row>
    <row r="607" spans="1:40" ht="12.75" customHeight="1">
      <c r="A607" s="467"/>
      <c r="B607" s="525" t="s">
        <v>2914</v>
      </c>
      <c r="C607" s="515" t="s">
        <v>4869</v>
      </c>
      <c r="D607" s="600">
        <v>45.6</v>
      </c>
      <c r="E607" s="615" t="s">
        <v>2738</v>
      </c>
      <c r="F607" s="634"/>
      <c r="G607" s="632"/>
      <c r="H607" s="277"/>
      <c r="J607" s="417"/>
      <c r="K607" s="417"/>
      <c r="L607" s="417"/>
      <c r="M607" s="417"/>
      <c r="N607" s="417"/>
      <c r="O607" s="417"/>
      <c r="P607" s="417"/>
      <c r="Q607" s="417"/>
      <c r="R607" s="417"/>
      <c r="S607" s="417"/>
      <c r="T607" s="417"/>
      <c r="U607" s="417"/>
      <c r="V607" s="417"/>
      <c r="W607" s="417"/>
      <c r="X607" s="417"/>
      <c r="Y607" s="417"/>
      <c r="Z607" s="417"/>
      <c r="AA607" s="417"/>
      <c r="AB607" s="417"/>
      <c r="AC607" s="417"/>
      <c r="AD607" s="417"/>
      <c r="AE607" s="417"/>
      <c r="AF607" s="417"/>
      <c r="AG607" s="417"/>
      <c r="AH607" s="417"/>
      <c r="AI607" s="417"/>
      <c r="AJ607" s="417"/>
      <c r="AK607" s="417"/>
      <c r="AL607" s="417"/>
      <c r="AM607" s="417"/>
      <c r="AN607" s="417"/>
    </row>
    <row r="608" spans="1:40" ht="12.75" customHeight="1">
      <c r="A608" s="481"/>
      <c r="B608" s="516"/>
      <c r="C608" s="514"/>
      <c r="D608" s="599"/>
      <c r="E608" s="618"/>
      <c r="F608" s="633"/>
      <c r="G608" s="631"/>
      <c r="H608" s="656"/>
      <c r="J608" s="417"/>
      <c r="K608" s="417"/>
      <c r="L608" s="417"/>
      <c r="M608" s="417"/>
      <c r="N608" s="417"/>
      <c r="O608" s="417"/>
      <c r="P608" s="417"/>
      <c r="Q608" s="417"/>
      <c r="R608" s="417"/>
      <c r="S608" s="417"/>
      <c r="T608" s="417"/>
      <c r="U608" s="417"/>
      <c r="V608" s="417"/>
      <c r="W608" s="417"/>
      <c r="X608" s="417"/>
      <c r="Y608" s="417"/>
      <c r="Z608" s="417"/>
      <c r="AA608" s="417"/>
      <c r="AB608" s="417"/>
      <c r="AC608" s="417"/>
      <c r="AD608" s="417"/>
      <c r="AE608" s="417"/>
      <c r="AF608" s="417"/>
      <c r="AG608" s="417"/>
      <c r="AH608" s="417"/>
      <c r="AI608" s="417"/>
      <c r="AJ608" s="417"/>
      <c r="AK608" s="417"/>
      <c r="AL608" s="417"/>
      <c r="AM608" s="417"/>
      <c r="AN608" s="417"/>
    </row>
    <row r="609" spans="1:40" ht="12.75" customHeight="1">
      <c r="A609" s="482"/>
      <c r="B609" s="515" t="s">
        <v>1927</v>
      </c>
      <c r="C609" s="409" t="s">
        <v>2921</v>
      </c>
      <c r="D609" s="604">
        <v>15.8</v>
      </c>
      <c r="E609" s="619" t="s">
        <v>161</v>
      </c>
      <c r="F609" s="634"/>
      <c r="G609" s="632"/>
      <c r="H609" s="277"/>
      <c r="J609" s="417"/>
      <c r="K609" s="417"/>
      <c r="L609" s="417"/>
      <c r="M609" s="417"/>
      <c r="N609" s="417"/>
      <c r="O609" s="417"/>
      <c r="P609" s="417"/>
      <c r="Q609" s="417"/>
      <c r="R609" s="417"/>
      <c r="S609" s="417"/>
      <c r="T609" s="417"/>
      <c r="U609" s="417"/>
      <c r="V609" s="417"/>
      <c r="W609" s="417"/>
      <c r="X609" s="417"/>
      <c r="Y609" s="417"/>
      <c r="Z609" s="417"/>
      <c r="AA609" s="417"/>
      <c r="AB609" s="417"/>
      <c r="AC609" s="417"/>
      <c r="AD609" s="417"/>
      <c r="AE609" s="417"/>
      <c r="AF609" s="417"/>
      <c r="AG609" s="417"/>
      <c r="AH609" s="417"/>
      <c r="AI609" s="417"/>
      <c r="AJ609" s="417"/>
      <c r="AK609" s="417"/>
      <c r="AL609" s="417"/>
      <c r="AM609" s="417"/>
      <c r="AN609" s="417"/>
    </row>
    <row r="610" spans="1:40" ht="12.75" customHeight="1">
      <c r="A610" s="466"/>
      <c r="B610" s="516"/>
      <c r="C610" s="423"/>
      <c r="D610" s="599"/>
      <c r="E610" s="618"/>
      <c r="F610" s="276"/>
      <c r="G610" s="631"/>
      <c r="H610" s="656"/>
      <c r="J610" s="417"/>
      <c r="K610" s="417"/>
      <c r="L610" s="417"/>
      <c r="M610" s="417"/>
      <c r="N610" s="417"/>
      <c r="O610" s="417"/>
      <c r="P610" s="417"/>
      <c r="Q610" s="417"/>
      <c r="R610" s="417"/>
      <c r="S610" s="417"/>
      <c r="T610" s="417"/>
      <c r="U610" s="417"/>
      <c r="V610" s="417"/>
      <c r="W610" s="417"/>
      <c r="X610" s="417"/>
      <c r="Y610" s="417"/>
      <c r="Z610" s="417"/>
      <c r="AA610" s="417"/>
      <c r="AB610" s="417"/>
      <c r="AC610" s="417"/>
      <c r="AD610" s="417"/>
      <c r="AE610" s="417"/>
      <c r="AF610" s="417"/>
      <c r="AG610" s="417"/>
      <c r="AH610" s="417"/>
      <c r="AI610" s="417"/>
      <c r="AJ610" s="417"/>
      <c r="AK610" s="417"/>
      <c r="AL610" s="417"/>
      <c r="AM610" s="417"/>
      <c r="AN610" s="417"/>
    </row>
    <row r="611" spans="1:40" ht="12.75" customHeight="1">
      <c r="A611" s="467"/>
      <c r="B611" s="515" t="s">
        <v>4870</v>
      </c>
      <c r="C611" s="409"/>
      <c r="D611" s="600">
        <v>45.6</v>
      </c>
      <c r="E611" s="619" t="s">
        <v>2738</v>
      </c>
      <c r="F611" s="634"/>
      <c r="G611" s="632"/>
      <c r="H611" s="277"/>
      <c r="J611" s="417"/>
      <c r="K611" s="417"/>
      <c r="L611" s="417"/>
      <c r="M611" s="417"/>
      <c r="N611" s="417"/>
      <c r="O611" s="417"/>
      <c r="P611" s="417"/>
      <c r="Q611" s="417"/>
      <c r="R611" s="417"/>
      <c r="S611" s="417"/>
      <c r="T611" s="417"/>
      <c r="U611" s="417"/>
      <c r="V611" s="417"/>
      <c r="W611" s="417"/>
      <c r="X611" s="417"/>
      <c r="Y611" s="417"/>
      <c r="Z611" s="417"/>
      <c r="AA611" s="417"/>
      <c r="AB611" s="417"/>
      <c r="AC611" s="417"/>
      <c r="AD611" s="417"/>
      <c r="AE611" s="417"/>
      <c r="AF611" s="417"/>
      <c r="AG611" s="417"/>
      <c r="AH611" s="417"/>
      <c r="AI611" s="417"/>
      <c r="AJ611" s="417"/>
      <c r="AK611" s="417"/>
      <c r="AL611" s="417"/>
      <c r="AM611" s="417"/>
      <c r="AN611" s="417"/>
    </row>
    <row r="612" spans="1:40" ht="12.75" customHeight="1">
      <c r="A612" s="466"/>
      <c r="B612" s="514"/>
      <c r="C612" s="514"/>
      <c r="D612" s="599"/>
      <c r="E612" s="614"/>
      <c r="F612" s="276"/>
      <c r="G612" s="631"/>
      <c r="H612" s="656"/>
      <c r="J612" s="417"/>
      <c r="K612" s="417"/>
      <c r="L612" s="417"/>
      <c r="M612" s="417"/>
      <c r="N612" s="417"/>
      <c r="O612" s="417"/>
      <c r="P612" s="417"/>
      <c r="Q612" s="417"/>
      <c r="R612" s="417"/>
      <c r="S612" s="417"/>
      <c r="T612" s="417"/>
      <c r="U612" s="417"/>
      <c r="V612" s="417"/>
      <c r="W612" s="417"/>
      <c r="X612" s="417"/>
      <c r="Y612" s="417"/>
      <c r="Z612" s="417"/>
      <c r="AA612" s="417"/>
      <c r="AB612" s="417"/>
      <c r="AC612" s="417"/>
      <c r="AD612" s="417"/>
      <c r="AE612" s="417"/>
      <c r="AF612" s="417"/>
      <c r="AG612" s="417"/>
      <c r="AH612" s="417"/>
      <c r="AI612" s="417"/>
      <c r="AJ612" s="417"/>
      <c r="AK612" s="417"/>
      <c r="AL612" s="417"/>
      <c r="AM612" s="417"/>
      <c r="AN612" s="417"/>
    </row>
    <row r="613" spans="1:40" ht="12.75" customHeight="1">
      <c r="A613" s="467"/>
      <c r="B613" s="409" t="s">
        <v>4871</v>
      </c>
      <c r="C613" s="409" t="s">
        <v>4872</v>
      </c>
      <c r="D613" s="600">
        <v>14.6</v>
      </c>
      <c r="E613" s="507" t="s">
        <v>2738</v>
      </c>
      <c r="F613" s="634"/>
      <c r="G613" s="632"/>
      <c r="H613" s="277"/>
      <c r="J613" s="417"/>
      <c r="K613" s="417"/>
      <c r="L613" s="417"/>
      <c r="M613" s="417"/>
      <c r="N613" s="417"/>
      <c r="O613" s="417"/>
      <c r="P613" s="417"/>
      <c r="Q613" s="417"/>
      <c r="R613" s="417"/>
      <c r="S613" s="417"/>
      <c r="T613" s="417"/>
      <c r="U613" s="417"/>
      <c r="V613" s="417"/>
      <c r="W613" s="417"/>
      <c r="X613" s="417"/>
      <c r="Y613" s="417"/>
      <c r="Z613" s="417"/>
      <c r="AA613" s="417"/>
      <c r="AB613" s="417"/>
      <c r="AC613" s="417"/>
      <c r="AD613" s="417"/>
      <c r="AE613" s="417"/>
      <c r="AF613" s="417"/>
      <c r="AG613" s="417"/>
      <c r="AH613" s="417"/>
      <c r="AI613" s="417"/>
      <c r="AJ613" s="417"/>
      <c r="AK613" s="417"/>
      <c r="AL613" s="417"/>
      <c r="AM613" s="417"/>
      <c r="AN613" s="417"/>
    </row>
    <row r="614" spans="1:40" ht="12.75" customHeight="1">
      <c r="A614" s="466"/>
      <c r="B614" s="516"/>
      <c r="C614" s="514"/>
      <c r="D614" s="599"/>
      <c r="E614" s="614"/>
      <c r="F614" s="276"/>
      <c r="G614" s="631"/>
      <c r="H614" s="276"/>
      <c r="J614" s="417"/>
      <c r="K614" s="417"/>
      <c r="L614" s="417"/>
      <c r="M614" s="417"/>
      <c r="N614" s="417"/>
      <c r="O614" s="417"/>
      <c r="P614" s="417"/>
      <c r="Q614" s="417"/>
      <c r="R614" s="417"/>
      <c r="S614" s="417"/>
      <c r="T614" s="417"/>
      <c r="U614" s="417"/>
      <c r="V614" s="417"/>
      <c r="W614" s="417"/>
      <c r="X614" s="417"/>
      <c r="Y614" s="417"/>
      <c r="Z614" s="417"/>
      <c r="AA614" s="417"/>
      <c r="AB614" s="417"/>
      <c r="AC614" s="417"/>
      <c r="AD614" s="417"/>
      <c r="AE614" s="417"/>
      <c r="AF614" s="417"/>
      <c r="AG614" s="417"/>
      <c r="AH614" s="417"/>
      <c r="AI614" s="417"/>
      <c r="AJ614" s="417"/>
      <c r="AK614" s="417"/>
      <c r="AL614" s="417"/>
      <c r="AM614" s="417"/>
      <c r="AN614" s="417"/>
    </row>
    <row r="615" spans="1:40" ht="12.75" customHeight="1">
      <c r="A615" s="467"/>
      <c r="B615" s="515"/>
      <c r="C615" s="515"/>
      <c r="D615" s="600"/>
      <c r="E615" s="615"/>
      <c r="F615" s="630"/>
      <c r="G615" s="632"/>
      <c r="H615" s="630"/>
      <c r="J615" s="417"/>
      <c r="K615" s="417"/>
      <c r="L615" s="417"/>
      <c r="M615" s="417"/>
      <c r="N615" s="417"/>
      <c r="O615" s="417"/>
      <c r="P615" s="417"/>
      <c r="Q615" s="417"/>
      <c r="R615" s="417"/>
      <c r="S615" s="417"/>
      <c r="T615" s="417"/>
      <c r="U615" s="417"/>
      <c r="V615" s="417"/>
      <c r="W615" s="417"/>
      <c r="X615" s="417"/>
      <c r="Y615" s="417"/>
      <c r="Z615" s="417"/>
      <c r="AA615" s="417"/>
      <c r="AB615" s="417"/>
      <c r="AC615" s="417"/>
      <c r="AD615" s="417"/>
      <c r="AE615" s="417"/>
      <c r="AF615" s="417"/>
      <c r="AG615" s="417"/>
      <c r="AH615" s="417"/>
      <c r="AI615" s="417"/>
      <c r="AJ615" s="417"/>
      <c r="AK615" s="417"/>
      <c r="AL615" s="417"/>
      <c r="AM615" s="417"/>
      <c r="AN615" s="417"/>
    </row>
    <row r="616" spans="1:40" ht="12.75" customHeight="1">
      <c r="A616" s="466"/>
      <c r="B616" s="516"/>
      <c r="C616" s="514"/>
      <c r="D616" s="599"/>
      <c r="E616" s="614"/>
      <c r="F616" s="276"/>
      <c r="G616" s="631"/>
      <c r="H616" s="276"/>
      <c r="J616" s="417"/>
      <c r="K616" s="417"/>
      <c r="L616" s="417"/>
      <c r="M616" s="417"/>
      <c r="N616" s="417"/>
      <c r="O616" s="417"/>
      <c r="P616" s="417"/>
      <c r="Q616" s="417"/>
      <c r="R616" s="417"/>
      <c r="S616" s="417"/>
      <c r="T616" s="417"/>
      <c r="U616" s="417"/>
      <c r="V616" s="417"/>
      <c r="W616" s="417"/>
      <c r="X616" s="417"/>
      <c r="Y616" s="417"/>
      <c r="Z616" s="417"/>
      <c r="AA616" s="417"/>
      <c r="AB616" s="417"/>
      <c r="AC616" s="417"/>
      <c r="AD616" s="417"/>
      <c r="AE616" s="417"/>
      <c r="AF616" s="417"/>
      <c r="AG616" s="417"/>
      <c r="AH616" s="417"/>
      <c r="AI616" s="417"/>
      <c r="AJ616" s="417"/>
      <c r="AK616" s="417"/>
      <c r="AL616" s="417"/>
      <c r="AM616" s="417"/>
      <c r="AN616" s="417"/>
    </row>
    <row r="617" spans="1:40" ht="12.75" customHeight="1">
      <c r="A617" s="467"/>
      <c r="B617" s="515"/>
      <c r="C617" s="515"/>
      <c r="D617" s="600"/>
      <c r="E617" s="507"/>
      <c r="F617" s="630"/>
      <c r="G617" s="632"/>
      <c r="H617" s="630"/>
      <c r="J617" s="417"/>
      <c r="K617" s="417"/>
      <c r="L617" s="417"/>
      <c r="M617" s="417"/>
      <c r="N617" s="417"/>
      <c r="O617" s="417"/>
      <c r="P617" s="417"/>
      <c r="Q617" s="417"/>
      <c r="R617" s="417"/>
      <c r="S617" s="417"/>
      <c r="T617" s="417"/>
      <c r="U617" s="417"/>
      <c r="V617" s="417"/>
      <c r="W617" s="417"/>
      <c r="X617" s="417"/>
      <c r="Y617" s="417"/>
      <c r="Z617" s="417"/>
      <c r="AA617" s="417"/>
      <c r="AB617" s="417"/>
      <c r="AC617" s="417"/>
      <c r="AD617" s="417"/>
      <c r="AE617" s="417"/>
      <c r="AF617" s="417"/>
      <c r="AG617" s="417"/>
      <c r="AH617" s="417"/>
      <c r="AI617" s="417"/>
      <c r="AJ617" s="417"/>
      <c r="AK617" s="417"/>
      <c r="AL617" s="417"/>
      <c r="AM617" s="417"/>
      <c r="AN617" s="417"/>
    </row>
    <row r="618" spans="1:40" ht="12.75" customHeight="1">
      <c r="A618" s="466"/>
      <c r="B618" s="516"/>
      <c r="C618" s="514"/>
      <c r="D618" s="599"/>
      <c r="E618" s="614"/>
      <c r="F618" s="276"/>
      <c r="G618" s="631"/>
      <c r="H618" s="276"/>
      <c r="J618" s="417"/>
      <c r="K618" s="417"/>
      <c r="L618" s="417"/>
      <c r="M618" s="417"/>
      <c r="N618" s="417"/>
      <c r="O618" s="417"/>
      <c r="P618" s="417"/>
      <c r="Q618" s="417"/>
      <c r="R618" s="417"/>
      <c r="S618" s="417"/>
      <c r="T618" s="417"/>
      <c r="U618" s="417"/>
      <c r="V618" s="417"/>
      <c r="W618" s="417"/>
      <c r="X618" s="417"/>
      <c r="Y618" s="417"/>
      <c r="Z618" s="417"/>
      <c r="AA618" s="417"/>
      <c r="AB618" s="417"/>
      <c r="AC618" s="417"/>
      <c r="AD618" s="417"/>
      <c r="AE618" s="417"/>
      <c r="AF618" s="417"/>
      <c r="AG618" s="417"/>
      <c r="AH618" s="417"/>
      <c r="AI618" s="417"/>
      <c r="AJ618" s="417"/>
      <c r="AK618" s="417"/>
      <c r="AL618" s="417"/>
      <c r="AM618" s="417"/>
      <c r="AN618" s="417"/>
    </row>
    <row r="619" spans="1:40" ht="12.75" customHeight="1">
      <c r="A619" s="467"/>
      <c r="B619" s="515"/>
      <c r="C619" s="515"/>
      <c r="D619" s="600"/>
      <c r="E619" s="507"/>
      <c r="F619" s="630"/>
      <c r="G619" s="632"/>
      <c r="H619" s="669"/>
      <c r="J619" s="417"/>
      <c r="K619" s="417"/>
      <c r="L619" s="417"/>
      <c r="M619" s="417"/>
      <c r="N619" s="417"/>
      <c r="O619" s="417"/>
      <c r="P619" s="417"/>
      <c r="Q619" s="417"/>
      <c r="R619" s="417"/>
      <c r="S619" s="417"/>
      <c r="T619" s="417"/>
      <c r="U619" s="417"/>
      <c r="V619" s="417"/>
      <c r="W619" s="417"/>
      <c r="X619" s="417"/>
      <c r="Y619" s="417"/>
      <c r="Z619" s="417"/>
      <c r="AA619" s="417"/>
      <c r="AB619" s="417"/>
      <c r="AC619" s="417"/>
      <c r="AD619" s="417"/>
      <c r="AE619" s="417"/>
      <c r="AF619" s="417"/>
      <c r="AG619" s="417"/>
      <c r="AH619" s="417"/>
      <c r="AI619" s="417"/>
      <c r="AJ619" s="417"/>
      <c r="AK619" s="417"/>
      <c r="AL619" s="417"/>
      <c r="AM619" s="417"/>
      <c r="AN619" s="417"/>
    </row>
    <row r="620" spans="1:40" ht="12.75" customHeight="1">
      <c r="A620" s="466"/>
      <c r="B620" s="516"/>
      <c r="C620" s="514"/>
      <c r="D620" s="599"/>
      <c r="E620" s="614"/>
      <c r="F620" s="276"/>
      <c r="G620" s="631"/>
      <c r="H620" s="663"/>
      <c r="J620" s="417"/>
      <c r="K620" s="417"/>
      <c r="L620" s="417"/>
      <c r="M620" s="417"/>
      <c r="N620" s="417"/>
      <c r="O620" s="417"/>
      <c r="P620" s="417"/>
      <c r="Q620" s="417"/>
      <c r="R620" s="417"/>
      <c r="S620" s="417"/>
      <c r="T620" s="417"/>
      <c r="U620" s="417"/>
      <c r="V620" s="417"/>
      <c r="W620" s="417"/>
      <c r="X620" s="417"/>
      <c r="Y620" s="417"/>
      <c r="Z620" s="417"/>
      <c r="AA620" s="417"/>
      <c r="AB620" s="417"/>
      <c r="AC620" s="417"/>
      <c r="AD620" s="417"/>
      <c r="AE620" s="417"/>
      <c r="AF620" s="417"/>
      <c r="AG620" s="417"/>
      <c r="AH620" s="417"/>
      <c r="AI620" s="417"/>
      <c r="AJ620" s="417"/>
      <c r="AK620" s="417"/>
      <c r="AL620" s="417"/>
      <c r="AM620" s="417"/>
      <c r="AN620" s="417"/>
    </row>
    <row r="621" spans="1:40" ht="12.75" customHeight="1">
      <c r="A621" s="467"/>
      <c r="B621" s="515"/>
      <c r="C621" s="409"/>
      <c r="D621" s="600"/>
      <c r="E621" s="615"/>
      <c r="F621" s="630"/>
      <c r="G621" s="632"/>
      <c r="H621" s="664"/>
      <c r="J621" s="417"/>
      <c r="K621" s="417"/>
      <c r="L621" s="417"/>
      <c r="M621" s="417"/>
      <c r="N621" s="417"/>
      <c r="O621" s="417"/>
      <c r="P621" s="417"/>
      <c r="Q621" s="417"/>
      <c r="R621" s="417"/>
      <c r="S621" s="417"/>
      <c r="T621" s="417"/>
      <c r="U621" s="417"/>
      <c r="V621" s="417"/>
      <c r="W621" s="417"/>
      <c r="X621" s="417"/>
      <c r="Y621" s="417"/>
      <c r="Z621" s="417"/>
      <c r="AA621" s="417"/>
      <c r="AB621" s="417"/>
      <c r="AC621" s="417"/>
      <c r="AD621" s="417"/>
      <c r="AE621" s="417"/>
      <c r="AF621" s="417"/>
      <c r="AG621" s="417"/>
      <c r="AH621" s="417"/>
      <c r="AI621" s="417"/>
      <c r="AJ621" s="417"/>
      <c r="AK621" s="417"/>
      <c r="AL621" s="417"/>
      <c r="AM621" s="417"/>
      <c r="AN621" s="417"/>
    </row>
    <row r="622" spans="1:40" ht="12.75" customHeight="1">
      <c r="A622" s="466"/>
      <c r="B622" s="516"/>
      <c r="C622" s="423"/>
      <c r="D622" s="599"/>
      <c r="E622" s="614"/>
      <c r="F622" s="276"/>
      <c r="G622" s="631"/>
      <c r="H622" s="276"/>
      <c r="J622" s="417"/>
      <c r="K622" s="417"/>
      <c r="L622" s="417"/>
      <c r="M622" s="417"/>
      <c r="N622" s="417"/>
      <c r="O622" s="417"/>
      <c r="P622" s="417"/>
      <c r="Q622" s="417"/>
      <c r="R622" s="417"/>
      <c r="S622" s="417"/>
      <c r="T622" s="417"/>
      <c r="U622" s="417"/>
      <c r="V622" s="417"/>
      <c r="W622" s="417"/>
      <c r="X622" s="417"/>
      <c r="Y622" s="417"/>
      <c r="Z622" s="417"/>
      <c r="AA622" s="417"/>
      <c r="AB622" s="417"/>
      <c r="AC622" s="417"/>
      <c r="AD622" s="417"/>
      <c r="AE622" s="417"/>
      <c r="AF622" s="417"/>
      <c r="AG622" s="417"/>
      <c r="AH622" s="417"/>
      <c r="AI622" s="417"/>
      <c r="AJ622" s="417"/>
      <c r="AK622" s="417"/>
      <c r="AL622" s="417"/>
      <c r="AM622" s="417"/>
      <c r="AN622" s="417"/>
    </row>
    <row r="623" spans="1:40" ht="12.75" customHeight="1">
      <c r="A623" s="467"/>
      <c r="B623" s="497"/>
      <c r="C623" s="515"/>
      <c r="D623" s="600"/>
      <c r="E623" s="615"/>
      <c r="F623" s="630"/>
      <c r="G623" s="632"/>
      <c r="H623" s="630"/>
      <c r="J623" s="417"/>
      <c r="K623" s="417"/>
      <c r="L623" s="417"/>
      <c r="M623" s="417"/>
      <c r="N623" s="417"/>
      <c r="O623" s="417"/>
      <c r="P623" s="417"/>
      <c r="Q623" s="417"/>
      <c r="R623" s="417"/>
      <c r="S623" s="417"/>
      <c r="T623" s="417"/>
      <c r="U623" s="417"/>
      <c r="V623" s="417"/>
      <c r="W623" s="417"/>
      <c r="X623" s="417"/>
      <c r="Y623" s="417"/>
      <c r="Z623" s="417"/>
      <c r="AA623" s="417"/>
      <c r="AB623" s="417"/>
      <c r="AC623" s="417"/>
      <c r="AD623" s="417"/>
      <c r="AE623" s="417"/>
      <c r="AF623" s="417"/>
      <c r="AG623" s="417"/>
      <c r="AH623" s="417"/>
      <c r="AI623" s="417"/>
      <c r="AJ623" s="417"/>
      <c r="AK623" s="417"/>
      <c r="AL623" s="417"/>
      <c r="AM623" s="417"/>
      <c r="AN623" s="417"/>
    </row>
    <row r="624" spans="1:40" ht="12.75" customHeight="1">
      <c r="A624" s="466"/>
      <c r="B624" s="491"/>
      <c r="C624" s="423"/>
      <c r="D624" s="599"/>
      <c r="E624" s="614"/>
      <c r="F624" s="276"/>
      <c r="G624" s="631"/>
      <c r="H624" s="665"/>
      <c r="J624" s="417"/>
      <c r="K624" s="417"/>
      <c r="L624" s="417"/>
      <c r="M624" s="417"/>
      <c r="N624" s="417"/>
      <c r="O624" s="417"/>
      <c r="P624" s="417"/>
      <c r="Q624" s="417"/>
      <c r="R624" s="417"/>
      <c r="S624" s="417"/>
      <c r="T624" s="417"/>
      <c r="U624" s="417"/>
      <c r="V624" s="417"/>
      <c r="W624" s="417"/>
      <c r="X624" s="417"/>
      <c r="Y624" s="417"/>
      <c r="Z624" s="417"/>
      <c r="AA624" s="417"/>
      <c r="AB624" s="417"/>
      <c r="AC624" s="417"/>
      <c r="AD624" s="417"/>
      <c r="AE624" s="417"/>
      <c r="AF624" s="417"/>
      <c r="AG624" s="417"/>
      <c r="AH624" s="417"/>
      <c r="AI624" s="417"/>
      <c r="AJ624" s="417"/>
      <c r="AK624" s="417"/>
      <c r="AL624" s="417"/>
      <c r="AM624" s="417"/>
      <c r="AN624" s="417"/>
    </row>
    <row r="625" spans="1:40" ht="12.75" customHeight="1">
      <c r="A625" s="467"/>
      <c r="B625" s="497"/>
      <c r="C625" s="469"/>
      <c r="D625" s="600"/>
      <c r="E625" s="615"/>
      <c r="F625" s="630"/>
      <c r="G625" s="632"/>
      <c r="H625" s="634"/>
      <c r="J625" s="417"/>
      <c r="K625" s="417"/>
      <c r="L625" s="417"/>
      <c r="M625" s="417"/>
      <c r="N625" s="417"/>
      <c r="O625" s="417"/>
      <c r="P625" s="417"/>
      <c r="Q625" s="417"/>
      <c r="R625" s="417"/>
      <c r="S625" s="417"/>
      <c r="T625" s="417"/>
      <c r="U625" s="417"/>
      <c r="V625" s="417"/>
      <c r="W625" s="417"/>
      <c r="X625" s="417"/>
      <c r="Y625" s="417"/>
      <c r="Z625" s="417"/>
      <c r="AA625" s="417"/>
      <c r="AB625" s="417"/>
      <c r="AC625" s="417"/>
      <c r="AD625" s="417"/>
      <c r="AE625" s="417"/>
      <c r="AF625" s="417"/>
      <c r="AG625" s="417"/>
      <c r="AH625" s="417"/>
      <c r="AI625" s="417"/>
      <c r="AJ625" s="417"/>
      <c r="AK625" s="417"/>
      <c r="AL625" s="417"/>
      <c r="AM625" s="417"/>
      <c r="AN625" s="417"/>
    </row>
    <row r="626" spans="1:40" ht="12.75" customHeight="1">
      <c r="A626" s="466"/>
      <c r="B626" s="516"/>
      <c r="C626" s="514"/>
      <c r="D626" s="599"/>
      <c r="E626" s="612"/>
      <c r="F626" s="276"/>
      <c r="G626" s="631"/>
      <c r="H626" s="276"/>
      <c r="J626" s="417"/>
      <c r="K626" s="417"/>
      <c r="L626" s="417"/>
      <c r="M626" s="417"/>
      <c r="N626" s="417"/>
      <c r="O626" s="417"/>
      <c r="P626" s="417"/>
      <c r="Q626" s="417"/>
      <c r="R626" s="417"/>
      <c r="S626" s="417"/>
      <c r="T626" s="417"/>
      <c r="U626" s="417"/>
      <c r="V626" s="417"/>
      <c r="W626" s="417"/>
      <c r="X626" s="417"/>
      <c r="Y626" s="417"/>
      <c r="Z626" s="417"/>
      <c r="AA626" s="417"/>
      <c r="AB626" s="417"/>
      <c r="AC626" s="417"/>
      <c r="AD626" s="417"/>
      <c r="AE626" s="417"/>
      <c r="AF626" s="417"/>
      <c r="AG626" s="417"/>
      <c r="AH626" s="417"/>
      <c r="AI626" s="417"/>
      <c r="AJ626" s="417"/>
      <c r="AK626" s="417"/>
      <c r="AL626" s="417"/>
      <c r="AM626" s="417"/>
      <c r="AN626" s="417"/>
    </row>
    <row r="627" spans="1:40" ht="12.75" customHeight="1">
      <c r="A627" s="467"/>
      <c r="B627" s="515"/>
      <c r="C627" s="515"/>
      <c r="D627" s="600"/>
      <c r="E627" s="615"/>
      <c r="F627" s="630"/>
      <c r="G627" s="632"/>
      <c r="H627" s="630"/>
      <c r="J627" s="417"/>
      <c r="K627" s="417"/>
      <c r="L627" s="417"/>
      <c r="M627" s="417"/>
      <c r="N627" s="417"/>
      <c r="O627" s="417"/>
      <c r="P627" s="417"/>
      <c r="Q627" s="417"/>
      <c r="R627" s="417"/>
      <c r="S627" s="417"/>
      <c r="T627" s="417"/>
      <c r="U627" s="417"/>
      <c r="V627" s="417"/>
      <c r="W627" s="417"/>
      <c r="X627" s="417"/>
      <c r="Y627" s="417"/>
      <c r="Z627" s="417"/>
      <c r="AA627" s="417"/>
      <c r="AB627" s="417"/>
      <c r="AC627" s="417"/>
      <c r="AD627" s="417"/>
      <c r="AE627" s="417"/>
      <c r="AF627" s="417"/>
      <c r="AG627" s="417"/>
      <c r="AH627" s="417"/>
      <c r="AI627" s="417"/>
      <c r="AJ627" s="417"/>
      <c r="AK627" s="417"/>
      <c r="AL627" s="417"/>
      <c r="AM627" s="417"/>
      <c r="AN627" s="417"/>
    </row>
    <row r="628" spans="1:40" ht="12.75" customHeight="1">
      <c r="A628" s="466"/>
      <c r="B628" s="516"/>
      <c r="C628" s="514"/>
      <c r="D628" s="599"/>
      <c r="E628" s="614"/>
      <c r="F628" s="276"/>
      <c r="G628" s="631"/>
      <c r="H628" s="276"/>
      <c r="J628" s="417"/>
      <c r="K628" s="417"/>
      <c r="L628" s="417"/>
      <c r="M628" s="417"/>
      <c r="N628" s="417"/>
      <c r="O628" s="417"/>
      <c r="P628" s="417"/>
      <c r="Q628" s="417"/>
      <c r="R628" s="417"/>
      <c r="S628" s="417"/>
      <c r="T628" s="417"/>
      <c r="U628" s="417"/>
      <c r="V628" s="417"/>
      <c r="W628" s="417"/>
      <c r="X628" s="417"/>
      <c r="Y628" s="417"/>
      <c r="Z628" s="417"/>
      <c r="AA628" s="417"/>
      <c r="AB628" s="417"/>
      <c r="AC628" s="417"/>
      <c r="AD628" s="417"/>
      <c r="AE628" s="417"/>
      <c r="AF628" s="417"/>
      <c r="AG628" s="417"/>
      <c r="AH628" s="417"/>
      <c r="AI628" s="417"/>
      <c r="AJ628" s="417"/>
      <c r="AK628" s="417"/>
      <c r="AL628" s="417"/>
      <c r="AM628" s="417"/>
      <c r="AN628" s="417"/>
    </row>
    <row r="629" spans="1:40" ht="12.75" customHeight="1">
      <c r="A629" s="467"/>
      <c r="B629" s="515"/>
      <c r="C629" s="515"/>
      <c r="D629" s="600"/>
      <c r="E629" s="615"/>
      <c r="F629" s="630"/>
      <c r="G629" s="632"/>
      <c r="H629" s="666"/>
      <c r="J629" s="417"/>
      <c r="K629" s="417"/>
      <c r="L629" s="417"/>
      <c r="M629" s="417"/>
      <c r="N629" s="417"/>
      <c r="O629" s="417"/>
      <c r="P629" s="417"/>
      <c r="Q629" s="417"/>
      <c r="R629" s="417"/>
      <c r="S629" s="417"/>
      <c r="T629" s="417"/>
      <c r="U629" s="417"/>
      <c r="V629" s="417"/>
      <c r="W629" s="417"/>
      <c r="X629" s="417"/>
      <c r="Y629" s="417"/>
      <c r="Z629" s="417"/>
      <c r="AA629" s="417"/>
      <c r="AB629" s="417"/>
      <c r="AC629" s="417"/>
      <c r="AD629" s="417"/>
      <c r="AE629" s="417"/>
      <c r="AF629" s="417"/>
      <c r="AG629" s="417"/>
      <c r="AH629" s="417"/>
      <c r="AI629" s="417"/>
      <c r="AJ629" s="417"/>
      <c r="AK629" s="417"/>
      <c r="AL629" s="417"/>
      <c r="AM629" s="417"/>
      <c r="AN629" s="417"/>
    </row>
    <row r="630" spans="1:40" ht="12.75" customHeight="1">
      <c r="A630" s="466"/>
      <c r="B630" s="516"/>
      <c r="C630" s="514"/>
      <c r="D630" s="599"/>
      <c r="E630" s="614"/>
      <c r="F630" s="276"/>
      <c r="G630" s="631"/>
      <c r="H630" s="276"/>
      <c r="J630" s="417"/>
      <c r="K630" s="417"/>
      <c r="L630" s="417"/>
      <c r="M630" s="417"/>
      <c r="N630" s="417"/>
      <c r="O630" s="417"/>
      <c r="P630" s="417"/>
      <c r="Q630" s="417"/>
      <c r="R630" s="417"/>
      <c r="S630" s="417"/>
      <c r="T630" s="417"/>
      <c r="U630" s="417"/>
      <c r="V630" s="417"/>
      <c r="W630" s="417"/>
      <c r="X630" s="417"/>
      <c r="Y630" s="417"/>
      <c r="Z630" s="417"/>
      <c r="AA630" s="417"/>
      <c r="AB630" s="417"/>
      <c r="AC630" s="417"/>
      <c r="AD630" s="417"/>
      <c r="AE630" s="417"/>
      <c r="AF630" s="417"/>
      <c r="AG630" s="417"/>
      <c r="AH630" s="417"/>
      <c r="AI630" s="417"/>
      <c r="AJ630" s="417"/>
      <c r="AK630" s="417"/>
      <c r="AL630" s="417"/>
      <c r="AM630" s="417"/>
      <c r="AN630" s="417"/>
    </row>
    <row r="631" spans="1:40" ht="12.75" customHeight="1">
      <c r="A631" s="467"/>
      <c r="B631" s="515"/>
      <c r="C631" s="515"/>
      <c r="D631" s="600"/>
      <c r="E631" s="615"/>
      <c r="F631" s="630"/>
      <c r="G631" s="632"/>
      <c r="H631" s="630"/>
      <c r="J631" s="417"/>
      <c r="K631" s="417"/>
      <c r="L631" s="417"/>
      <c r="M631" s="417"/>
      <c r="N631" s="417"/>
      <c r="O631" s="417"/>
      <c r="P631" s="417"/>
      <c r="Q631" s="417"/>
      <c r="R631" s="417"/>
      <c r="S631" s="417"/>
      <c r="T631" s="417"/>
      <c r="U631" s="417"/>
      <c r="V631" s="417"/>
      <c r="W631" s="417"/>
      <c r="X631" s="417"/>
      <c r="Y631" s="417"/>
      <c r="Z631" s="417"/>
      <c r="AA631" s="417"/>
      <c r="AB631" s="417"/>
      <c r="AC631" s="417"/>
      <c r="AD631" s="417"/>
      <c r="AE631" s="417"/>
      <c r="AF631" s="417"/>
      <c r="AG631" s="417"/>
      <c r="AH631" s="417"/>
      <c r="AI631" s="417"/>
      <c r="AJ631" s="417"/>
      <c r="AK631" s="417"/>
      <c r="AL631" s="417"/>
      <c r="AM631" s="417"/>
      <c r="AN631" s="417"/>
    </row>
    <row r="632" spans="1:40" ht="12.75" customHeight="1">
      <c r="A632" s="466"/>
      <c r="B632" s="516"/>
      <c r="C632" s="514"/>
      <c r="D632" s="599"/>
      <c r="E632" s="614"/>
      <c r="F632" s="276"/>
      <c r="G632" s="631"/>
      <c r="H632" s="276"/>
      <c r="J632" s="417"/>
      <c r="K632" s="417"/>
      <c r="L632" s="417"/>
      <c r="M632" s="417"/>
      <c r="N632" s="417"/>
      <c r="O632" s="417"/>
      <c r="P632" s="417"/>
      <c r="Q632" s="417"/>
      <c r="R632" s="417"/>
      <c r="S632" s="417"/>
      <c r="T632" s="417"/>
      <c r="U632" s="417"/>
      <c r="V632" s="417"/>
      <c r="W632" s="417"/>
      <c r="X632" s="417"/>
      <c r="Y632" s="417"/>
      <c r="Z632" s="417"/>
      <c r="AA632" s="417"/>
      <c r="AB632" s="417"/>
      <c r="AC632" s="417"/>
      <c r="AD632" s="417"/>
      <c r="AE632" s="417"/>
      <c r="AF632" s="417"/>
      <c r="AG632" s="417"/>
      <c r="AH632" s="417"/>
      <c r="AI632" s="417"/>
      <c r="AJ632" s="417"/>
      <c r="AK632" s="417"/>
      <c r="AL632" s="417"/>
      <c r="AM632" s="417"/>
      <c r="AN632" s="417"/>
    </row>
    <row r="633" spans="1:40" ht="12.75" customHeight="1">
      <c r="A633" s="467"/>
      <c r="B633" s="515"/>
      <c r="C633" s="409"/>
      <c r="D633" s="600"/>
      <c r="E633" s="615"/>
      <c r="F633" s="630"/>
      <c r="G633" s="632"/>
      <c r="H633" s="667"/>
      <c r="J633" s="417"/>
      <c r="K633" s="417"/>
      <c r="L633" s="417"/>
      <c r="M633" s="417"/>
      <c r="N633" s="417"/>
      <c r="O633" s="417"/>
      <c r="P633" s="417"/>
      <c r="Q633" s="417"/>
      <c r="R633" s="417"/>
      <c r="S633" s="417"/>
      <c r="T633" s="417"/>
      <c r="U633" s="417"/>
      <c r="V633" s="417"/>
      <c r="W633" s="417"/>
      <c r="X633" s="417"/>
      <c r="Y633" s="417"/>
      <c r="Z633" s="417"/>
      <c r="AA633" s="417"/>
      <c r="AB633" s="417"/>
      <c r="AC633" s="417"/>
      <c r="AD633" s="417"/>
      <c r="AE633" s="417"/>
      <c r="AF633" s="417"/>
      <c r="AG633" s="417"/>
      <c r="AH633" s="417"/>
      <c r="AI633" s="417"/>
      <c r="AJ633" s="417"/>
      <c r="AK633" s="417"/>
      <c r="AL633" s="417"/>
      <c r="AM633" s="417"/>
      <c r="AN633" s="417"/>
    </row>
    <row r="634" spans="1:40" ht="12.75" customHeight="1">
      <c r="A634" s="466"/>
      <c r="B634" s="516"/>
      <c r="C634" s="423"/>
      <c r="D634" s="599"/>
      <c r="E634" s="614"/>
      <c r="F634" s="276"/>
      <c r="G634" s="631"/>
      <c r="H634" s="276"/>
      <c r="J634" s="417"/>
      <c r="K634" s="417"/>
      <c r="L634" s="417"/>
      <c r="M634" s="417"/>
      <c r="N634" s="417"/>
      <c r="O634" s="417"/>
      <c r="P634" s="417"/>
      <c r="Q634" s="417"/>
      <c r="R634" s="417"/>
      <c r="S634" s="417"/>
      <c r="T634" s="417"/>
      <c r="U634" s="417"/>
      <c r="V634" s="417"/>
      <c r="W634" s="417"/>
      <c r="X634" s="417"/>
      <c r="Y634" s="417"/>
      <c r="Z634" s="417"/>
      <c r="AA634" s="417"/>
      <c r="AB634" s="417"/>
      <c r="AC634" s="417"/>
      <c r="AD634" s="417"/>
      <c r="AE634" s="417"/>
      <c r="AF634" s="417"/>
      <c r="AG634" s="417"/>
      <c r="AH634" s="417"/>
      <c r="AI634" s="417"/>
      <c r="AJ634" s="417"/>
      <c r="AK634" s="417"/>
      <c r="AL634" s="417"/>
      <c r="AM634" s="417"/>
      <c r="AN634" s="417"/>
    </row>
    <row r="635" spans="1:40" ht="12.75" customHeight="1">
      <c r="A635" s="467"/>
      <c r="B635" s="515"/>
      <c r="C635" s="409"/>
      <c r="D635" s="600"/>
      <c r="E635" s="615"/>
      <c r="F635" s="630"/>
      <c r="G635" s="632"/>
      <c r="H635" s="630"/>
      <c r="J635" s="417"/>
      <c r="K635" s="417"/>
      <c r="L635" s="417"/>
      <c r="M635" s="417"/>
      <c r="N635" s="417"/>
      <c r="O635" s="417"/>
      <c r="P635" s="417"/>
      <c r="Q635" s="417"/>
      <c r="R635" s="417"/>
      <c r="S635" s="417"/>
      <c r="T635" s="417"/>
      <c r="U635" s="417"/>
      <c r="V635" s="417"/>
      <c r="W635" s="417"/>
      <c r="X635" s="417"/>
      <c r="Y635" s="417"/>
      <c r="Z635" s="417"/>
      <c r="AA635" s="417"/>
      <c r="AB635" s="417"/>
      <c r="AC635" s="417"/>
      <c r="AD635" s="417"/>
      <c r="AE635" s="417"/>
      <c r="AF635" s="417"/>
      <c r="AG635" s="417"/>
      <c r="AH635" s="417"/>
      <c r="AI635" s="417"/>
      <c r="AJ635" s="417"/>
      <c r="AK635" s="417"/>
      <c r="AL635" s="417"/>
      <c r="AM635" s="417"/>
      <c r="AN635" s="417"/>
    </row>
    <row r="636" spans="1:40" ht="12.75" customHeight="1">
      <c r="A636" s="466"/>
      <c r="B636" s="516"/>
      <c r="C636" s="423"/>
      <c r="D636" s="599"/>
      <c r="E636" s="614"/>
      <c r="F636" s="276"/>
      <c r="G636" s="631"/>
      <c r="H636" s="276"/>
      <c r="J636" s="417"/>
      <c r="K636" s="417"/>
      <c r="L636" s="417"/>
      <c r="M636" s="417"/>
      <c r="N636" s="417"/>
      <c r="O636" s="417"/>
      <c r="P636" s="417"/>
      <c r="Q636" s="417"/>
      <c r="R636" s="417"/>
      <c r="S636" s="417"/>
      <c r="T636" s="417"/>
      <c r="U636" s="417"/>
      <c r="V636" s="417"/>
      <c r="W636" s="417"/>
      <c r="X636" s="417"/>
      <c r="Y636" s="417"/>
      <c r="Z636" s="417"/>
      <c r="AA636" s="417"/>
      <c r="AB636" s="417"/>
      <c r="AC636" s="417"/>
      <c r="AD636" s="417"/>
      <c r="AE636" s="417"/>
      <c r="AF636" s="417"/>
      <c r="AG636" s="417"/>
      <c r="AH636" s="417"/>
      <c r="AI636" s="417"/>
      <c r="AJ636" s="417"/>
      <c r="AK636" s="417"/>
      <c r="AL636" s="417"/>
      <c r="AM636" s="417"/>
      <c r="AN636" s="417"/>
    </row>
    <row r="637" spans="1:40" ht="12.75" customHeight="1">
      <c r="A637" s="467"/>
      <c r="B637" s="515"/>
      <c r="C637" s="409"/>
      <c r="D637" s="600"/>
      <c r="E637" s="615"/>
      <c r="F637" s="630"/>
      <c r="G637" s="632"/>
      <c r="H637" s="630"/>
      <c r="J637" s="417"/>
      <c r="K637" s="417"/>
      <c r="L637" s="417"/>
      <c r="M637" s="417"/>
      <c r="N637" s="417"/>
      <c r="O637" s="417"/>
      <c r="P637" s="417"/>
      <c r="Q637" s="417"/>
      <c r="R637" s="417"/>
      <c r="S637" s="417"/>
      <c r="T637" s="417"/>
      <c r="U637" s="417"/>
      <c r="V637" s="417"/>
      <c r="W637" s="417"/>
      <c r="X637" s="417"/>
      <c r="Y637" s="417"/>
      <c r="Z637" s="417"/>
      <c r="AA637" s="417"/>
      <c r="AB637" s="417"/>
      <c r="AC637" s="417"/>
      <c r="AD637" s="417"/>
      <c r="AE637" s="417"/>
      <c r="AF637" s="417"/>
      <c r="AG637" s="417"/>
      <c r="AH637" s="417"/>
      <c r="AI637" s="417"/>
      <c r="AJ637" s="417"/>
      <c r="AK637" s="417"/>
      <c r="AL637" s="417"/>
      <c r="AM637" s="417"/>
      <c r="AN637" s="417"/>
    </row>
    <row r="638" spans="1:40" ht="12.75" customHeight="1">
      <c r="A638" s="466"/>
      <c r="B638" s="491"/>
      <c r="C638" s="510"/>
      <c r="D638" s="593"/>
      <c r="E638" s="611"/>
      <c r="F638" s="633"/>
      <c r="G638" s="631"/>
      <c r="H638" s="276"/>
      <c r="J638" s="417"/>
      <c r="K638" s="417"/>
      <c r="L638" s="417"/>
      <c r="M638" s="417"/>
      <c r="N638" s="417"/>
      <c r="O638" s="417"/>
      <c r="P638" s="417"/>
      <c r="Q638" s="417"/>
      <c r="R638" s="417"/>
      <c r="S638" s="417"/>
      <c r="T638" s="417"/>
      <c r="U638" s="417"/>
      <c r="V638" s="417"/>
      <c r="W638" s="417"/>
      <c r="X638" s="417"/>
      <c r="Y638" s="417"/>
      <c r="Z638" s="417"/>
      <c r="AA638" s="417"/>
      <c r="AB638" s="417"/>
      <c r="AC638" s="417"/>
      <c r="AD638" s="417"/>
      <c r="AE638" s="417"/>
      <c r="AF638" s="417"/>
      <c r="AG638" s="417"/>
      <c r="AH638" s="417"/>
      <c r="AI638" s="417"/>
      <c r="AJ638" s="417"/>
      <c r="AK638" s="417"/>
      <c r="AL638" s="417"/>
      <c r="AM638" s="417"/>
      <c r="AN638" s="417"/>
    </row>
    <row r="639" spans="1:40" ht="12.75" customHeight="1">
      <c r="A639" s="467"/>
      <c r="B639" s="469" t="s">
        <v>2196</v>
      </c>
      <c r="C639" s="493"/>
      <c r="D639" s="594"/>
      <c r="E639" s="469"/>
      <c r="F639" s="634"/>
      <c r="G639" s="632"/>
      <c r="H639" s="630"/>
      <c r="J639" s="417"/>
      <c r="K639" s="417"/>
      <c r="L639" s="417"/>
      <c r="M639" s="417"/>
      <c r="N639" s="417"/>
      <c r="O639" s="417"/>
      <c r="P639" s="417"/>
      <c r="Q639" s="417"/>
      <c r="R639" s="417"/>
      <c r="S639" s="417"/>
      <c r="T639" s="417"/>
      <c r="U639" s="417"/>
      <c r="V639" s="417"/>
      <c r="W639" s="417"/>
      <c r="X639" s="417"/>
      <c r="Y639" s="417"/>
      <c r="Z639" s="417"/>
      <c r="AA639" s="417"/>
      <c r="AB639" s="417"/>
      <c r="AC639" s="417"/>
      <c r="AD639" s="417"/>
      <c r="AE639" s="417"/>
      <c r="AF639" s="417"/>
      <c r="AG639" s="417"/>
      <c r="AH639" s="417"/>
      <c r="AI639" s="417"/>
      <c r="AJ639" s="417"/>
      <c r="AK639" s="417"/>
      <c r="AL639" s="417"/>
      <c r="AM639" s="417"/>
      <c r="AN639" s="417"/>
    </row>
    <row r="640" spans="1:40" ht="12.75" customHeight="1">
      <c r="A640" s="481"/>
      <c r="B640" s="521"/>
      <c r="C640" s="514"/>
      <c r="D640" s="599"/>
      <c r="E640" s="614"/>
      <c r="F640" s="633"/>
      <c r="G640" s="633"/>
      <c r="H640" s="651"/>
      <c r="J640" s="417"/>
      <c r="K640" s="417"/>
      <c r="L640" s="417"/>
      <c r="M640" s="417"/>
      <c r="N640" s="417"/>
      <c r="O640" s="417"/>
      <c r="P640" s="417"/>
      <c r="Q640" s="417"/>
      <c r="R640" s="417"/>
      <c r="S640" s="417"/>
      <c r="T640" s="417"/>
      <c r="U640" s="417"/>
      <c r="V640" s="417"/>
      <c r="W640" s="417"/>
      <c r="X640" s="417"/>
      <c r="Y640" s="417"/>
      <c r="Z640" s="417"/>
      <c r="AA640" s="417"/>
      <c r="AB640" s="417"/>
      <c r="AC640" s="417"/>
      <c r="AD640" s="417"/>
      <c r="AE640" s="417"/>
      <c r="AF640" s="417"/>
      <c r="AG640" s="417"/>
      <c r="AH640" s="417"/>
      <c r="AI640" s="417"/>
      <c r="AJ640" s="417"/>
      <c r="AK640" s="417"/>
      <c r="AL640" s="417"/>
      <c r="AM640" s="417"/>
      <c r="AN640" s="417"/>
    </row>
    <row r="641" spans="1:40" ht="12.75" customHeight="1">
      <c r="A641" s="482"/>
      <c r="B641" s="522"/>
      <c r="C641" s="409"/>
      <c r="D641" s="604"/>
      <c r="E641" s="522"/>
      <c r="F641" s="635"/>
      <c r="G641" s="374"/>
      <c r="H641" s="374"/>
      <c r="J641" s="5"/>
      <c r="K641" s="417"/>
      <c r="L641" s="417"/>
      <c r="M641" s="417"/>
      <c r="N641" s="417"/>
      <c r="O641" s="417"/>
      <c r="P641" s="417"/>
      <c r="Q641" s="417"/>
      <c r="R641" s="417"/>
      <c r="S641" s="417"/>
      <c r="T641" s="417"/>
      <c r="U641" s="417"/>
      <c r="V641" s="417"/>
      <c r="W641" s="417"/>
      <c r="X641" s="417"/>
      <c r="Y641" s="417"/>
      <c r="Z641" s="417"/>
      <c r="AA641" s="417"/>
      <c r="AB641" s="417"/>
      <c r="AC641" s="417"/>
      <c r="AD641" s="417"/>
      <c r="AE641" s="417"/>
      <c r="AF641" s="417"/>
      <c r="AG641" s="417"/>
      <c r="AH641" s="417"/>
      <c r="AI641" s="417"/>
      <c r="AJ641" s="417"/>
      <c r="AK641" s="417"/>
      <c r="AL641" s="417"/>
      <c r="AM641" s="417"/>
      <c r="AN641" s="417"/>
    </row>
    <row r="642" spans="1:40" ht="12.75" customHeight="1">
      <c r="A642" s="475"/>
      <c r="B642" s="510"/>
      <c r="C642" s="569"/>
      <c r="D642" s="590"/>
      <c r="E642" s="618"/>
      <c r="F642" s="631"/>
      <c r="G642" s="631"/>
      <c r="H642" s="423"/>
      <c r="J642" s="417"/>
      <c r="K642" s="417"/>
      <c r="L642" s="417"/>
      <c r="M642" s="417"/>
      <c r="N642" s="417"/>
      <c r="O642" s="417"/>
      <c r="P642" s="417"/>
      <c r="Q642" s="417"/>
      <c r="R642" s="417"/>
      <c r="S642" s="417"/>
      <c r="T642" s="417"/>
      <c r="U642" s="417"/>
      <c r="V642" s="417"/>
      <c r="W642" s="417"/>
      <c r="X642" s="417"/>
      <c r="Y642" s="417"/>
      <c r="Z642" s="417"/>
      <c r="AA642" s="417"/>
      <c r="AB642" s="417"/>
      <c r="AC642" s="417"/>
      <c r="AD642" s="417"/>
      <c r="AE642" s="417"/>
      <c r="AF642" s="417"/>
      <c r="AG642" s="417"/>
      <c r="AH642" s="417"/>
      <c r="AI642" s="417"/>
      <c r="AJ642" s="417"/>
      <c r="AK642" s="417"/>
      <c r="AL642" s="417"/>
      <c r="AM642" s="417"/>
      <c r="AN642" s="417"/>
    </row>
    <row r="643" spans="1:40" ht="12.75" customHeight="1">
      <c r="A643" s="476" t="s">
        <v>4891</v>
      </c>
      <c r="B643" s="506" t="s">
        <v>4611</v>
      </c>
      <c r="C643" s="571"/>
      <c r="D643" s="591"/>
      <c r="E643" s="620"/>
      <c r="F643" s="632"/>
      <c r="G643" s="632"/>
      <c r="H643" s="409"/>
      <c r="J643" s="417"/>
      <c r="K643" s="417"/>
      <c r="L643" s="417"/>
      <c r="M643" s="417"/>
      <c r="N643" s="417"/>
      <c r="O643" s="417"/>
      <c r="P643" s="417"/>
      <c r="Q643" s="417"/>
      <c r="R643" s="417"/>
      <c r="S643" s="417"/>
      <c r="T643" s="417"/>
      <c r="U643" s="417"/>
      <c r="V643" s="417"/>
      <c r="W643" s="417"/>
      <c r="X643" s="417"/>
      <c r="Y643" s="417"/>
      <c r="Z643" s="417"/>
      <c r="AA643" s="417"/>
      <c r="AB643" s="417"/>
      <c r="AC643" s="417"/>
      <c r="AD643" s="417"/>
      <c r="AE643" s="417"/>
      <c r="AF643" s="417"/>
      <c r="AG643" s="417"/>
      <c r="AH643" s="417"/>
      <c r="AI643" s="417"/>
      <c r="AJ643" s="417"/>
      <c r="AK643" s="417"/>
      <c r="AL643" s="417"/>
      <c r="AM643" s="417"/>
      <c r="AN643" s="417"/>
    </row>
    <row r="644" spans="1:40" ht="12.75" customHeight="1">
      <c r="A644" s="466"/>
      <c r="B644" s="510"/>
      <c r="C644" s="570"/>
      <c r="D644" s="590"/>
      <c r="E644" s="618"/>
      <c r="F644" s="631"/>
      <c r="G644" s="631"/>
      <c r="H644" s="423"/>
      <c r="J644" s="417"/>
      <c r="K644" s="417"/>
      <c r="L644" s="417"/>
      <c r="M644" s="417"/>
      <c r="N644" s="417"/>
      <c r="O644" s="417"/>
      <c r="P644" s="417"/>
      <c r="Q644" s="417"/>
      <c r="R644" s="417"/>
      <c r="S644" s="417"/>
      <c r="T644" s="417"/>
      <c r="U644" s="417"/>
      <c r="V644" s="417"/>
      <c r="W644" s="417"/>
      <c r="X644" s="417"/>
      <c r="Y644" s="417"/>
      <c r="Z644" s="417"/>
      <c r="AA644" s="417"/>
      <c r="AB644" s="417"/>
      <c r="AC644" s="417"/>
      <c r="AD644" s="417"/>
      <c r="AE644" s="417"/>
      <c r="AF644" s="417"/>
      <c r="AG644" s="417"/>
      <c r="AH644" s="417"/>
      <c r="AI644" s="417"/>
      <c r="AJ644" s="417"/>
      <c r="AK644" s="417"/>
      <c r="AL644" s="417"/>
      <c r="AM644" s="417"/>
      <c r="AN644" s="417"/>
    </row>
    <row r="645" spans="1:40" ht="12.75" customHeight="1">
      <c r="A645" s="480"/>
      <c r="B645" s="523"/>
      <c r="C645" s="277"/>
      <c r="D645" s="591"/>
      <c r="E645" s="619"/>
      <c r="F645" s="632"/>
      <c r="G645" s="632"/>
      <c r="H645" s="277"/>
      <c r="J645" s="417"/>
      <c r="K645" s="417"/>
      <c r="L645" s="417"/>
      <c r="M645" s="417"/>
      <c r="N645" s="417"/>
      <c r="O645" s="417"/>
      <c r="P645" s="417"/>
      <c r="Q645" s="417"/>
      <c r="R645" s="417"/>
      <c r="S645" s="417"/>
      <c r="T645" s="417"/>
      <c r="U645" s="417"/>
      <c r="V645" s="417"/>
      <c r="W645" s="417"/>
      <c r="X645" s="417"/>
      <c r="Y645" s="417"/>
      <c r="Z645" s="417"/>
      <c r="AA645" s="417"/>
      <c r="AB645" s="417"/>
      <c r="AC645" s="417"/>
      <c r="AD645" s="417"/>
      <c r="AE645" s="417"/>
      <c r="AF645" s="417"/>
      <c r="AG645" s="417"/>
      <c r="AH645" s="417"/>
      <c r="AI645" s="417"/>
      <c r="AJ645" s="417"/>
      <c r="AK645" s="417"/>
      <c r="AL645" s="417"/>
      <c r="AM645" s="417"/>
      <c r="AN645" s="417"/>
    </row>
    <row r="646" spans="1:40" ht="12.75" customHeight="1">
      <c r="A646" s="466"/>
      <c r="B646" s="510"/>
      <c r="C646" s="423"/>
      <c r="D646" s="599"/>
      <c r="E646" s="618"/>
      <c r="F646" s="276"/>
      <c r="G646" s="631"/>
      <c r="H646" s="656"/>
      <c r="J646" s="417"/>
      <c r="K646" s="417"/>
      <c r="L646" s="417"/>
      <c r="M646" s="417"/>
      <c r="N646" s="417"/>
      <c r="O646" s="417"/>
      <c r="P646" s="417"/>
      <c r="Q646" s="417"/>
      <c r="R646" s="417"/>
      <c r="S646" s="417"/>
      <c r="T646" s="417"/>
      <c r="U646" s="417"/>
      <c r="V646" s="417"/>
      <c r="W646" s="417"/>
      <c r="X646" s="417"/>
      <c r="Y646" s="417"/>
      <c r="Z646" s="417"/>
      <c r="AA646" s="417"/>
      <c r="AB646" s="417"/>
      <c r="AC646" s="417"/>
      <c r="AD646" s="417"/>
      <c r="AE646" s="417"/>
      <c r="AF646" s="417"/>
      <c r="AG646" s="417"/>
      <c r="AH646" s="417"/>
      <c r="AI646" s="417"/>
      <c r="AJ646" s="417"/>
      <c r="AK646" s="417"/>
      <c r="AL646" s="417"/>
      <c r="AM646" s="417"/>
      <c r="AN646" s="417"/>
    </row>
    <row r="647" spans="1:40" ht="12.75" customHeight="1">
      <c r="A647" s="467"/>
      <c r="B647" s="523" t="s">
        <v>4873</v>
      </c>
      <c r="C647" s="515" t="s">
        <v>4874</v>
      </c>
      <c r="D647" s="600">
        <v>2</v>
      </c>
      <c r="E647" s="619" t="s">
        <v>877</v>
      </c>
      <c r="F647" s="630"/>
      <c r="G647" s="632"/>
      <c r="H647" s="277"/>
      <c r="J647" s="417"/>
      <c r="K647" s="417"/>
      <c r="L647" s="417"/>
      <c r="M647" s="417"/>
      <c r="N647" s="417"/>
      <c r="O647" s="417"/>
      <c r="P647" s="417"/>
      <c r="Q647" s="417"/>
      <c r="R647" s="417"/>
      <c r="S647" s="417"/>
      <c r="T647" s="417"/>
      <c r="U647" s="417"/>
      <c r="V647" s="417"/>
      <c r="W647" s="417"/>
      <c r="X647" s="417"/>
      <c r="Y647" s="417"/>
      <c r="Z647" s="417"/>
      <c r="AA647" s="417"/>
      <c r="AB647" s="417"/>
      <c r="AC647" s="417"/>
      <c r="AD647" s="417"/>
      <c r="AE647" s="417"/>
      <c r="AF647" s="417"/>
      <c r="AG647" s="417"/>
      <c r="AH647" s="417"/>
      <c r="AI647" s="417"/>
      <c r="AJ647" s="417"/>
      <c r="AK647" s="417"/>
      <c r="AL647" s="417"/>
      <c r="AM647" s="417"/>
      <c r="AN647" s="417"/>
    </row>
    <row r="648" spans="1:40" ht="12.75" customHeight="1">
      <c r="A648" s="466"/>
      <c r="B648" s="510"/>
      <c r="C648" s="423"/>
      <c r="D648" s="599"/>
      <c r="E648" s="618"/>
      <c r="F648" s="276"/>
      <c r="G648" s="631"/>
      <c r="H648" s="656"/>
      <c r="J648" s="417"/>
      <c r="K648" s="417"/>
      <c r="L648" s="417"/>
      <c r="M648" s="417"/>
      <c r="N648" s="417"/>
      <c r="O648" s="417"/>
      <c r="P648" s="417"/>
      <c r="Q648" s="417"/>
      <c r="R648" s="417"/>
      <c r="S648" s="417"/>
      <c r="T648" s="417"/>
      <c r="U648" s="417"/>
      <c r="V648" s="417"/>
      <c r="W648" s="417"/>
      <c r="X648" s="417"/>
      <c r="Y648" s="417"/>
      <c r="Z648" s="417"/>
      <c r="AA648" s="417"/>
      <c r="AB648" s="417"/>
      <c r="AC648" s="417"/>
      <c r="AD648" s="417"/>
      <c r="AE648" s="417"/>
      <c r="AF648" s="417"/>
      <c r="AG648" s="417"/>
      <c r="AH648" s="417"/>
      <c r="AI648" s="417"/>
      <c r="AJ648" s="417"/>
      <c r="AK648" s="417"/>
      <c r="AL648" s="417"/>
      <c r="AM648" s="417"/>
      <c r="AN648" s="417"/>
    </row>
    <row r="649" spans="1:40" ht="12.75" customHeight="1">
      <c r="A649" s="467"/>
      <c r="B649" s="523" t="s">
        <v>4873</v>
      </c>
      <c r="C649" s="515" t="s">
        <v>301</v>
      </c>
      <c r="D649" s="600">
        <v>3.8</v>
      </c>
      <c r="E649" s="619" t="s">
        <v>877</v>
      </c>
      <c r="F649" s="630"/>
      <c r="G649" s="632"/>
      <c r="H649" s="277"/>
      <c r="J649" s="417"/>
      <c r="K649" s="417"/>
      <c r="L649" s="417"/>
      <c r="M649" s="417"/>
      <c r="N649" s="417"/>
      <c r="O649" s="417"/>
      <c r="P649" s="417"/>
      <c r="Q649" s="417"/>
      <c r="R649" s="417"/>
      <c r="S649" s="417"/>
      <c r="T649" s="417"/>
      <c r="U649" s="417"/>
      <c r="V649" s="417"/>
      <c r="W649" s="417"/>
      <c r="X649" s="417"/>
      <c r="Y649" s="417"/>
      <c r="Z649" s="417"/>
      <c r="AA649" s="417"/>
      <c r="AB649" s="417"/>
      <c r="AC649" s="417"/>
      <c r="AD649" s="417"/>
      <c r="AE649" s="417"/>
      <c r="AF649" s="417"/>
      <c r="AG649" s="417"/>
      <c r="AH649" s="417"/>
      <c r="AI649" s="417"/>
      <c r="AJ649" s="417"/>
      <c r="AK649" s="417"/>
      <c r="AL649" s="417"/>
      <c r="AM649" s="417"/>
      <c r="AN649" s="417"/>
    </row>
    <row r="650" spans="1:40" ht="12.75" customHeight="1">
      <c r="A650" s="466"/>
      <c r="B650" s="510"/>
      <c r="C650" s="514"/>
      <c r="D650" s="599"/>
      <c r="E650" s="618"/>
      <c r="F650" s="276"/>
      <c r="G650" s="631"/>
      <c r="H650" s="656"/>
      <c r="J650" s="417"/>
      <c r="K650" s="417"/>
      <c r="L650" s="417"/>
      <c r="M650" s="417"/>
      <c r="N650" s="417"/>
      <c r="O650" s="417"/>
      <c r="P650" s="417"/>
      <c r="Q650" s="417"/>
      <c r="R650" s="417"/>
      <c r="S650" s="417"/>
      <c r="T650" s="417"/>
      <c r="U650" s="417"/>
      <c r="V650" s="417"/>
      <c r="W650" s="417"/>
      <c r="X650" s="417"/>
      <c r="Y650" s="417"/>
      <c r="Z650" s="417"/>
      <c r="AA650" s="417"/>
      <c r="AB650" s="417"/>
      <c r="AC650" s="417"/>
      <c r="AD650" s="417"/>
      <c r="AE650" s="417"/>
      <c r="AF650" s="417"/>
      <c r="AG650" s="417"/>
      <c r="AH650" s="417"/>
      <c r="AI650" s="417"/>
      <c r="AJ650" s="417"/>
      <c r="AK650" s="417"/>
      <c r="AL650" s="417"/>
      <c r="AM650" s="417"/>
      <c r="AN650" s="417"/>
    </row>
    <row r="651" spans="1:40" ht="12.75" customHeight="1">
      <c r="A651" s="467"/>
      <c r="B651" s="523" t="s">
        <v>4751</v>
      </c>
      <c r="C651" s="409" t="s">
        <v>3953</v>
      </c>
      <c r="D651" s="600">
        <v>1.8</v>
      </c>
      <c r="E651" s="619" t="s">
        <v>877</v>
      </c>
      <c r="F651" s="630"/>
      <c r="G651" s="632"/>
      <c r="H651" s="277"/>
      <c r="J651" s="417"/>
      <c r="K651" s="417"/>
      <c r="L651" s="417"/>
      <c r="M651" s="417"/>
      <c r="N651" s="417"/>
      <c r="O651" s="417"/>
      <c r="P651" s="417"/>
      <c r="Q651" s="417"/>
      <c r="R651" s="417"/>
      <c r="S651" s="417"/>
      <c r="T651" s="417"/>
      <c r="U651" s="417"/>
      <c r="V651" s="417"/>
      <c r="W651" s="417"/>
      <c r="X651" s="417"/>
      <c r="Y651" s="417"/>
      <c r="Z651" s="417"/>
      <c r="AA651" s="417"/>
      <c r="AB651" s="417"/>
      <c r="AC651" s="417"/>
      <c r="AD651" s="417"/>
      <c r="AE651" s="417"/>
      <c r="AF651" s="417"/>
      <c r="AG651" s="417"/>
      <c r="AH651" s="417"/>
      <c r="AI651" s="417"/>
      <c r="AJ651" s="417"/>
      <c r="AK651" s="417"/>
      <c r="AL651" s="417"/>
      <c r="AM651" s="417"/>
      <c r="AN651" s="417"/>
    </row>
    <row r="652" spans="1:40" ht="12.75" customHeight="1">
      <c r="A652" s="466"/>
      <c r="B652" s="491"/>
      <c r="C652" s="423"/>
      <c r="D652" s="599"/>
      <c r="E652" s="618"/>
      <c r="F652" s="276"/>
      <c r="G652" s="631"/>
      <c r="H652" s="656"/>
      <c r="J652" s="417"/>
      <c r="K652" s="417"/>
      <c r="L652" s="417"/>
      <c r="M652" s="417"/>
      <c r="N652" s="417"/>
      <c r="O652" s="417"/>
      <c r="P652" s="417"/>
      <c r="Q652" s="417"/>
      <c r="R652" s="417"/>
      <c r="S652" s="417"/>
      <c r="T652" s="417"/>
      <c r="U652" s="417"/>
      <c r="V652" s="417"/>
      <c r="W652" s="417"/>
      <c r="X652" s="417"/>
      <c r="Y652" s="417"/>
      <c r="Z652" s="417"/>
      <c r="AA652" s="417"/>
      <c r="AB652" s="417"/>
      <c r="AC652" s="417"/>
      <c r="AD652" s="417"/>
      <c r="AE652" s="417"/>
      <c r="AF652" s="417"/>
      <c r="AG652" s="417"/>
      <c r="AH652" s="417"/>
      <c r="AI652" s="417"/>
      <c r="AJ652" s="417"/>
      <c r="AK652" s="417"/>
      <c r="AL652" s="417"/>
      <c r="AM652" s="417"/>
      <c r="AN652" s="417"/>
    </row>
    <row r="653" spans="1:40" ht="12.75" customHeight="1">
      <c r="A653" s="467"/>
      <c r="B653" s="493" t="s">
        <v>2115</v>
      </c>
      <c r="C653" s="409" t="s">
        <v>1591</v>
      </c>
      <c r="D653" s="600">
        <v>4.9000000000000004</v>
      </c>
      <c r="E653" s="619" t="s">
        <v>877</v>
      </c>
      <c r="F653" s="630"/>
      <c r="G653" s="632"/>
      <c r="H653" s="277"/>
      <c r="J653" s="417"/>
      <c r="K653" s="417"/>
      <c r="L653" s="417"/>
      <c r="M653" s="417"/>
      <c r="N653" s="417"/>
      <c r="O653" s="417"/>
      <c r="P653" s="417"/>
      <c r="Q653" s="417"/>
      <c r="R653" s="417"/>
      <c r="S653" s="417"/>
      <c r="T653" s="417"/>
      <c r="U653" s="417"/>
      <c r="V653" s="417"/>
      <c r="W653" s="417"/>
      <c r="X653" s="417"/>
      <c r="Y653" s="417"/>
      <c r="Z653" s="417"/>
      <c r="AA653" s="417"/>
      <c r="AB653" s="417"/>
      <c r="AC653" s="417"/>
      <c r="AD653" s="417"/>
      <c r="AE653" s="417"/>
      <c r="AF653" s="417"/>
      <c r="AG653" s="417"/>
      <c r="AH653" s="417"/>
      <c r="AI653" s="417"/>
      <c r="AJ653" s="417"/>
      <c r="AK653" s="417"/>
      <c r="AL653" s="417"/>
      <c r="AM653" s="417"/>
      <c r="AN653" s="417"/>
    </row>
    <row r="654" spans="1:40" ht="12.75" customHeight="1">
      <c r="A654" s="466"/>
      <c r="B654" s="516"/>
      <c r="C654" s="514"/>
      <c r="D654" s="599"/>
      <c r="E654" s="618"/>
      <c r="F654" s="276"/>
      <c r="G654" s="631"/>
      <c r="H654" s="656"/>
      <c r="J654" s="417"/>
      <c r="K654" s="417"/>
      <c r="L654" s="417"/>
      <c r="M654" s="417"/>
      <c r="N654" s="417"/>
      <c r="O654" s="417"/>
      <c r="P654" s="417"/>
      <c r="Q654" s="417"/>
      <c r="R654" s="417"/>
      <c r="S654" s="417"/>
      <c r="T654" s="417"/>
      <c r="U654" s="417"/>
      <c r="V654" s="417"/>
      <c r="W654" s="417"/>
      <c r="X654" s="417"/>
      <c r="Y654" s="417"/>
      <c r="Z654" s="417"/>
      <c r="AA654" s="417"/>
      <c r="AB654" s="417"/>
      <c r="AC654" s="417"/>
      <c r="AD654" s="417"/>
      <c r="AE654" s="417"/>
      <c r="AF654" s="417"/>
      <c r="AG654" s="417"/>
      <c r="AH654" s="417"/>
      <c r="AI654" s="417"/>
      <c r="AJ654" s="417"/>
      <c r="AK654" s="417"/>
      <c r="AL654" s="417"/>
      <c r="AM654" s="417"/>
      <c r="AN654" s="417"/>
    </row>
    <row r="655" spans="1:40" ht="12.75" customHeight="1">
      <c r="A655" s="467"/>
      <c r="B655" s="515" t="s">
        <v>1415</v>
      </c>
      <c r="C655" s="409" t="s">
        <v>4260</v>
      </c>
      <c r="D655" s="600">
        <v>6.5</v>
      </c>
      <c r="E655" s="619" t="s">
        <v>877</v>
      </c>
      <c r="F655" s="630"/>
      <c r="G655" s="632"/>
      <c r="H655" s="277"/>
      <c r="J655" s="417"/>
      <c r="K655" s="417"/>
      <c r="L655" s="417"/>
      <c r="M655" s="417"/>
      <c r="N655" s="417"/>
      <c r="O655" s="417"/>
      <c r="P655" s="417"/>
      <c r="Q655" s="417"/>
      <c r="R655" s="417"/>
      <c r="S655" s="417"/>
      <c r="T655" s="417"/>
      <c r="U655" s="417"/>
      <c r="V655" s="417"/>
      <c r="W655" s="417"/>
      <c r="X655" s="417"/>
      <c r="Y655" s="417"/>
      <c r="Z655" s="417"/>
      <c r="AA655" s="417"/>
      <c r="AB655" s="417"/>
      <c r="AC655" s="417"/>
      <c r="AD655" s="417"/>
      <c r="AE655" s="417"/>
      <c r="AF655" s="417"/>
      <c r="AG655" s="417"/>
      <c r="AH655" s="417"/>
      <c r="AI655" s="417"/>
      <c r="AJ655" s="417"/>
      <c r="AK655" s="417"/>
      <c r="AL655" s="417"/>
      <c r="AM655" s="417"/>
      <c r="AN655" s="417"/>
    </row>
    <row r="656" spans="1:40" ht="12.75" customHeight="1">
      <c r="A656" s="466"/>
      <c r="B656" s="516"/>
      <c r="C656" s="423"/>
      <c r="D656" s="599"/>
      <c r="E656" s="618"/>
      <c r="F656" s="276"/>
      <c r="G656" s="631"/>
      <c r="H656" s="661"/>
      <c r="J656" s="417"/>
      <c r="K656" s="417"/>
      <c r="L656" s="417"/>
      <c r="M656" s="417"/>
      <c r="N656" s="417"/>
      <c r="O656" s="417"/>
      <c r="P656" s="417"/>
      <c r="Q656" s="417"/>
      <c r="R656" s="417"/>
      <c r="S656" s="417"/>
      <c r="T656" s="417"/>
      <c r="U656" s="417"/>
      <c r="V656" s="417"/>
      <c r="W656" s="417"/>
      <c r="X656" s="417"/>
      <c r="Y656" s="417"/>
      <c r="Z656" s="417"/>
      <c r="AA656" s="417"/>
      <c r="AB656" s="417"/>
      <c r="AC656" s="417"/>
      <c r="AD656" s="417"/>
      <c r="AE656" s="417"/>
      <c r="AF656" s="417"/>
      <c r="AG656" s="417"/>
      <c r="AH656" s="417"/>
      <c r="AI656" s="417"/>
      <c r="AJ656" s="417"/>
      <c r="AK656" s="417"/>
      <c r="AL656" s="417"/>
      <c r="AM656" s="417"/>
      <c r="AN656" s="417"/>
    </row>
    <row r="657" spans="1:40" ht="12.75" customHeight="1">
      <c r="A657" s="467"/>
      <c r="B657" s="515"/>
      <c r="C657" s="409"/>
      <c r="D657" s="600" t="s">
        <v>46</v>
      </c>
      <c r="E657" s="619"/>
      <c r="F657" s="630"/>
      <c r="G657" s="632"/>
      <c r="H657" s="277"/>
      <c r="J657" s="417"/>
      <c r="K657" s="417"/>
      <c r="L657" s="417"/>
      <c r="M657" s="417"/>
      <c r="N657" s="417"/>
      <c r="O657" s="417"/>
      <c r="P657" s="417"/>
      <c r="Q657" s="417"/>
      <c r="R657" s="417"/>
      <c r="S657" s="417"/>
      <c r="T657" s="417"/>
      <c r="U657" s="417"/>
      <c r="V657" s="417"/>
      <c r="W657" s="417"/>
      <c r="X657" s="417"/>
      <c r="Y657" s="417"/>
      <c r="Z657" s="417"/>
      <c r="AA657" s="417"/>
      <c r="AB657" s="417"/>
      <c r="AC657" s="417"/>
      <c r="AD657" s="417"/>
      <c r="AE657" s="417"/>
      <c r="AF657" s="417"/>
      <c r="AG657" s="417"/>
      <c r="AH657" s="417"/>
      <c r="AI657" s="417"/>
      <c r="AJ657" s="417"/>
      <c r="AK657" s="417"/>
      <c r="AL657" s="417"/>
      <c r="AM657" s="417"/>
      <c r="AN657" s="417"/>
    </row>
    <row r="658" spans="1:40" ht="12.75" customHeight="1">
      <c r="A658" s="466"/>
      <c r="B658" s="516"/>
      <c r="C658" s="514"/>
      <c r="D658" s="599"/>
      <c r="E658" s="618"/>
      <c r="F658" s="276"/>
      <c r="G658" s="631"/>
      <c r="H658" s="656"/>
      <c r="J658" s="417"/>
      <c r="K658" s="417"/>
      <c r="L658" s="417"/>
      <c r="M658" s="417"/>
      <c r="N658" s="417"/>
      <c r="O658" s="417"/>
      <c r="P658" s="417"/>
      <c r="Q658" s="417"/>
      <c r="R658" s="417"/>
      <c r="S658" s="417"/>
      <c r="T658" s="417"/>
      <c r="U658" s="417"/>
      <c r="V658" s="417"/>
      <c r="W658" s="417"/>
      <c r="X658" s="417"/>
      <c r="Y658" s="417"/>
      <c r="Z658" s="417"/>
      <c r="AA658" s="417"/>
      <c r="AB658" s="417"/>
      <c r="AC658" s="417"/>
      <c r="AD658" s="417"/>
      <c r="AE658" s="417"/>
      <c r="AF658" s="417"/>
      <c r="AG658" s="417"/>
      <c r="AH658" s="417"/>
      <c r="AI658" s="417"/>
      <c r="AJ658" s="417"/>
      <c r="AK658" s="417"/>
      <c r="AL658" s="417"/>
      <c r="AM658" s="417"/>
      <c r="AN658" s="417"/>
    </row>
    <row r="659" spans="1:40" ht="12.75" customHeight="1">
      <c r="A659" s="467"/>
      <c r="B659" s="493" t="s">
        <v>4875</v>
      </c>
      <c r="C659" s="409"/>
      <c r="D659" s="600">
        <v>13</v>
      </c>
      <c r="E659" s="619" t="s">
        <v>2738</v>
      </c>
      <c r="F659" s="630"/>
      <c r="G659" s="632"/>
      <c r="H659" s="277"/>
      <c r="J659" s="417"/>
      <c r="K659" s="417"/>
      <c r="L659" s="417"/>
      <c r="M659" s="417"/>
      <c r="N659" s="417"/>
      <c r="O659" s="417"/>
      <c r="P659" s="417"/>
      <c r="Q659" s="417"/>
      <c r="R659" s="417"/>
      <c r="S659" s="417"/>
      <c r="T659" s="417"/>
      <c r="U659" s="417"/>
      <c r="V659" s="417"/>
      <c r="W659" s="417"/>
      <c r="X659" s="417"/>
      <c r="Y659" s="417"/>
      <c r="Z659" s="417"/>
      <c r="AA659" s="417"/>
      <c r="AB659" s="417"/>
      <c r="AC659" s="417"/>
      <c r="AD659" s="417"/>
      <c r="AE659" s="417"/>
      <c r="AF659" s="417"/>
      <c r="AG659" s="417"/>
      <c r="AH659" s="417"/>
      <c r="AI659" s="417"/>
      <c r="AJ659" s="417"/>
      <c r="AK659" s="417"/>
      <c r="AL659" s="417"/>
      <c r="AM659" s="417"/>
      <c r="AN659" s="417"/>
    </row>
    <row r="660" spans="1:40" ht="12.75" customHeight="1">
      <c r="A660" s="466"/>
      <c r="B660" s="510"/>
      <c r="C660" s="514"/>
      <c r="D660" s="599"/>
      <c r="E660" s="618"/>
      <c r="F660" s="276"/>
      <c r="G660" s="631"/>
      <c r="H660" s="661"/>
      <c r="J660" s="417"/>
      <c r="K660" s="417"/>
      <c r="L660" s="417"/>
      <c r="M660" s="417"/>
      <c r="N660" s="417"/>
      <c r="O660" s="417"/>
      <c r="P660" s="417"/>
      <c r="Q660" s="417"/>
      <c r="R660" s="417"/>
      <c r="S660" s="417"/>
      <c r="T660" s="417"/>
      <c r="U660" s="417"/>
      <c r="V660" s="417"/>
      <c r="W660" s="417"/>
      <c r="X660" s="417"/>
      <c r="Y660" s="417"/>
      <c r="Z660" s="417"/>
      <c r="AA660" s="417"/>
      <c r="AB660" s="417"/>
      <c r="AC660" s="417"/>
      <c r="AD660" s="417"/>
      <c r="AE660" s="417"/>
      <c r="AF660" s="417"/>
      <c r="AG660" s="417"/>
      <c r="AH660" s="417"/>
      <c r="AI660" s="417"/>
      <c r="AJ660" s="417"/>
      <c r="AK660" s="417"/>
      <c r="AL660" s="417"/>
      <c r="AM660" s="417"/>
      <c r="AN660" s="417"/>
    </row>
    <row r="661" spans="1:40" ht="12.75" customHeight="1">
      <c r="A661" s="467"/>
      <c r="B661" s="523"/>
      <c r="C661" s="409"/>
      <c r="D661" s="599"/>
      <c r="E661" s="619"/>
      <c r="F661" s="276"/>
      <c r="G661" s="632"/>
      <c r="H661" s="277"/>
      <c r="J661" s="417"/>
      <c r="K661" s="417"/>
      <c r="L661" s="417"/>
      <c r="M661" s="417"/>
      <c r="N661" s="417"/>
      <c r="O661" s="417"/>
      <c r="P661" s="417"/>
      <c r="Q661" s="417"/>
      <c r="R661" s="417"/>
      <c r="S661" s="417"/>
      <c r="T661" s="417"/>
      <c r="U661" s="417"/>
      <c r="V661" s="417"/>
      <c r="W661" s="417"/>
      <c r="X661" s="417"/>
      <c r="Y661" s="417"/>
      <c r="Z661" s="417"/>
      <c r="AA661" s="417"/>
      <c r="AB661" s="417"/>
      <c r="AC661" s="417"/>
      <c r="AD661" s="417"/>
      <c r="AE661" s="417"/>
      <c r="AF661" s="417"/>
      <c r="AG661" s="417"/>
      <c r="AH661" s="417"/>
      <c r="AI661" s="417"/>
      <c r="AJ661" s="417"/>
      <c r="AK661" s="417"/>
      <c r="AL661" s="417"/>
      <c r="AM661" s="417"/>
      <c r="AN661" s="417"/>
    </row>
    <row r="662" spans="1:40" ht="12.75" customHeight="1">
      <c r="A662" s="466"/>
      <c r="B662" s="510"/>
      <c r="C662" s="514"/>
      <c r="D662" s="597"/>
      <c r="E662" s="618"/>
      <c r="F662" s="636"/>
      <c r="G662" s="631"/>
      <c r="H662" s="661"/>
      <c r="J662" s="417"/>
      <c r="K662" s="417"/>
      <c r="L662" s="417"/>
      <c r="M662" s="417"/>
      <c r="N662" s="417"/>
      <c r="O662" s="417"/>
      <c r="P662" s="417"/>
      <c r="Q662" s="417"/>
      <c r="R662" s="417"/>
      <c r="S662" s="417"/>
      <c r="T662" s="417"/>
      <c r="U662" s="417"/>
      <c r="V662" s="417"/>
      <c r="W662" s="417"/>
      <c r="X662" s="417"/>
      <c r="Y662" s="417"/>
      <c r="Z662" s="417"/>
      <c r="AA662" s="417"/>
      <c r="AB662" s="417"/>
      <c r="AC662" s="417"/>
      <c r="AD662" s="417"/>
      <c r="AE662" s="417"/>
      <c r="AF662" s="417"/>
      <c r="AG662" s="417"/>
      <c r="AH662" s="417"/>
      <c r="AI662" s="417"/>
      <c r="AJ662" s="417"/>
      <c r="AK662" s="417"/>
      <c r="AL662" s="417"/>
      <c r="AM662" s="417"/>
      <c r="AN662" s="417"/>
    </row>
    <row r="663" spans="1:40" ht="12.75" customHeight="1">
      <c r="A663" s="467"/>
      <c r="B663" s="523"/>
      <c r="C663" s="515"/>
      <c r="D663" s="594"/>
      <c r="E663" s="619"/>
      <c r="F663" s="630"/>
      <c r="G663" s="632"/>
      <c r="H663" s="277"/>
      <c r="J663" s="417"/>
      <c r="K663" s="417"/>
      <c r="L663" s="417"/>
      <c r="M663" s="417"/>
      <c r="N663" s="417"/>
      <c r="O663" s="417"/>
      <c r="P663" s="417"/>
      <c r="Q663" s="417"/>
      <c r="R663" s="417"/>
      <c r="S663" s="417"/>
      <c r="T663" s="417"/>
      <c r="U663" s="417"/>
      <c r="V663" s="417"/>
      <c r="W663" s="417"/>
      <c r="X663" s="417"/>
      <c r="Y663" s="417"/>
      <c r="Z663" s="417"/>
      <c r="AA663" s="417"/>
      <c r="AB663" s="417"/>
      <c r="AC663" s="417"/>
      <c r="AD663" s="417"/>
      <c r="AE663" s="417"/>
      <c r="AF663" s="417"/>
      <c r="AG663" s="417"/>
      <c r="AH663" s="417"/>
      <c r="AI663" s="417"/>
      <c r="AJ663" s="417"/>
      <c r="AK663" s="417"/>
      <c r="AL663" s="417"/>
      <c r="AM663" s="417"/>
      <c r="AN663" s="417"/>
    </row>
    <row r="664" spans="1:40" ht="12.75" customHeight="1">
      <c r="A664" s="466"/>
      <c r="B664" s="510"/>
      <c r="C664" s="514"/>
      <c r="D664" s="597"/>
      <c r="E664" s="618"/>
      <c r="F664" s="636"/>
      <c r="G664" s="631"/>
      <c r="H664" s="661"/>
      <c r="J664" s="417"/>
      <c r="K664" s="417"/>
      <c r="L664" s="417"/>
      <c r="M664" s="417"/>
      <c r="N664" s="417"/>
      <c r="O664" s="417"/>
      <c r="P664" s="417"/>
      <c r="Q664" s="417"/>
      <c r="R664" s="417"/>
      <c r="S664" s="417"/>
      <c r="T664" s="417"/>
      <c r="U664" s="417"/>
      <c r="V664" s="417"/>
      <c r="W664" s="417"/>
      <c r="X664" s="417"/>
      <c r="Y664" s="417"/>
      <c r="Z664" s="417"/>
      <c r="AA664" s="417"/>
      <c r="AB664" s="417"/>
      <c r="AC664" s="417"/>
      <c r="AD664" s="417"/>
      <c r="AE664" s="417"/>
      <c r="AF664" s="417"/>
      <c r="AG664" s="417"/>
      <c r="AH664" s="417"/>
      <c r="AI664" s="417"/>
      <c r="AJ664" s="417"/>
      <c r="AK664" s="417"/>
      <c r="AL664" s="417"/>
      <c r="AM664" s="417"/>
      <c r="AN664" s="417"/>
    </row>
    <row r="665" spans="1:40" ht="12.75" customHeight="1">
      <c r="A665" s="467"/>
      <c r="B665" s="523"/>
      <c r="C665" s="515"/>
      <c r="D665" s="594"/>
      <c r="E665" s="619"/>
      <c r="F665" s="630"/>
      <c r="G665" s="632"/>
      <c r="H665" s="277"/>
      <c r="J665" s="417"/>
      <c r="K665" s="417"/>
      <c r="L665" s="417"/>
      <c r="M665" s="417"/>
      <c r="N665" s="417"/>
      <c r="O665" s="417"/>
      <c r="P665" s="417"/>
      <c r="Q665" s="417"/>
      <c r="R665" s="417"/>
      <c r="S665" s="417"/>
      <c r="T665" s="417"/>
      <c r="U665" s="417"/>
      <c r="V665" s="417"/>
      <c r="W665" s="417"/>
      <c r="X665" s="417"/>
      <c r="Y665" s="417"/>
      <c r="Z665" s="417"/>
      <c r="AA665" s="417"/>
      <c r="AB665" s="417"/>
      <c r="AC665" s="417"/>
      <c r="AD665" s="417"/>
      <c r="AE665" s="417"/>
      <c r="AF665" s="417"/>
      <c r="AG665" s="417"/>
      <c r="AH665" s="417"/>
      <c r="AI665" s="417"/>
      <c r="AJ665" s="417"/>
      <c r="AK665" s="417"/>
      <c r="AL665" s="417"/>
      <c r="AM665" s="417"/>
      <c r="AN665" s="417"/>
    </row>
    <row r="666" spans="1:40" ht="12.75" customHeight="1">
      <c r="A666" s="466"/>
      <c r="B666" s="510"/>
      <c r="C666" s="516"/>
      <c r="D666" s="599"/>
      <c r="E666" s="618"/>
      <c r="F666" s="276"/>
      <c r="G666" s="631"/>
      <c r="H666" s="661"/>
      <c r="J666" s="417"/>
      <c r="K666" s="417"/>
      <c r="L666" s="417"/>
      <c r="M666" s="417"/>
      <c r="N666" s="417"/>
      <c r="O666" s="417"/>
      <c r="P666" s="417"/>
      <c r="Q666" s="417"/>
      <c r="R666" s="417"/>
      <c r="S666" s="417"/>
      <c r="T666" s="417"/>
      <c r="U666" s="417"/>
      <c r="V666" s="417"/>
      <c r="W666" s="417"/>
      <c r="X666" s="417"/>
      <c r="Y666" s="417"/>
      <c r="Z666" s="417"/>
      <c r="AA666" s="417"/>
      <c r="AB666" s="417"/>
      <c r="AC666" s="417"/>
      <c r="AD666" s="417"/>
      <c r="AE666" s="417"/>
      <c r="AF666" s="417"/>
      <c r="AG666" s="417"/>
      <c r="AH666" s="417"/>
      <c r="AI666" s="417"/>
      <c r="AJ666" s="417"/>
      <c r="AK666" s="417"/>
      <c r="AL666" s="417"/>
      <c r="AM666" s="417"/>
      <c r="AN666" s="417"/>
    </row>
    <row r="667" spans="1:40" ht="12.75" customHeight="1">
      <c r="A667" s="467"/>
      <c r="B667" s="523"/>
      <c r="C667" s="409"/>
      <c r="D667" s="600"/>
      <c r="E667" s="619"/>
      <c r="F667" s="630"/>
      <c r="G667" s="632"/>
      <c r="H667" s="277"/>
      <c r="J667" s="417"/>
      <c r="K667" s="417"/>
      <c r="L667" s="417"/>
      <c r="M667" s="417"/>
      <c r="N667" s="417"/>
      <c r="O667" s="417"/>
      <c r="P667" s="417"/>
      <c r="Q667" s="417"/>
      <c r="R667" s="417"/>
      <c r="S667" s="417"/>
      <c r="T667" s="417"/>
      <c r="U667" s="417"/>
      <c r="V667" s="417"/>
      <c r="W667" s="417"/>
      <c r="X667" s="417"/>
      <c r="Y667" s="417"/>
      <c r="Z667" s="417"/>
      <c r="AA667" s="417"/>
      <c r="AB667" s="417"/>
      <c r="AC667" s="417"/>
      <c r="AD667" s="417"/>
      <c r="AE667" s="417"/>
      <c r="AF667" s="417"/>
      <c r="AG667" s="417"/>
      <c r="AH667" s="417"/>
      <c r="AI667" s="417"/>
      <c r="AJ667" s="417"/>
      <c r="AK667" s="417"/>
      <c r="AL667" s="417"/>
      <c r="AM667" s="417"/>
      <c r="AN667" s="417"/>
    </row>
    <row r="668" spans="1:40" ht="12.75" customHeight="1">
      <c r="A668" s="466"/>
      <c r="B668" s="510"/>
      <c r="C668" s="514"/>
      <c r="D668" s="599"/>
      <c r="E668" s="618"/>
      <c r="F668" s="276"/>
      <c r="G668" s="631"/>
      <c r="H668" s="661"/>
      <c r="J668" s="417"/>
      <c r="K668" s="417"/>
      <c r="L668" s="417"/>
      <c r="M668" s="417"/>
      <c r="N668" s="417"/>
      <c r="O668" s="417"/>
      <c r="P668" s="417"/>
      <c r="Q668" s="417"/>
      <c r="R668" s="417"/>
      <c r="S668" s="417"/>
      <c r="T668" s="417"/>
      <c r="U668" s="417"/>
      <c r="V668" s="417"/>
      <c r="W668" s="417"/>
      <c r="X668" s="417"/>
      <c r="Y668" s="417"/>
      <c r="Z668" s="417"/>
      <c r="AA668" s="417"/>
      <c r="AB668" s="417"/>
      <c r="AC668" s="417"/>
      <c r="AD668" s="417"/>
      <c r="AE668" s="417"/>
      <c r="AF668" s="417"/>
      <c r="AG668" s="417"/>
      <c r="AH668" s="417"/>
      <c r="AI668" s="417"/>
      <c r="AJ668" s="417"/>
      <c r="AK668" s="417"/>
      <c r="AL668" s="417"/>
      <c r="AM668" s="417"/>
      <c r="AN668" s="417"/>
    </row>
    <row r="669" spans="1:40" ht="12.75" customHeight="1">
      <c r="A669" s="467"/>
      <c r="B669" s="523"/>
      <c r="C669" s="409"/>
      <c r="D669" s="600"/>
      <c r="E669" s="619"/>
      <c r="F669" s="630"/>
      <c r="G669" s="632"/>
      <c r="H669" s="277"/>
      <c r="J669" s="417"/>
      <c r="K669" s="417"/>
      <c r="L669" s="417"/>
      <c r="M669" s="417"/>
      <c r="N669" s="417"/>
      <c r="O669" s="417"/>
      <c r="P669" s="417"/>
      <c r="Q669" s="417"/>
      <c r="R669" s="417"/>
      <c r="S669" s="417"/>
      <c r="T669" s="417"/>
      <c r="U669" s="417"/>
      <c r="V669" s="417"/>
      <c r="W669" s="417"/>
      <c r="X669" s="417"/>
      <c r="Y669" s="417"/>
      <c r="Z669" s="417"/>
      <c r="AA669" s="417"/>
      <c r="AB669" s="417"/>
      <c r="AC669" s="417"/>
      <c r="AD669" s="417"/>
      <c r="AE669" s="417"/>
      <c r="AF669" s="417"/>
      <c r="AG669" s="417"/>
      <c r="AH669" s="417"/>
      <c r="AI669" s="417"/>
      <c r="AJ669" s="417"/>
      <c r="AK669" s="417"/>
      <c r="AL669" s="417"/>
      <c r="AM669" s="417"/>
      <c r="AN669" s="417"/>
    </row>
    <row r="670" spans="1:40" ht="12.75" customHeight="1">
      <c r="A670" s="466"/>
      <c r="B670" s="510"/>
      <c r="C670" s="423"/>
      <c r="D670" s="599"/>
      <c r="E670" s="618"/>
      <c r="F670" s="276"/>
      <c r="G670" s="631"/>
      <c r="H670" s="661"/>
      <c r="J670" s="417"/>
      <c r="K670" s="417"/>
      <c r="L670" s="417"/>
      <c r="M670" s="417"/>
      <c r="N670" s="417"/>
      <c r="O670" s="417"/>
      <c r="P670" s="417"/>
      <c r="Q670" s="417"/>
      <c r="R670" s="417"/>
      <c r="S670" s="417"/>
      <c r="T670" s="417"/>
      <c r="U670" s="417"/>
      <c r="V670" s="417"/>
      <c r="W670" s="417"/>
      <c r="X670" s="417"/>
      <c r="Y670" s="417"/>
      <c r="Z670" s="417"/>
      <c r="AA670" s="417"/>
      <c r="AB670" s="417"/>
      <c r="AC670" s="417"/>
      <c r="AD670" s="417"/>
      <c r="AE670" s="417"/>
      <c r="AF670" s="417"/>
      <c r="AG670" s="417"/>
      <c r="AH670" s="417"/>
      <c r="AI670" s="417"/>
      <c r="AJ670" s="417"/>
      <c r="AK670" s="417"/>
      <c r="AL670" s="417"/>
      <c r="AM670" s="417"/>
      <c r="AN670" s="417"/>
    </row>
    <row r="671" spans="1:40" ht="12.75" customHeight="1">
      <c r="A671" s="467"/>
      <c r="B671" s="523"/>
      <c r="C671" s="515"/>
      <c r="D671" s="600"/>
      <c r="E671" s="619"/>
      <c r="F671" s="630"/>
      <c r="G671" s="632"/>
      <c r="H671" s="277"/>
      <c r="J671" s="417"/>
      <c r="K671" s="417"/>
      <c r="L671" s="417"/>
      <c r="M671" s="417"/>
      <c r="N671" s="417"/>
      <c r="O671" s="417"/>
      <c r="P671" s="417"/>
      <c r="Q671" s="417"/>
      <c r="R671" s="417"/>
      <c r="S671" s="417"/>
      <c r="T671" s="417"/>
      <c r="U671" s="417"/>
      <c r="V671" s="417"/>
      <c r="W671" s="417"/>
      <c r="X671" s="417"/>
      <c r="Y671" s="417"/>
      <c r="Z671" s="417"/>
      <c r="AA671" s="417"/>
      <c r="AB671" s="417"/>
      <c r="AC671" s="417"/>
      <c r="AD671" s="417"/>
      <c r="AE671" s="417"/>
      <c r="AF671" s="417"/>
      <c r="AG671" s="417"/>
      <c r="AH671" s="417"/>
      <c r="AI671" s="417"/>
      <c r="AJ671" s="417"/>
      <c r="AK671" s="417"/>
      <c r="AL671" s="417"/>
      <c r="AM671" s="417"/>
      <c r="AN671" s="417"/>
    </row>
    <row r="672" spans="1:40" ht="12.75" customHeight="1">
      <c r="A672" s="466"/>
      <c r="B672" s="516"/>
      <c r="C672" s="423"/>
      <c r="D672" s="599"/>
      <c r="E672" s="618"/>
      <c r="F672" s="276"/>
      <c r="G672" s="631"/>
      <c r="H672" s="661"/>
      <c r="J672" s="417"/>
      <c r="K672" s="417"/>
      <c r="L672" s="417"/>
      <c r="M672" s="417"/>
      <c r="N672" s="417"/>
      <c r="O672" s="417"/>
      <c r="P672" s="417"/>
      <c r="Q672" s="417"/>
      <c r="R672" s="417"/>
      <c r="S672" s="417"/>
      <c r="T672" s="417"/>
      <c r="U672" s="417"/>
      <c r="V672" s="417"/>
      <c r="W672" s="417"/>
      <c r="X672" s="417"/>
      <c r="Y672" s="417"/>
      <c r="Z672" s="417"/>
      <c r="AA672" s="417"/>
      <c r="AB672" s="417"/>
      <c r="AC672" s="417"/>
      <c r="AD672" s="417"/>
      <c r="AE672" s="417"/>
      <c r="AF672" s="417"/>
      <c r="AG672" s="417"/>
      <c r="AH672" s="417"/>
      <c r="AI672" s="417"/>
      <c r="AJ672" s="417"/>
      <c r="AK672" s="417"/>
      <c r="AL672" s="417"/>
      <c r="AM672" s="417"/>
      <c r="AN672" s="417"/>
    </row>
    <row r="673" spans="1:40" ht="12.75" customHeight="1">
      <c r="A673" s="467"/>
      <c r="B673" s="497"/>
      <c r="C673" s="515"/>
      <c r="D673" s="600"/>
      <c r="E673" s="619"/>
      <c r="F673" s="630"/>
      <c r="G673" s="632"/>
      <c r="H673" s="277"/>
      <c r="J673" s="417"/>
      <c r="K673" s="417"/>
      <c r="L673" s="417"/>
      <c r="M673" s="417"/>
      <c r="N673" s="417"/>
      <c r="O673" s="417"/>
      <c r="P673" s="417"/>
      <c r="Q673" s="417"/>
      <c r="R673" s="417"/>
      <c r="S673" s="417"/>
      <c r="T673" s="417"/>
      <c r="U673" s="417"/>
      <c r="V673" s="417"/>
      <c r="W673" s="417"/>
      <c r="X673" s="417"/>
      <c r="Y673" s="417"/>
      <c r="Z673" s="417"/>
      <c r="AA673" s="417"/>
      <c r="AB673" s="417"/>
      <c r="AC673" s="417"/>
      <c r="AD673" s="417"/>
      <c r="AE673" s="417"/>
      <c r="AF673" s="417"/>
      <c r="AG673" s="417"/>
      <c r="AH673" s="417"/>
      <c r="AI673" s="417"/>
      <c r="AJ673" s="417"/>
      <c r="AK673" s="417"/>
      <c r="AL673" s="417"/>
      <c r="AM673" s="417"/>
      <c r="AN673" s="417"/>
    </row>
    <row r="674" spans="1:40" ht="12.75" customHeight="1">
      <c r="A674" s="466"/>
      <c r="B674" s="516"/>
      <c r="C674" s="423"/>
      <c r="D674" s="599"/>
      <c r="E674" s="618"/>
      <c r="F674" s="276"/>
      <c r="G674" s="631"/>
      <c r="H674" s="661"/>
      <c r="J674" s="417"/>
      <c r="K674" s="417"/>
      <c r="L674" s="417"/>
      <c r="M674" s="417"/>
      <c r="N674" s="417"/>
      <c r="O674" s="417"/>
      <c r="P674" s="417"/>
      <c r="Q674" s="417"/>
      <c r="R674" s="417"/>
      <c r="S674" s="417"/>
      <c r="T674" s="417"/>
      <c r="U674" s="417"/>
      <c r="V674" s="417"/>
      <c r="W674" s="417"/>
      <c r="X674" s="417"/>
      <c r="Y674" s="417"/>
      <c r="Z674" s="417"/>
      <c r="AA674" s="417"/>
      <c r="AB674" s="417"/>
      <c r="AC674" s="417"/>
      <c r="AD674" s="417"/>
      <c r="AE674" s="417"/>
      <c r="AF674" s="417"/>
      <c r="AG674" s="417"/>
      <c r="AH674" s="417"/>
      <c r="AI674" s="417"/>
      <c r="AJ674" s="417"/>
      <c r="AK674" s="417"/>
      <c r="AL674" s="417"/>
      <c r="AM674" s="417"/>
      <c r="AN674" s="417"/>
    </row>
    <row r="675" spans="1:40" ht="12.75" customHeight="1">
      <c r="A675" s="467"/>
      <c r="B675" s="497"/>
      <c r="C675" s="515"/>
      <c r="D675" s="600"/>
      <c r="E675" s="619"/>
      <c r="F675" s="630"/>
      <c r="G675" s="632"/>
      <c r="H675" s="277"/>
      <c r="J675" s="417"/>
      <c r="K675" s="417"/>
      <c r="L675" s="417"/>
      <c r="M675" s="417"/>
      <c r="N675" s="417"/>
      <c r="O675" s="417"/>
      <c r="P675" s="417"/>
      <c r="Q675" s="417"/>
      <c r="R675" s="417"/>
      <c r="S675" s="417"/>
      <c r="T675" s="417"/>
      <c r="U675" s="417"/>
      <c r="V675" s="417"/>
      <c r="W675" s="417"/>
      <c r="X675" s="417"/>
      <c r="Y675" s="417"/>
      <c r="Z675" s="417"/>
      <c r="AA675" s="417"/>
      <c r="AB675" s="417"/>
      <c r="AC675" s="417"/>
      <c r="AD675" s="417"/>
      <c r="AE675" s="417"/>
      <c r="AF675" s="417"/>
      <c r="AG675" s="417"/>
      <c r="AH675" s="417"/>
      <c r="AI675" s="417"/>
      <c r="AJ675" s="417"/>
      <c r="AK675" s="417"/>
      <c r="AL675" s="417"/>
      <c r="AM675" s="417"/>
      <c r="AN675" s="417"/>
    </row>
    <row r="676" spans="1:40" ht="12.75" customHeight="1">
      <c r="A676" s="466"/>
      <c r="B676" s="516"/>
      <c r="C676" s="423"/>
      <c r="D676" s="599"/>
      <c r="E676" s="618"/>
      <c r="F676" s="276"/>
      <c r="G676" s="631"/>
      <c r="H676" s="661"/>
      <c r="J676" s="417"/>
      <c r="K676" s="417"/>
      <c r="L676" s="417"/>
      <c r="M676" s="417"/>
      <c r="N676" s="417"/>
      <c r="O676" s="417"/>
      <c r="P676" s="417"/>
      <c r="Q676" s="417"/>
      <c r="R676" s="417"/>
      <c r="S676" s="417"/>
      <c r="T676" s="417"/>
      <c r="U676" s="417"/>
      <c r="V676" s="417"/>
      <c r="W676" s="417"/>
      <c r="X676" s="417"/>
      <c r="Y676" s="417"/>
      <c r="Z676" s="417"/>
      <c r="AA676" s="417"/>
      <c r="AB676" s="417"/>
      <c r="AC676" s="417"/>
      <c r="AD676" s="417"/>
      <c r="AE676" s="417"/>
      <c r="AF676" s="417"/>
      <c r="AG676" s="417"/>
      <c r="AH676" s="417"/>
      <c r="AI676" s="417"/>
      <c r="AJ676" s="417"/>
      <c r="AK676" s="417"/>
      <c r="AL676" s="417"/>
      <c r="AM676" s="417"/>
      <c r="AN676" s="417"/>
    </row>
    <row r="677" spans="1:40" ht="12.75" customHeight="1">
      <c r="A677" s="467"/>
      <c r="B677" s="497"/>
      <c r="C677" s="409"/>
      <c r="D677" s="600"/>
      <c r="E677" s="619"/>
      <c r="F677" s="630"/>
      <c r="G677" s="632"/>
      <c r="H677" s="277"/>
      <c r="J677" s="417"/>
      <c r="K677" s="417"/>
      <c r="L677" s="417"/>
      <c r="M677" s="417"/>
      <c r="N677" s="417"/>
      <c r="O677" s="417"/>
      <c r="P677" s="417"/>
      <c r="Q677" s="417"/>
      <c r="R677" s="417"/>
      <c r="S677" s="417"/>
      <c r="T677" s="417"/>
      <c r="U677" s="417"/>
      <c r="V677" s="417"/>
      <c r="W677" s="417"/>
      <c r="X677" s="417"/>
      <c r="Y677" s="417"/>
      <c r="Z677" s="417"/>
      <c r="AA677" s="417"/>
      <c r="AB677" s="417"/>
      <c r="AC677" s="417"/>
      <c r="AD677" s="417"/>
      <c r="AE677" s="417"/>
      <c r="AF677" s="417"/>
      <c r="AG677" s="417"/>
      <c r="AH677" s="417"/>
      <c r="AI677" s="417"/>
      <c r="AJ677" s="417"/>
      <c r="AK677" s="417"/>
      <c r="AL677" s="417"/>
      <c r="AM677" s="417"/>
      <c r="AN677" s="417"/>
    </row>
    <row r="678" spans="1:40" ht="12.75" customHeight="1">
      <c r="A678" s="466"/>
      <c r="B678" s="491"/>
      <c r="C678" s="510"/>
      <c r="D678" s="593"/>
      <c r="E678" s="611"/>
      <c r="F678" s="633"/>
      <c r="G678" s="631"/>
      <c r="H678" s="661"/>
      <c r="J678" s="417"/>
      <c r="K678" s="417"/>
      <c r="L678" s="417"/>
      <c r="M678" s="417"/>
      <c r="N678" s="417"/>
      <c r="O678" s="417"/>
      <c r="P678" s="417"/>
      <c r="Q678" s="417"/>
      <c r="R678" s="417"/>
      <c r="S678" s="417"/>
      <c r="T678" s="417"/>
      <c r="U678" s="417"/>
      <c r="V678" s="417"/>
      <c r="W678" s="417"/>
      <c r="X678" s="417"/>
      <c r="Y678" s="417"/>
      <c r="Z678" s="417"/>
      <c r="AA678" s="417"/>
      <c r="AB678" s="417"/>
      <c r="AC678" s="417"/>
      <c r="AD678" s="417"/>
      <c r="AE678" s="417"/>
      <c r="AF678" s="417"/>
      <c r="AG678" s="417"/>
      <c r="AH678" s="417"/>
      <c r="AI678" s="417"/>
      <c r="AJ678" s="417"/>
      <c r="AK678" s="417"/>
      <c r="AL678" s="417"/>
      <c r="AM678" s="417"/>
      <c r="AN678" s="417"/>
    </row>
    <row r="679" spans="1:40" ht="12.75" customHeight="1">
      <c r="A679" s="467"/>
      <c r="B679" s="469" t="s">
        <v>2196</v>
      </c>
      <c r="C679" s="493"/>
      <c r="D679" s="594"/>
      <c r="E679" s="469"/>
      <c r="F679" s="634"/>
      <c r="G679" s="632"/>
      <c r="H679" s="277"/>
      <c r="J679" s="417"/>
      <c r="K679" s="417"/>
      <c r="L679" s="417"/>
      <c r="M679" s="417"/>
      <c r="N679" s="417"/>
      <c r="O679" s="417"/>
      <c r="P679" s="417"/>
      <c r="Q679" s="417"/>
      <c r="R679" s="417"/>
      <c r="S679" s="417"/>
      <c r="T679" s="417"/>
      <c r="U679" s="417"/>
      <c r="V679" s="417"/>
      <c r="W679" s="417"/>
      <c r="X679" s="417"/>
      <c r="Y679" s="417"/>
      <c r="Z679" s="417"/>
      <c r="AA679" s="417"/>
      <c r="AB679" s="417"/>
      <c r="AC679" s="417"/>
      <c r="AD679" s="417"/>
      <c r="AE679" s="417"/>
      <c r="AF679" s="417"/>
      <c r="AG679" s="417"/>
      <c r="AH679" s="417"/>
      <c r="AI679" s="417"/>
      <c r="AJ679" s="417"/>
      <c r="AK679" s="417"/>
      <c r="AL679" s="417"/>
      <c r="AM679" s="417"/>
      <c r="AN679" s="417"/>
    </row>
    <row r="680" spans="1:40" ht="12.75" customHeight="1">
      <c r="A680" s="466"/>
      <c r="B680" s="516"/>
      <c r="C680" s="514"/>
      <c r="D680" s="599"/>
      <c r="E680" s="618"/>
      <c r="F680" s="276"/>
      <c r="G680" s="631"/>
      <c r="H680" s="661"/>
      <c r="J680" s="417"/>
      <c r="K680" s="417"/>
      <c r="L680" s="417"/>
      <c r="M680" s="417"/>
      <c r="N680" s="417"/>
      <c r="O680" s="417"/>
      <c r="P680" s="417"/>
      <c r="Q680" s="417"/>
      <c r="R680" s="417"/>
      <c r="S680" s="417"/>
      <c r="T680" s="417"/>
      <c r="U680" s="417"/>
      <c r="V680" s="417"/>
      <c r="W680" s="417"/>
      <c r="X680" s="417"/>
      <c r="Y680" s="417"/>
      <c r="Z680" s="417"/>
      <c r="AA680" s="417"/>
      <c r="AB680" s="417"/>
      <c r="AC680" s="417"/>
      <c r="AD680" s="417"/>
      <c r="AE680" s="417"/>
      <c r="AF680" s="417"/>
      <c r="AG680" s="417"/>
      <c r="AH680" s="417"/>
      <c r="AI680" s="417"/>
      <c r="AJ680" s="417"/>
      <c r="AK680" s="417"/>
      <c r="AL680" s="417"/>
      <c r="AM680" s="417"/>
      <c r="AN680" s="417"/>
    </row>
    <row r="681" spans="1:40" ht="12.75" customHeight="1">
      <c r="A681" s="467"/>
      <c r="B681" s="497"/>
      <c r="C681" s="409"/>
      <c r="D681" s="600"/>
      <c r="E681" s="619"/>
      <c r="F681" s="630"/>
      <c r="G681" s="632"/>
      <c r="H681" s="277"/>
      <c r="J681" s="417"/>
      <c r="K681" s="417"/>
      <c r="L681" s="417"/>
      <c r="M681" s="417"/>
      <c r="N681" s="417"/>
      <c r="O681" s="417"/>
      <c r="P681" s="417"/>
      <c r="Q681" s="417"/>
      <c r="R681" s="417"/>
      <c r="S681" s="417"/>
      <c r="T681" s="417"/>
      <c r="U681" s="417"/>
      <c r="V681" s="417"/>
      <c r="W681" s="417"/>
      <c r="X681" s="417"/>
      <c r="Y681" s="417"/>
      <c r="Z681" s="417"/>
      <c r="AA681" s="417"/>
      <c r="AB681" s="417"/>
      <c r="AC681" s="417"/>
      <c r="AD681" s="417"/>
      <c r="AE681" s="417"/>
      <c r="AF681" s="417"/>
      <c r="AG681" s="417"/>
      <c r="AH681" s="417"/>
      <c r="AI681" s="417"/>
      <c r="AJ681" s="417"/>
      <c r="AK681" s="417"/>
      <c r="AL681" s="417"/>
      <c r="AM681" s="417"/>
      <c r="AN681" s="417"/>
    </row>
    <row r="682" spans="1:40" ht="12.75" customHeight="1">
      <c r="A682" s="466"/>
      <c r="B682" s="516"/>
      <c r="C682" s="423"/>
      <c r="D682" s="599"/>
      <c r="E682" s="618"/>
      <c r="F682" s="276"/>
      <c r="G682" s="631"/>
      <c r="H682" s="661"/>
      <c r="J682" s="417"/>
      <c r="K682" s="417"/>
      <c r="L682" s="417"/>
      <c r="M682" s="417"/>
      <c r="N682" s="417"/>
      <c r="O682" s="417"/>
      <c r="P682" s="417"/>
      <c r="Q682" s="417"/>
      <c r="R682" s="417"/>
      <c r="S682" s="417"/>
      <c r="T682" s="417"/>
      <c r="U682" s="417"/>
      <c r="V682" s="417"/>
      <c r="W682" s="417"/>
      <c r="X682" s="417"/>
      <c r="Y682" s="417"/>
      <c r="Z682" s="417"/>
      <c r="AA682" s="417"/>
      <c r="AB682" s="417"/>
      <c r="AC682" s="417"/>
      <c r="AD682" s="417"/>
      <c r="AE682" s="417"/>
      <c r="AF682" s="417"/>
      <c r="AG682" s="417"/>
      <c r="AH682" s="417"/>
      <c r="AI682" s="417"/>
      <c r="AJ682" s="417"/>
      <c r="AK682" s="417"/>
      <c r="AL682" s="417"/>
      <c r="AM682" s="417"/>
      <c r="AN682" s="417"/>
    </row>
    <row r="683" spans="1:40" ht="12.75" customHeight="1">
      <c r="A683" s="476" t="s">
        <v>3285</v>
      </c>
      <c r="B683" s="492" t="s">
        <v>2663</v>
      </c>
      <c r="C683" s="560" t="s">
        <v>1058</v>
      </c>
      <c r="D683" s="600"/>
      <c r="E683" s="619"/>
      <c r="F683" s="630"/>
      <c r="G683" s="632"/>
      <c r="H683" s="277"/>
      <c r="J683" s="417"/>
      <c r="K683" s="417"/>
      <c r="L683" s="417"/>
      <c r="M683" s="417"/>
      <c r="N683" s="417"/>
      <c r="O683" s="417"/>
      <c r="P683" s="417"/>
      <c r="Q683" s="417"/>
      <c r="R683" s="417"/>
      <c r="S683" s="417"/>
      <c r="T683" s="417"/>
      <c r="U683" s="417"/>
      <c r="V683" s="417"/>
      <c r="W683" s="417"/>
      <c r="X683" s="417"/>
      <c r="Y683" s="417"/>
      <c r="Z683" s="417"/>
      <c r="AA683" s="417"/>
      <c r="AB683" s="417"/>
      <c r="AC683" s="417"/>
      <c r="AD683" s="417"/>
      <c r="AE683" s="417"/>
      <c r="AF683" s="417"/>
      <c r="AG683" s="417"/>
      <c r="AH683" s="417"/>
      <c r="AI683" s="417"/>
      <c r="AJ683" s="417"/>
      <c r="AK683" s="417"/>
      <c r="AL683" s="417"/>
      <c r="AM683" s="417"/>
      <c r="AN683" s="417"/>
    </row>
    <row r="684" spans="1:40" ht="12.75" customHeight="1">
      <c r="A684" s="466"/>
      <c r="B684" s="516"/>
      <c r="C684" s="423"/>
      <c r="D684" s="599"/>
      <c r="E684" s="618"/>
      <c r="F684" s="276"/>
      <c r="G684" s="631"/>
      <c r="H684" s="661"/>
      <c r="J684" s="417"/>
      <c r="K684" s="417"/>
      <c r="L684" s="417"/>
      <c r="M684" s="417"/>
      <c r="N684" s="417"/>
      <c r="O684" s="417"/>
      <c r="P684" s="417"/>
      <c r="Q684" s="417"/>
      <c r="R684" s="417"/>
      <c r="S684" s="417"/>
      <c r="T684" s="417"/>
      <c r="U684" s="417"/>
      <c r="V684" s="417"/>
      <c r="W684" s="417"/>
      <c r="X684" s="417"/>
      <c r="Y684" s="417"/>
      <c r="Z684" s="417"/>
      <c r="AA684" s="417"/>
      <c r="AB684" s="417"/>
      <c r="AC684" s="417"/>
      <c r="AD684" s="417"/>
      <c r="AE684" s="417"/>
      <c r="AF684" s="417"/>
      <c r="AG684" s="417"/>
      <c r="AH684" s="417"/>
      <c r="AI684" s="417"/>
      <c r="AJ684" s="417"/>
      <c r="AK684" s="417"/>
      <c r="AL684" s="417"/>
      <c r="AM684" s="417"/>
      <c r="AN684" s="417"/>
    </row>
    <row r="685" spans="1:40" ht="12.75" customHeight="1">
      <c r="A685" s="467"/>
      <c r="B685" s="497"/>
      <c r="C685" s="409"/>
      <c r="D685" s="600"/>
      <c r="E685" s="619"/>
      <c r="F685" s="630"/>
      <c r="G685" s="632"/>
      <c r="H685" s="277"/>
      <c r="J685" s="417"/>
      <c r="K685" s="417"/>
      <c r="L685" s="417"/>
      <c r="M685" s="417"/>
      <c r="N685" s="417"/>
      <c r="O685" s="417"/>
      <c r="P685" s="417"/>
      <c r="Q685" s="417"/>
      <c r="R685" s="417"/>
      <c r="S685" s="417"/>
      <c r="T685" s="417"/>
      <c r="U685" s="417"/>
      <c r="V685" s="417"/>
      <c r="W685" s="417"/>
      <c r="X685" s="417"/>
      <c r="Y685" s="417"/>
      <c r="Z685" s="417"/>
      <c r="AA685" s="417"/>
      <c r="AB685" s="417"/>
      <c r="AC685" s="417"/>
      <c r="AD685" s="417"/>
      <c r="AE685" s="417"/>
      <c r="AF685" s="417"/>
      <c r="AG685" s="417"/>
      <c r="AH685" s="417"/>
      <c r="AI685" s="417"/>
      <c r="AJ685" s="417"/>
      <c r="AK685" s="417"/>
      <c r="AL685" s="417"/>
      <c r="AM685" s="417"/>
      <c r="AN685" s="417"/>
    </row>
    <row r="686" spans="1:40" ht="12.75" customHeight="1">
      <c r="A686" s="466"/>
      <c r="B686" s="516"/>
      <c r="C686" s="503"/>
      <c r="D686" s="590"/>
      <c r="E686" s="618"/>
      <c r="F686" s="631"/>
      <c r="G686" s="631"/>
      <c r="H686" s="656"/>
      <c r="J686" s="417"/>
      <c r="K686" s="417"/>
      <c r="L686" s="417"/>
      <c r="M686" s="417"/>
      <c r="N686" s="417"/>
      <c r="O686" s="417"/>
      <c r="P686" s="417"/>
      <c r="Q686" s="417"/>
      <c r="R686" s="417"/>
      <c r="S686" s="417"/>
      <c r="T686" s="417"/>
      <c r="U686" s="417"/>
      <c r="V686" s="417"/>
      <c r="W686" s="417"/>
      <c r="X686" s="417"/>
      <c r="Y686" s="417"/>
      <c r="Z686" s="417"/>
      <c r="AA686" s="417"/>
      <c r="AB686" s="417"/>
      <c r="AC686" s="417"/>
      <c r="AD686" s="417"/>
      <c r="AE686" s="417"/>
      <c r="AF686" s="417"/>
      <c r="AG686" s="417"/>
      <c r="AH686" s="417"/>
      <c r="AI686" s="417"/>
      <c r="AJ686" s="417"/>
      <c r="AK686" s="417"/>
      <c r="AL686" s="417"/>
      <c r="AM686" s="417"/>
      <c r="AN686" s="417"/>
    </row>
    <row r="687" spans="1:40" ht="12.75" customHeight="1">
      <c r="A687" s="467"/>
      <c r="B687" s="523" t="s">
        <v>4876</v>
      </c>
      <c r="C687" s="409" t="s">
        <v>4877</v>
      </c>
      <c r="D687" s="591">
        <v>13.5</v>
      </c>
      <c r="E687" s="619" t="s">
        <v>2701</v>
      </c>
      <c r="F687" s="632"/>
      <c r="G687" s="632"/>
      <c r="H687" s="277"/>
      <c r="J687" s="417"/>
      <c r="K687" s="417"/>
      <c r="L687" s="417"/>
      <c r="M687" s="417"/>
      <c r="N687" s="417"/>
      <c r="O687" s="417"/>
      <c r="P687" s="417"/>
      <c r="Q687" s="417"/>
      <c r="R687" s="417"/>
      <c r="S687" s="417"/>
      <c r="T687" s="417"/>
      <c r="U687" s="417"/>
      <c r="V687" s="417"/>
      <c r="W687" s="417"/>
      <c r="X687" s="417"/>
      <c r="Y687" s="417"/>
      <c r="Z687" s="417"/>
      <c r="AA687" s="417"/>
      <c r="AB687" s="417"/>
      <c r="AC687" s="417"/>
      <c r="AD687" s="417"/>
      <c r="AE687" s="417"/>
      <c r="AF687" s="417"/>
      <c r="AG687" s="417"/>
      <c r="AH687" s="417"/>
      <c r="AI687" s="417"/>
      <c r="AJ687" s="417"/>
      <c r="AK687" s="417"/>
      <c r="AL687" s="417"/>
      <c r="AM687" s="417"/>
      <c r="AN687" s="417"/>
    </row>
    <row r="688" spans="1:40" ht="12.75" customHeight="1">
      <c r="A688" s="466"/>
      <c r="B688" s="516"/>
      <c r="C688" s="503"/>
      <c r="D688" s="590"/>
      <c r="E688" s="618"/>
      <c r="F688" s="631"/>
      <c r="G688" s="631"/>
      <c r="H688" s="656"/>
      <c r="J688" s="417"/>
      <c r="K688" s="417"/>
      <c r="L688" s="417"/>
      <c r="M688" s="417"/>
      <c r="N688" s="417"/>
      <c r="O688" s="417"/>
      <c r="P688" s="417"/>
      <c r="Q688" s="417"/>
      <c r="R688" s="417"/>
      <c r="S688" s="417"/>
      <c r="T688" s="417"/>
      <c r="U688" s="417"/>
      <c r="V688" s="417"/>
      <c r="W688" s="417"/>
      <c r="X688" s="417"/>
      <c r="Y688" s="417"/>
      <c r="Z688" s="417"/>
      <c r="AA688" s="417"/>
      <c r="AB688" s="417"/>
      <c r="AC688" s="417"/>
      <c r="AD688" s="417"/>
      <c r="AE688" s="417"/>
      <c r="AF688" s="417"/>
      <c r="AG688" s="417"/>
      <c r="AH688" s="417"/>
      <c r="AI688" s="417"/>
      <c r="AJ688" s="417"/>
      <c r="AK688" s="417"/>
      <c r="AL688" s="417"/>
      <c r="AM688" s="417"/>
      <c r="AN688" s="417"/>
    </row>
    <row r="689" spans="1:40" ht="12.75" customHeight="1">
      <c r="A689" s="480"/>
      <c r="B689" s="523" t="s">
        <v>4876</v>
      </c>
      <c r="C689" s="409" t="s">
        <v>4878</v>
      </c>
      <c r="D689" s="591">
        <v>0.2</v>
      </c>
      <c r="E689" s="619" t="s">
        <v>2701</v>
      </c>
      <c r="F689" s="632"/>
      <c r="G689" s="632"/>
      <c r="H689" s="277"/>
      <c r="J689" s="417"/>
      <c r="K689" s="417"/>
      <c r="L689" s="417"/>
      <c r="M689" s="417"/>
      <c r="N689" s="417"/>
      <c r="O689" s="417"/>
      <c r="P689" s="417"/>
      <c r="Q689" s="417"/>
      <c r="R689" s="417"/>
      <c r="S689" s="417"/>
      <c r="T689" s="417"/>
      <c r="U689" s="417"/>
      <c r="V689" s="417"/>
      <c r="W689" s="417"/>
      <c r="X689" s="417"/>
      <c r="Y689" s="417"/>
      <c r="Z689" s="417"/>
      <c r="AA689" s="417"/>
      <c r="AB689" s="417"/>
      <c r="AC689" s="417"/>
      <c r="AD689" s="417"/>
      <c r="AE689" s="417"/>
      <c r="AF689" s="417"/>
      <c r="AG689" s="417"/>
      <c r="AH689" s="417"/>
      <c r="AI689" s="417"/>
      <c r="AJ689" s="417"/>
      <c r="AK689" s="417"/>
      <c r="AL689" s="417"/>
      <c r="AM689" s="417"/>
      <c r="AN689" s="417"/>
    </row>
    <row r="690" spans="1:40" ht="12.75" customHeight="1">
      <c r="A690" s="475"/>
      <c r="B690" s="510"/>
      <c r="C690" s="570"/>
      <c r="D690" s="590"/>
      <c r="E690" s="618"/>
      <c r="F690" s="631"/>
      <c r="G690" s="631"/>
      <c r="H690" s="423"/>
      <c r="J690" s="417"/>
      <c r="K690" s="417"/>
      <c r="L690" s="417"/>
      <c r="M690" s="417"/>
      <c r="N690" s="417"/>
      <c r="O690" s="417"/>
      <c r="P690" s="417"/>
      <c r="Q690" s="417"/>
      <c r="R690" s="417"/>
      <c r="S690" s="417"/>
      <c r="T690" s="417"/>
      <c r="U690" s="417"/>
      <c r="V690" s="417"/>
      <c r="W690" s="417"/>
      <c r="X690" s="417"/>
      <c r="Y690" s="417"/>
      <c r="Z690" s="417"/>
      <c r="AA690" s="417"/>
      <c r="AB690" s="417"/>
      <c r="AC690" s="417"/>
      <c r="AD690" s="417"/>
      <c r="AE690" s="417"/>
      <c r="AF690" s="417"/>
      <c r="AG690" s="417"/>
      <c r="AH690" s="417"/>
      <c r="AI690" s="417"/>
      <c r="AJ690" s="417"/>
      <c r="AK690" s="417"/>
      <c r="AL690" s="417"/>
      <c r="AM690" s="417"/>
      <c r="AN690" s="417"/>
    </row>
    <row r="691" spans="1:40" ht="12.75" customHeight="1">
      <c r="A691" s="467"/>
      <c r="B691" s="523"/>
      <c r="C691" s="277"/>
      <c r="D691" s="591" t="s">
        <v>46</v>
      </c>
      <c r="E691" s="619"/>
      <c r="F691" s="632"/>
      <c r="G691" s="632"/>
      <c r="H691" s="277"/>
      <c r="J691" s="417"/>
      <c r="K691" s="417"/>
      <c r="L691" s="417"/>
      <c r="M691" s="417"/>
      <c r="N691" s="417"/>
      <c r="O691" s="417"/>
      <c r="P691" s="417"/>
      <c r="Q691" s="417"/>
      <c r="R691" s="417"/>
      <c r="S691" s="417"/>
      <c r="T691" s="417"/>
      <c r="U691" s="417"/>
      <c r="V691" s="417"/>
      <c r="W691" s="417"/>
      <c r="X691" s="417"/>
      <c r="Y691" s="417"/>
      <c r="Z691" s="417"/>
      <c r="AA691" s="417"/>
      <c r="AB691" s="417"/>
      <c r="AC691" s="417"/>
      <c r="AD691" s="417"/>
      <c r="AE691" s="417"/>
      <c r="AF691" s="417"/>
      <c r="AG691" s="417"/>
      <c r="AH691" s="417"/>
      <c r="AI691" s="417"/>
      <c r="AJ691" s="417"/>
      <c r="AK691" s="417"/>
      <c r="AL691" s="417"/>
      <c r="AM691" s="417"/>
      <c r="AN691" s="417"/>
    </row>
    <row r="692" spans="1:40" ht="12.75" customHeight="1">
      <c r="A692" s="466"/>
      <c r="B692" s="510" t="s">
        <v>4611</v>
      </c>
      <c r="C692" s="423"/>
      <c r="D692" s="599"/>
      <c r="E692" s="618"/>
      <c r="F692" s="276"/>
      <c r="G692" s="631"/>
      <c r="H692" s="656"/>
      <c r="J692" s="417"/>
      <c r="K692" s="417"/>
      <c r="L692" s="417"/>
      <c r="M692" s="417"/>
      <c r="N692" s="417"/>
      <c r="O692" s="417"/>
      <c r="P692" s="417"/>
      <c r="Q692" s="417"/>
      <c r="R692" s="417"/>
      <c r="S692" s="417"/>
      <c r="T692" s="417"/>
      <c r="U692" s="417"/>
      <c r="V692" s="417"/>
      <c r="W692" s="417"/>
      <c r="X692" s="417"/>
      <c r="Y692" s="417"/>
      <c r="Z692" s="417"/>
      <c r="AA692" s="417"/>
      <c r="AB692" s="417"/>
      <c r="AC692" s="417"/>
      <c r="AD692" s="417"/>
      <c r="AE692" s="417"/>
      <c r="AF692" s="417"/>
      <c r="AG692" s="417"/>
      <c r="AH692" s="417"/>
      <c r="AI692" s="417"/>
      <c r="AJ692" s="417"/>
      <c r="AK692" s="417"/>
      <c r="AL692" s="417"/>
      <c r="AM692" s="417"/>
      <c r="AN692" s="417"/>
    </row>
    <row r="693" spans="1:40" ht="12.75" customHeight="1">
      <c r="A693" s="480"/>
      <c r="B693" s="523" t="s">
        <v>4879</v>
      </c>
      <c r="C693" s="515" t="s">
        <v>4880</v>
      </c>
      <c r="D693" s="600">
        <v>13.5</v>
      </c>
      <c r="E693" s="619" t="s">
        <v>2701</v>
      </c>
      <c r="F693" s="630"/>
      <c r="G693" s="632"/>
      <c r="H693" s="277"/>
      <c r="J693" s="417"/>
      <c r="K693" s="417"/>
      <c r="L693" s="417"/>
      <c r="M693" s="417"/>
      <c r="N693" s="417"/>
      <c r="O693" s="417"/>
      <c r="P693" s="417"/>
      <c r="Q693" s="417"/>
      <c r="R693" s="417"/>
      <c r="S693" s="417"/>
      <c r="T693" s="417"/>
      <c r="U693" s="417"/>
      <c r="V693" s="417"/>
      <c r="W693" s="417"/>
      <c r="X693" s="417"/>
      <c r="Y693" s="417"/>
      <c r="Z693" s="417"/>
      <c r="AA693" s="417"/>
      <c r="AB693" s="417"/>
      <c r="AC693" s="417"/>
      <c r="AD693" s="417"/>
      <c r="AE693" s="417"/>
      <c r="AF693" s="417"/>
      <c r="AG693" s="417"/>
      <c r="AH693" s="417"/>
      <c r="AI693" s="417"/>
      <c r="AJ693" s="417"/>
      <c r="AK693" s="417"/>
      <c r="AL693" s="417"/>
      <c r="AM693" s="417"/>
      <c r="AN693" s="417"/>
    </row>
    <row r="694" spans="1:40" ht="12.75" customHeight="1">
      <c r="A694" s="466"/>
      <c r="B694" s="510" t="s">
        <v>4611</v>
      </c>
      <c r="C694" s="423"/>
      <c r="D694" s="599"/>
      <c r="E694" s="618"/>
      <c r="F694" s="276"/>
      <c r="G694" s="631"/>
      <c r="H694" s="656"/>
      <c r="J694" s="417"/>
      <c r="K694" s="417"/>
      <c r="L694" s="417"/>
      <c r="M694" s="417"/>
      <c r="N694" s="417"/>
      <c r="O694" s="417"/>
      <c r="P694" s="417"/>
      <c r="Q694" s="417"/>
      <c r="R694" s="417"/>
      <c r="S694" s="417"/>
      <c r="T694" s="417"/>
      <c r="U694" s="417"/>
      <c r="V694" s="417"/>
      <c r="W694" s="417"/>
      <c r="X694" s="417"/>
      <c r="Y694" s="417"/>
      <c r="Z694" s="417"/>
      <c r="AA694" s="417"/>
      <c r="AB694" s="417"/>
      <c r="AC694" s="417"/>
      <c r="AD694" s="417"/>
      <c r="AE694" s="417"/>
      <c r="AF694" s="417"/>
      <c r="AG694" s="417"/>
      <c r="AH694" s="417"/>
      <c r="AI694" s="417"/>
      <c r="AJ694" s="417"/>
      <c r="AK694" s="417"/>
      <c r="AL694" s="417"/>
      <c r="AM694" s="417"/>
      <c r="AN694" s="417"/>
    </row>
    <row r="695" spans="1:40" ht="12.75" customHeight="1">
      <c r="A695" s="467"/>
      <c r="B695" s="523" t="s">
        <v>4879</v>
      </c>
      <c r="C695" s="515" t="s">
        <v>4881</v>
      </c>
      <c r="D695" s="600">
        <v>0.2</v>
      </c>
      <c r="E695" s="619" t="s">
        <v>2701</v>
      </c>
      <c r="F695" s="630"/>
      <c r="G695" s="632"/>
      <c r="H695" s="277"/>
      <c r="J695" s="417"/>
      <c r="K695" s="417"/>
      <c r="L695" s="417"/>
      <c r="M695" s="417"/>
      <c r="N695" s="417"/>
      <c r="O695" s="417"/>
      <c r="P695" s="417"/>
      <c r="Q695" s="417"/>
      <c r="R695" s="417"/>
      <c r="S695" s="417"/>
      <c r="T695" s="417"/>
      <c r="U695" s="417"/>
      <c r="V695" s="417"/>
      <c r="W695" s="417"/>
      <c r="X695" s="417"/>
      <c r="Y695" s="417"/>
      <c r="Z695" s="417"/>
      <c r="AA695" s="417"/>
      <c r="AB695" s="417"/>
      <c r="AC695" s="417"/>
      <c r="AD695" s="417"/>
      <c r="AE695" s="417"/>
      <c r="AF695" s="417"/>
      <c r="AG695" s="417"/>
      <c r="AH695" s="417"/>
      <c r="AI695" s="417"/>
      <c r="AJ695" s="417"/>
      <c r="AK695" s="417"/>
      <c r="AL695" s="417"/>
      <c r="AM695" s="417"/>
      <c r="AN695" s="417"/>
    </row>
    <row r="696" spans="1:40" ht="12.75" customHeight="1">
      <c r="A696" s="466"/>
      <c r="B696" s="510" t="s">
        <v>4611</v>
      </c>
      <c r="C696" s="514"/>
      <c r="D696" s="599"/>
      <c r="E696" s="618"/>
      <c r="F696" s="276"/>
      <c r="G696" s="631"/>
      <c r="H696" s="656"/>
      <c r="J696" s="417"/>
      <c r="K696" s="417"/>
      <c r="L696" s="417"/>
      <c r="M696" s="417"/>
      <c r="N696" s="417"/>
      <c r="O696" s="417"/>
      <c r="P696" s="417"/>
      <c r="Q696" s="417"/>
      <c r="R696" s="417"/>
      <c r="S696" s="417"/>
      <c r="T696" s="417"/>
      <c r="U696" s="417"/>
      <c r="V696" s="417"/>
      <c r="W696" s="417"/>
      <c r="X696" s="417"/>
      <c r="Y696" s="417"/>
      <c r="Z696" s="417"/>
      <c r="AA696" s="417"/>
      <c r="AB696" s="417"/>
      <c r="AC696" s="417"/>
      <c r="AD696" s="417"/>
      <c r="AE696" s="417"/>
      <c r="AF696" s="417"/>
      <c r="AG696" s="417"/>
      <c r="AH696" s="417"/>
      <c r="AI696" s="417"/>
      <c r="AJ696" s="417"/>
      <c r="AK696" s="417"/>
      <c r="AL696" s="417"/>
      <c r="AM696" s="417"/>
      <c r="AN696" s="417"/>
    </row>
    <row r="697" spans="1:40" ht="12.75" customHeight="1">
      <c r="A697" s="467"/>
      <c r="B697" s="523" t="s">
        <v>4879</v>
      </c>
      <c r="C697" s="409" t="s">
        <v>4883</v>
      </c>
      <c r="D697" s="602">
        <v>1.e-002</v>
      </c>
      <c r="E697" s="619" t="s">
        <v>2701</v>
      </c>
      <c r="F697" s="630"/>
      <c r="G697" s="632"/>
      <c r="H697" s="277"/>
      <c r="J697" s="417"/>
      <c r="K697" s="417"/>
      <c r="L697" s="417"/>
      <c r="M697" s="417"/>
      <c r="N697" s="417"/>
      <c r="O697" s="417"/>
      <c r="P697" s="417"/>
      <c r="Q697" s="417"/>
      <c r="R697" s="417"/>
      <c r="S697" s="417"/>
      <c r="T697" s="417"/>
      <c r="U697" s="417"/>
      <c r="V697" s="417"/>
      <c r="W697" s="417"/>
      <c r="X697" s="417"/>
      <c r="Y697" s="417"/>
      <c r="Z697" s="417"/>
      <c r="AA697" s="417"/>
      <c r="AB697" s="417"/>
      <c r="AC697" s="417"/>
      <c r="AD697" s="417"/>
      <c r="AE697" s="417"/>
      <c r="AF697" s="417"/>
      <c r="AG697" s="417"/>
      <c r="AH697" s="417"/>
      <c r="AI697" s="417"/>
      <c r="AJ697" s="417"/>
      <c r="AK697" s="417"/>
      <c r="AL697" s="417"/>
      <c r="AM697" s="417"/>
      <c r="AN697" s="417"/>
    </row>
    <row r="698" spans="1:40" ht="12.75" customHeight="1">
      <c r="A698" s="466"/>
      <c r="B698" s="514"/>
      <c r="C698" s="514"/>
      <c r="D698" s="599"/>
      <c r="E698" s="618"/>
      <c r="F698" s="276"/>
      <c r="G698" s="631"/>
      <c r="H698" s="661"/>
      <c r="J698" s="417"/>
      <c r="K698" s="417"/>
      <c r="L698" s="417"/>
      <c r="M698" s="417"/>
      <c r="N698" s="417"/>
      <c r="O698" s="417"/>
      <c r="P698" s="417"/>
      <c r="Q698" s="417"/>
      <c r="R698" s="417"/>
      <c r="S698" s="417"/>
      <c r="T698" s="417"/>
      <c r="U698" s="417"/>
      <c r="V698" s="417"/>
      <c r="W698" s="417"/>
      <c r="X698" s="417"/>
      <c r="Y698" s="417"/>
      <c r="Z698" s="417"/>
      <c r="AA698" s="417"/>
      <c r="AB698" s="417"/>
      <c r="AC698" s="417"/>
      <c r="AD698" s="417"/>
      <c r="AE698" s="417"/>
      <c r="AF698" s="417"/>
      <c r="AG698" s="417"/>
      <c r="AH698" s="417"/>
      <c r="AI698" s="417"/>
      <c r="AJ698" s="417"/>
      <c r="AK698" s="417"/>
      <c r="AL698" s="417"/>
      <c r="AM698" s="417"/>
      <c r="AN698" s="417"/>
    </row>
    <row r="699" spans="1:40" ht="12.75" customHeight="1">
      <c r="A699" s="467"/>
      <c r="B699" s="409"/>
      <c r="C699" s="409"/>
      <c r="D699" s="600"/>
      <c r="E699" s="619"/>
      <c r="F699" s="630"/>
      <c r="G699" s="632"/>
      <c r="H699" s="277"/>
      <c r="J699" s="417"/>
      <c r="K699" s="417"/>
      <c r="L699" s="417"/>
      <c r="M699" s="417"/>
      <c r="N699" s="417"/>
      <c r="O699" s="417"/>
      <c r="P699" s="417"/>
      <c r="Q699" s="417"/>
      <c r="R699" s="417"/>
      <c r="S699" s="417"/>
      <c r="T699" s="417"/>
      <c r="U699" s="417"/>
      <c r="V699" s="417"/>
      <c r="W699" s="417"/>
      <c r="X699" s="417"/>
      <c r="Y699" s="417"/>
      <c r="Z699" s="417"/>
      <c r="AA699" s="417"/>
      <c r="AB699" s="417"/>
      <c r="AC699" s="417"/>
      <c r="AD699" s="417"/>
      <c r="AE699" s="417"/>
      <c r="AF699" s="417"/>
      <c r="AG699" s="417"/>
      <c r="AH699" s="417"/>
      <c r="AI699" s="417"/>
      <c r="AJ699" s="417"/>
      <c r="AK699" s="417"/>
      <c r="AL699" s="417"/>
      <c r="AM699" s="417"/>
      <c r="AN699" s="417"/>
    </row>
    <row r="700" spans="1:40" ht="12.75" customHeight="1">
      <c r="A700" s="466"/>
      <c r="B700" s="514"/>
      <c r="C700" s="423"/>
      <c r="D700" s="599"/>
      <c r="E700" s="618"/>
      <c r="F700" s="276"/>
      <c r="G700" s="631"/>
      <c r="H700" s="661"/>
      <c r="J700" s="417"/>
      <c r="K700" s="417"/>
      <c r="L700" s="417"/>
      <c r="M700" s="417"/>
      <c r="N700" s="417"/>
      <c r="O700" s="417"/>
      <c r="P700" s="417"/>
      <c r="Q700" s="417"/>
      <c r="R700" s="417"/>
      <c r="S700" s="417"/>
      <c r="T700" s="417"/>
      <c r="U700" s="417"/>
      <c r="V700" s="417"/>
      <c r="W700" s="417"/>
      <c r="X700" s="417"/>
      <c r="Y700" s="417"/>
      <c r="Z700" s="417"/>
      <c r="AA700" s="417"/>
      <c r="AB700" s="417"/>
      <c r="AC700" s="417"/>
      <c r="AD700" s="417"/>
      <c r="AE700" s="417"/>
      <c r="AF700" s="417"/>
      <c r="AG700" s="417"/>
      <c r="AH700" s="417"/>
      <c r="AI700" s="417"/>
      <c r="AJ700" s="417"/>
      <c r="AK700" s="417"/>
      <c r="AL700" s="417"/>
      <c r="AM700" s="417"/>
      <c r="AN700" s="417"/>
    </row>
    <row r="701" spans="1:40" ht="12.75" customHeight="1">
      <c r="A701" s="467"/>
      <c r="B701" s="515"/>
      <c r="C701" s="497"/>
      <c r="D701" s="600"/>
      <c r="E701" s="619"/>
      <c r="F701" s="630"/>
      <c r="G701" s="632"/>
      <c r="H701" s="277"/>
      <c r="J701" s="417"/>
      <c r="K701" s="417"/>
      <c r="L701" s="417"/>
      <c r="M701" s="417"/>
      <c r="N701" s="417"/>
      <c r="O701" s="417"/>
      <c r="P701" s="417"/>
      <c r="Q701" s="417"/>
      <c r="R701" s="417"/>
      <c r="S701" s="417"/>
      <c r="T701" s="417"/>
      <c r="U701" s="417"/>
      <c r="V701" s="417"/>
      <c r="W701" s="417"/>
      <c r="X701" s="417"/>
      <c r="Y701" s="417"/>
      <c r="Z701" s="417"/>
      <c r="AA701" s="417"/>
      <c r="AB701" s="417"/>
      <c r="AC701" s="417"/>
      <c r="AD701" s="417"/>
      <c r="AE701" s="417"/>
      <c r="AF701" s="417"/>
      <c r="AG701" s="417"/>
      <c r="AH701" s="417"/>
      <c r="AI701" s="417"/>
      <c r="AJ701" s="417"/>
      <c r="AK701" s="417"/>
      <c r="AL701" s="417"/>
      <c r="AM701" s="417"/>
      <c r="AN701" s="417"/>
    </row>
    <row r="702" spans="1:40" ht="12.75" customHeight="1">
      <c r="A702" s="466"/>
      <c r="B702" s="516"/>
      <c r="C702" s="514"/>
      <c r="D702" s="599"/>
      <c r="E702" s="618"/>
      <c r="F702" s="276"/>
      <c r="G702" s="631"/>
      <c r="H702" s="661"/>
      <c r="J702" s="417"/>
      <c r="K702" s="417"/>
      <c r="L702" s="417"/>
      <c r="M702" s="417"/>
      <c r="N702" s="417"/>
      <c r="O702" s="417"/>
      <c r="P702" s="417"/>
      <c r="Q702" s="417"/>
      <c r="R702" s="417"/>
      <c r="S702" s="417"/>
      <c r="T702" s="417"/>
      <c r="U702" s="417"/>
      <c r="V702" s="417"/>
      <c r="W702" s="417"/>
      <c r="X702" s="417"/>
      <c r="Y702" s="417"/>
      <c r="Z702" s="417"/>
      <c r="AA702" s="417"/>
      <c r="AB702" s="417"/>
      <c r="AC702" s="417"/>
      <c r="AD702" s="417"/>
      <c r="AE702" s="417"/>
      <c r="AF702" s="417"/>
      <c r="AG702" s="417"/>
      <c r="AH702" s="417"/>
      <c r="AI702" s="417"/>
      <c r="AJ702" s="417"/>
      <c r="AK702" s="417"/>
      <c r="AL702" s="417"/>
      <c r="AM702" s="417"/>
      <c r="AN702" s="417"/>
    </row>
    <row r="703" spans="1:40" ht="12.75" customHeight="1">
      <c r="A703" s="467"/>
      <c r="B703" s="515"/>
      <c r="C703" s="515"/>
      <c r="D703" s="600"/>
      <c r="E703" s="619"/>
      <c r="F703" s="630"/>
      <c r="G703" s="632"/>
      <c r="H703" s="277"/>
      <c r="J703" s="417"/>
      <c r="K703" s="417"/>
      <c r="L703" s="417"/>
      <c r="M703" s="417"/>
      <c r="N703" s="417"/>
      <c r="O703" s="417"/>
      <c r="P703" s="417"/>
      <c r="Q703" s="417"/>
      <c r="R703" s="417"/>
      <c r="S703" s="417"/>
      <c r="T703" s="417"/>
      <c r="U703" s="417"/>
      <c r="V703" s="417"/>
      <c r="W703" s="417"/>
      <c r="X703" s="417"/>
      <c r="Y703" s="417"/>
      <c r="Z703" s="417"/>
      <c r="AA703" s="417"/>
      <c r="AB703" s="417"/>
      <c r="AC703" s="417"/>
      <c r="AD703" s="417"/>
      <c r="AE703" s="417"/>
      <c r="AF703" s="417"/>
      <c r="AG703" s="417"/>
      <c r="AH703" s="417"/>
      <c r="AI703" s="417"/>
      <c r="AJ703" s="417"/>
      <c r="AK703" s="417"/>
      <c r="AL703" s="417"/>
      <c r="AM703" s="417"/>
      <c r="AN703" s="417"/>
    </row>
    <row r="704" spans="1:40" ht="12.75" customHeight="1">
      <c r="A704" s="466"/>
      <c r="B704" s="516"/>
      <c r="C704" s="514"/>
      <c r="D704" s="599"/>
      <c r="E704" s="618"/>
      <c r="F704" s="276"/>
      <c r="G704" s="631"/>
      <c r="H704" s="661"/>
      <c r="J704" s="417"/>
      <c r="K704" s="417"/>
      <c r="L704" s="417"/>
      <c r="M704" s="417"/>
      <c r="N704" s="417"/>
      <c r="O704" s="417"/>
      <c r="P704" s="417"/>
      <c r="Q704" s="417"/>
      <c r="R704" s="417"/>
      <c r="S704" s="417"/>
      <c r="T704" s="417"/>
      <c r="U704" s="417"/>
      <c r="V704" s="417"/>
      <c r="W704" s="417"/>
      <c r="X704" s="417"/>
      <c r="Y704" s="417"/>
      <c r="Z704" s="417"/>
      <c r="AA704" s="417"/>
      <c r="AB704" s="417"/>
      <c r="AC704" s="417"/>
      <c r="AD704" s="417"/>
      <c r="AE704" s="417"/>
      <c r="AF704" s="417"/>
      <c r="AG704" s="417"/>
      <c r="AH704" s="417"/>
      <c r="AI704" s="417"/>
      <c r="AJ704" s="417"/>
      <c r="AK704" s="417"/>
      <c r="AL704" s="417"/>
      <c r="AM704" s="417"/>
      <c r="AN704" s="417"/>
    </row>
    <row r="705" spans="1:40" ht="12.75" customHeight="1">
      <c r="A705" s="467"/>
      <c r="B705" s="515"/>
      <c r="C705" s="572"/>
      <c r="D705" s="600"/>
      <c r="E705" s="619"/>
      <c r="F705" s="630"/>
      <c r="G705" s="632"/>
      <c r="H705" s="277"/>
      <c r="J705" s="417"/>
      <c r="K705" s="417"/>
      <c r="L705" s="417"/>
      <c r="M705" s="417"/>
      <c r="N705" s="417"/>
      <c r="O705" s="417"/>
      <c r="P705" s="417"/>
      <c r="Q705" s="417"/>
      <c r="R705" s="417"/>
      <c r="S705" s="417"/>
      <c r="T705" s="417"/>
      <c r="U705" s="417"/>
      <c r="V705" s="417"/>
      <c r="W705" s="417"/>
      <c r="X705" s="417"/>
      <c r="Y705" s="417"/>
      <c r="Z705" s="417"/>
      <c r="AA705" s="417"/>
      <c r="AB705" s="417"/>
      <c r="AC705" s="417"/>
      <c r="AD705" s="417"/>
      <c r="AE705" s="417"/>
      <c r="AF705" s="417"/>
      <c r="AG705" s="417"/>
      <c r="AH705" s="417"/>
      <c r="AI705" s="417"/>
      <c r="AJ705" s="417"/>
      <c r="AK705" s="417"/>
      <c r="AL705" s="417"/>
      <c r="AM705" s="417"/>
      <c r="AN705" s="417"/>
    </row>
    <row r="706" spans="1:40" ht="12.75" customHeight="1">
      <c r="A706" s="466"/>
      <c r="B706" s="516"/>
      <c r="C706" s="573"/>
      <c r="D706" s="599"/>
      <c r="E706" s="614"/>
      <c r="F706" s="276"/>
      <c r="G706" s="631"/>
      <c r="H706" s="661"/>
      <c r="J706" s="417"/>
      <c r="K706" s="417"/>
      <c r="L706" s="417"/>
      <c r="M706" s="417"/>
      <c r="N706" s="417"/>
      <c r="O706" s="417"/>
      <c r="P706" s="417"/>
      <c r="Q706" s="417"/>
      <c r="R706" s="417"/>
      <c r="S706" s="417"/>
      <c r="T706" s="417"/>
      <c r="U706" s="417"/>
      <c r="V706" s="417"/>
      <c r="W706" s="417"/>
      <c r="X706" s="417"/>
      <c r="Y706" s="417"/>
      <c r="Z706" s="417"/>
      <c r="AA706" s="417"/>
      <c r="AB706" s="417"/>
      <c r="AC706" s="417"/>
      <c r="AD706" s="417"/>
      <c r="AE706" s="417"/>
      <c r="AF706" s="417"/>
      <c r="AG706" s="417"/>
      <c r="AH706" s="417"/>
      <c r="AI706" s="417"/>
      <c r="AJ706" s="417"/>
      <c r="AK706" s="417"/>
      <c r="AL706" s="417"/>
      <c r="AM706" s="417"/>
      <c r="AN706" s="417"/>
    </row>
    <row r="707" spans="1:40" ht="12.75" customHeight="1">
      <c r="A707" s="467"/>
      <c r="B707" s="515"/>
      <c r="C707" s="572"/>
      <c r="D707" s="600"/>
      <c r="E707" s="507"/>
      <c r="F707" s="630"/>
      <c r="G707" s="632"/>
      <c r="H707" s="277"/>
      <c r="J707" s="417"/>
      <c r="K707" s="417"/>
      <c r="L707" s="417"/>
      <c r="M707" s="417"/>
      <c r="N707" s="417"/>
      <c r="O707" s="417"/>
      <c r="P707" s="417"/>
      <c r="Q707" s="417"/>
      <c r="R707" s="417"/>
      <c r="S707" s="417"/>
      <c r="T707" s="417"/>
      <c r="U707" s="417"/>
      <c r="V707" s="417"/>
      <c r="W707" s="417"/>
      <c r="X707" s="417"/>
      <c r="Y707" s="417"/>
      <c r="Z707" s="417"/>
      <c r="AA707" s="417"/>
      <c r="AB707" s="417"/>
      <c r="AC707" s="417"/>
      <c r="AD707" s="417"/>
      <c r="AE707" s="417"/>
      <c r="AF707" s="417"/>
      <c r="AG707" s="417"/>
      <c r="AH707" s="417"/>
      <c r="AI707" s="417"/>
      <c r="AJ707" s="417"/>
      <c r="AK707" s="417"/>
      <c r="AL707" s="417"/>
      <c r="AM707" s="417"/>
      <c r="AN707" s="417"/>
    </row>
    <row r="708" spans="1:40" ht="12.75" customHeight="1">
      <c r="A708" s="466"/>
      <c r="B708" s="516"/>
      <c r="C708" s="505"/>
      <c r="D708" s="599"/>
      <c r="E708" s="614"/>
      <c r="F708" s="276"/>
      <c r="G708" s="631"/>
      <c r="H708" s="661"/>
      <c r="J708" s="417"/>
      <c r="K708" s="417"/>
      <c r="L708" s="417"/>
      <c r="M708" s="417"/>
      <c r="N708" s="417"/>
      <c r="O708" s="417"/>
      <c r="P708" s="417"/>
      <c r="Q708" s="417"/>
      <c r="R708" s="417"/>
      <c r="S708" s="417"/>
      <c r="T708" s="417"/>
      <c r="U708" s="417"/>
      <c r="V708" s="417"/>
      <c r="W708" s="417"/>
      <c r="X708" s="417"/>
      <c r="Y708" s="417"/>
      <c r="Z708" s="417"/>
      <c r="AA708" s="417"/>
      <c r="AB708" s="417"/>
      <c r="AC708" s="417"/>
      <c r="AD708" s="417"/>
      <c r="AE708" s="417"/>
      <c r="AF708" s="417"/>
      <c r="AG708" s="417"/>
      <c r="AH708" s="417"/>
      <c r="AI708" s="417"/>
      <c r="AJ708" s="417"/>
      <c r="AK708" s="417"/>
      <c r="AL708" s="417"/>
      <c r="AM708" s="417"/>
      <c r="AN708" s="417"/>
    </row>
    <row r="709" spans="1:40" ht="12.75" customHeight="1">
      <c r="A709" s="467"/>
      <c r="B709" s="515"/>
      <c r="C709" s="277"/>
      <c r="D709" s="600"/>
      <c r="E709" s="615"/>
      <c r="F709" s="630"/>
      <c r="G709" s="632"/>
      <c r="H709" s="277"/>
      <c r="J709" s="417"/>
      <c r="K709" s="417"/>
      <c r="L709" s="417"/>
      <c r="M709" s="417"/>
      <c r="N709" s="417"/>
      <c r="O709" s="417"/>
      <c r="P709" s="417"/>
      <c r="Q709" s="417"/>
      <c r="R709" s="417"/>
      <c r="S709" s="417"/>
      <c r="T709" s="417"/>
      <c r="U709" s="417"/>
      <c r="V709" s="417"/>
      <c r="W709" s="417"/>
      <c r="X709" s="417"/>
      <c r="Y709" s="417"/>
      <c r="Z709" s="417"/>
      <c r="AA709" s="417"/>
      <c r="AB709" s="417"/>
      <c r="AC709" s="417"/>
      <c r="AD709" s="417"/>
      <c r="AE709" s="417"/>
      <c r="AF709" s="417"/>
      <c r="AG709" s="417"/>
      <c r="AH709" s="417"/>
      <c r="AI709" s="417"/>
      <c r="AJ709" s="417"/>
      <c r="AK709" s="417"/>
      <c r="AL709" s="417"/>
      <c r="AM709" s="417"/>
      <c r="AN709" s="417"/>
    </row>
    <row r="710" spans="1:40" ht="12.75" customHeight="1">
      <c r="A710" s="466"/>
      <c r="B710" s="516"/>
      <c r="C710" s="503"/>
      <c r="D710" s="599"/>
      <c r="E710" s="614"/>
      <c r="F710" s="276"/>
      <c r="G710" s="631"/>
      <c r="H710" s="661"/>
      <c r="J710" s="417"/>
      <c r="K710" s="417"/>
      <c r="L710" s="417"/>
      <c r="M710" s="417"/>
      <c r="N710" s="417"/>
      <c r="O710" s="417"/>
      <c r="P710" s="417"/>
      <c r="Q710" s="417"/>
      <c r="R710" s="417"/>
      <c r="S710" s="417"/>
      <c r="T710" s="417"/>
      <c r="U710" s="417"/>
      <c r="V710" s="417"/>
      <c r="W710" s="417"/>
      <c r="X710" s="417"/>
      <c r="Y710" s="417"/>
      <c r="Z710" s="417"/>
      <c r="AA710" s="417"/>
      <c r="AB710" s="417"/>
      <c r="AC710" s="417"/>
      <c r="AD710" s="417"/>
      <c r="AE710" s="417"/>
      <c r="AF710" s="417"/>
      <c r="AG710" s="417"/>
      <c r="AH710" s="417"/>
      <c r="AI710" s="417"/>
      <c r="AJ710" s="417"/>
      <c r="AK710" s="417"/>
      <c r="AL710" s="417"/>
      <c r="AM710" s="417"/>
      <c r="AN710" s="417"/>
    </row>
    <row r="711" spans="1:40" ht="12.75" customHeight="1">
      <c r="A711" s="467"/>
      <c r="B711" s="497"/>
      <c r="C711" s="497"/>
      <c r="D711" s="600"/>
      <c r="E711" s="615"/>
      <c r="F711" s="630"/>
      <c r="G711" s="632"/>
      <c r="H711" s="277"/>
      <c r="J711" s="417"/>
      <c r="K711" s="417"/>
      <c r="L711" s="417"/>
      <c r="M711" s="417"/>
      <c r="N711" s="417"/>
      <c r="O711" s="417"/>
      <c r="P711" s="417"/>
      <c r="Q711" s="417"/>
      <c r="R711" s="417"/>
      <c r="S711" s="417"/>
      <c r="T711" s="417"/>
      <c r="U711" s="417"/>
      <c r="V711" s="417"/>
      <c r="W711" s="417"/>
      <c r="X711" s="417"/>
      <c r="Y711" s="417"/>
      <c r="Z711" s="417"/>
      <c r="AA711" s="417"/>
      <c r="AB711" s="417"/>
      <c r="AC711" s="417"/>
      <c r="AD711" s="417"/>
      <c r="AE711" s="417"/>
      <c r="AF711" s="417"/>
      <c r="AG711" s="417"/>
      <c r="AH711" s="417"/>
      <c r="AI711" s="417"/>
      <c r="AJ711" s="417"/>
      <c r="AK711" s="417"/>
      <c r="AL711" s="417"/>
      <c r="AM711" s="417"/>
      <c r="AN711" s="417"/>
    </row>
    <row r="712" spans="1:40" ht="12.75" customHeight="1">
      <c r="A712" s="466"/>
      <c r="B712" s="491"/>
      <c r="C712" s="503"/>
      <c r="D712" s="599"/>
      <c r="E712" s="614"/>
      <c r="F712" s="276"/>
      <c r="G712" s="631"/>
      <c r="H712" s="661"/>
      <c r="J712" s="417"/>
      <c r="K712" s="417"/>
      <c r="L712" s="417"/>
      <c r="M712" s="417"/>
      <c r="N712" s="417"/>
      <c r="O712" s="417"/>
      <c r="P712" s="417"/>
      <c r="Q712" s="417"/>
      <c r="R712" s="417"/>
      <c r="S712" s="417"/>
      <c r="T712" s="417"/>
      <c r="U712" s="417"/>
      <c r="V712" s="417"/>
      <c r="W712" s="417"/>
      <c r="X712" s="417"/>
      <c r="Y712" s="417"/>
      <c r="Z712" s="417"/>
      <c r="AA712" s="417"/>
      <c r="AB712" s="417"/>
      <c r="AC712" s="417"/>
      <c r="AD712" s="417"/>
      <c r="AE712" s="417"/>
      <c r="AF712" s="417"/>
      <c r="AG712" s="417"/>
      <c r="AH712" s="417"/>
      <c r="AI712" s="417"/>
      <c r="AJ712" s="417"/>
      <c r="AK712" s="417"/>
      <c r="AL712" s="417"/>
      <c r="AM712" s="417"/>
      <c r="AN712" s="417"/>
    </row>
    <row r="713" spans="1:40" ht="12.75" customHeight="1">
      <c r="A713" s="467"/>
      <c r="B713" s="497"/>
      <c r="C713" s="497"/>
      <c r="D713" s="600"/>
      <c r="E713" s="615"/>
      <c r="F713" s="630"/>
      <c r="G713" s="632"/>
      <c r="H713" s="277"/>
      <c r="J713" s="417"/>
      <c r="K713" s="417"/>
      <c r="L713" s="417"/>
      <c r="M713" s="417"/>
      <c r="N713" s="417"/>
      <c r="O713" s="417"/>
      <c r="P713" s="417"/>
      <c r="Q713" s="417"/>
      <c r="R713" s="417"/>
      <c r="S713" s="417"/>
      <c r="T713" s="417"/>
      <c r="U713" s="417"/>
      <c r="V713" s="417"/>
      <c r="W713" s="417"/>
      <c r="X713" s="417"/>
      <c r="Y713" s="417"/>
      <c r="Z713" s="417"/>
      <c r="AA713" s="417"/>
      <c r="AB713" s="417"/>
      <c r="AC713" s="417"/>
      <c r="AD713" s="417"/>
      <c r="AE713" s="417"/>
      <c r="AF713" s="417"/>
      <c r="AG713" s="417"/>
      <c r="AH713" s="417"/>
      <c r="AI713" s="417"/>
      <c r="AJ713" s="417"/>
      <c r="AK713" s="417"/>
      <c r="AL713" s="417"/>
      <c r="AM713" s="417"/>
      <c r="AN713" s="417"/>
    </row>
    <row r="714" spans="1:40" ht="12.75" customHeight="1">
      <c r="A714" s="466"/>
      <c r="B714" s="516"/>
      <c r="C714" s="505"/>
      <c r="D714" s="599"/>
      <c r="E714" s="612"/>
      <c r="F714" s="276"/>
      <c r="G714" s="631"/>
      <c r="H714" s="661"/>
      <c r="J714" s="417"/>
      <c r="K714" s="417"/>
      <c r="L714" s="417"/>
      <c r="M714" s="417"/>
      <c r="N714" s="417"/>
      <c r="O714" s="417"/>
      <c r="P714" s="417"/>
      <c r="Q714" s="417"/>
      <c r="R714" s="417"/>
      <c r="S714" s="417"/>
      <c r="T714" s="417"/>
      <c r="U714" s="417"/>
      <c r="V714" s="417"/>
      <c r="W714" s="417"/>
      <c r="X714" s="417"/>
      <c r="Y714" s="417"/>
      <c r="Z714" s="417"/>
      <c r="AA714" s="417"/>
      <c r="AB714" s="417"/>
      <c r="AC714" s="417"/>
      <c r="AD714" s="417"/>
      <c r="AE714" s="417"/>
      <c r="AF714" s="417"/>
      <c r="AG714" s="417"/>
      <c r="AH714" s="417"/>
      <c r="AI714" s="417"/>
      <c r="AJ714" s="417"/>
      <c r="AK714" s="417"/>
      <c r="AL714" s="417"/>
      <c r="AM714" s="417"/>
      <c r="AN714" s="417"/>
    </row>
    <row r="715" spans="1:40" ht="12.75" customHeight="1">
      <c r="A715" s="467"/>
      <c r="B715" s="515"/>
      <c r="C715" s="497"/>
      <c r="D715" s="600"/>
      <c r="E715" s="615"/>
      <c r="F715" s="630"/>
      <c r="G715" s="632"/>
      <c r="H715" s="277"/>
      <c r="J715" s="417"/>
      <c r="K715" s="417"/>
      <c r="L715" s="417"/>
      <c r="M715" s="417"/>
      <c r="N715" s="417"/>
      <c r="O715" s="417"/>
      <c r="P715" s="417"/>
      <c r="Q715" s="417"/>
      <c r="R715" s="417"/>
      <c r="S715" s="417"/>
      <c r="T715" s="417"/>
      <c r="U715" s="417"/>
      <c r="V715" s="417"/>
      <c r="W715" s="417"/>
      <c r="X715" s="417"/>
      <c r="Y715" s="417"/>
      <c r="Z715" s="417"/>
      <c r="AA715" s="417"/>
      <c r="AB715" s="417"/>
      <c r="AC715" s="417"/>
      <c r="AD715" s="417"/>
      <c r="AE715" s="417"/>
      <c r="AF715" s="417"/>
      <c r="AG715" s="417"/>
      <c r="AH715" s="417"/>
      <c r="AI715" s="417"/>
      <c r="AJ715" s="417"/>
      <c r="AK715" s="417"/>
      <c r="AL715" s="417"/>
      <c r="AM715" s="417"/>
      <c r="AN715" s="417"/>
    </row>
    <row r="716" spans="1:40" ht="12.75" customHeight="1">
      <c r="A716" s="466"/>
      <c r="B716" s="516"/>
      <c r="C716" s="505"/>
      <c r="D716" s="599"/>
      <c r="E716" s="614"/>
      <c r="F716" s="276"/>
      <c r="G716" s="631"/>
      <c r="H716" s="661"/>
      <c r="J716" s="417"/>
      <c r="K716" s="417"/>
      <c r="L716" s="417"/>
      <c r="M716" s="417"/>
      <c r="N716" s="417"/>
      <c r="O716" s="417"/>
      <c r="P716" s="417"/>
      <c r="Q716" s="417"/>
      <c r="R716" s="417"/>
      <c r="S716" s="417"/>
      <c r="T716" s="417"/>
      <c r="U716" s="417"/>
      <c r="V716" s="417"/>
      <c r="W716" s="417"/>
      <c r="X716" s="417"/>
      <c r="Y716" s="417"/>
      <c r="Z716" s="417"/>
      <c r="AA716" s="417"/>
      <c r="AB716" s="417"/>
      <c r="AC716" s="417"/>
      <c r="AD716" s="417"/>
      <c r="AE716" s="417"/>
      <c r="AF716" s="417"/>
      <c r="AG716" s="417"/>
      <c r="AH716" s="417"/>
      <c r="AI716" s="417"/>
      <c r="AJ716" s="417"/>
      <c r="AK716" s="417"/>
      <c r="AL716" s="417"/>
      <c r="AM716" s="417"/>
      <c r="AN716" s="417"/>
    </row>
    <row r="717" spans="1:40" ht="12.75" customHeight="1">
      <c r="A717" s="467"/>
      <c r="B717" s="515"/>
      <c r="C717" s="497"/>
      <c r="D717" s="600"/>
      <c r="E717" s="615"/>
      <c r="F717" s="630"/>
      <c r="G717" s="632"/>
      <c r="H717" s="277"/>
      <c r="J717" s="417"/>
      <c r="K717" s="417"/>
      <c r="L717" s="417"/>
      <c r="M717" s="417"/>
      <c r="N717" s="417"/>
      <c r="O717" s="417"/>
      <c r="P717" s="417"/>
      <c r="Q717" s="417"/>
      <c r="R717" s="417"/>
      <c r="S717" s="417"/>
      <c r="T717" s="417"/>
      <c r="U717" s="417"/>
      <c r="V717" s="417"/>
      <c r="W717" s="417"/>
      <c r="X717" s="417"/>
      <c r="Y717" s="417"/>
      <c r="Z717" s="417"/>
      <c r="AA717" s="417"/>
      <c r="AB717" s="417"/>
      <c r="AC717" s="417"/>
      <c r="AD717" s="417"/>
      <c r="AE717" s="417"/>
      <c r="AF717" s="417"/>
      <c r="AG717" s="417"/>
      <c r="AH717" s="417"/>
      <c r="AI717" s="417"/>
      <c r="AJ717" s="417"/>
      <c r="AK717" s="417"/>
      <c r="AL717" s="417"/>
      <c r="AM717" s="417"/>
      <c r="AN717" s="417"/>
    </row>
    <row r="718" spans="1:40" ht="12.75" customHeight="1">
      <c r="A718" s="466"/>
      <c r="B718" s="491"/>
      <c r="C718" s="510"/>
      <c r="D718" s="593"/>
      <c r="E718" s="611"/>
      <c r="F718" s="633"/>
      <c r="G718" s="631"/>
      <c r="H718" s="661"/>
      <c r="J718" s="417"/>
      <c r="K718" s="417"/>
      <c r="L718" s="417"/>
      <c r="M718" s="417"/>
      <c r="N718" s="417"/>
      <c r="O718" s="417"/>
      <c r="P718" s="417"/>
      <c r="Q718" s="417"/>
      <c r="R718" s="417"/>
      <c r="S718" s="417"/>
      <c r="T718" s="417"/>
      <c r="U718" s="417"/>
      <c r="V718" s="417"/>
      <c r="W718" s="417"/>
      <c r="X718" s="417"/>
      <c r="Y718" s="417"/>
      <c r="Z718" s="417"/>
      <c r="AA718" s="417"/>
      <c r="AB718" s="417"/>
      <c r="AC718" s="417"/>
      <c r="AD718" s="417"/>
      <c r="AE718" s="417"/>
      <c r="AF718" s="417"/>
      <c r="AG718" s="417"/>
      <c r="AH718" s="417"/>
      <c r="AI718" s="417"/>
      <c r="AJ718" s="417"/>
      <c r="AK718" s="417"/>
      <c r="AL718" s="417"/>
      <c r="AM718" s="417"/>
      <c r="AN718" s="417"/>
    </row>
    <row r="719" spans="1:40" ht="12.75" customHeight="1">
      <c r="A719" s="467"/>
      <c r="B719" s="469" t="s">
        <v>2196</v>
      </c>
      <c r="C719" s="493"/>
      <c r="D719" s="594"/>
      <c r="E719" s="469"/>
      <c r="F719" s="634"/>
      <c r="G719" s="632"/>
      <c r="H719" s="277"/>
      <c r="J719" s="417"/>
      <c r="K719" s="417"/>
      <c r="L719" s="417"/>
      <c r="M719" s="417"/>
      <c r="N719" s="417"/>
      <c r="O719" s="417"/>
      <c r="P719" s="417"/>
      <c r="Q719" s="417"/>
      <c r="R719" s="417"/>
      <c r="S719" s="417"/>
      <c r="T719" s="417"/>
      <c r="U719" s="417"/>
      <c r="V719" s="417"/>
      <c r="W719" s="417"/>
      <c r="X719" s="417"/>
      <c r="Y719" s="417"/>
      <c r="Z719" s="417"/>
      <c r="AA719" s="417"/>
      <c r="AB719" s="417"/>
      <c r="AC719" s="417"/>
      <c r="AD719" s="417"/>
      <c r="AE719" s="417"/>
      <c r="AF719" s="417"/>
      <c r="AG719" s="417"/>
      <c r="AH719" s="417"/>
      <c r="AI719" s="417"/>
      <c r="AJ719" s="417"/>
      <c r="AK719" s="417"/>
      <c r="AL719" s="417"/>
      <c r="AM719" s="417"/>
      <c r="AN719" s="417"/>
    </row>
    <row r="720" spans="1:40" ht="12.75" customHeight="1">
      <c r="A720" s="466"/>
      <c r="B720" s="516"/>
      <c r="C720" s="503"/>
      <c r="D720" s="599"/>
      <c r="E720" s="614"/>
      <c r="F720" s="276"/>
      <c r="G720" s="631"/>
      <c r="H720" s="661"/>
      <c r="J720" s="417"/>
      <c r="K720" s="417"/>
      <c r="L720" s="417"/>
      <c r="M720" s="417"/>
      <c r="N720" s="417"/>
      <c r="O720" s="417"/>
      <c r="P720" s="417"/>
      <c r="Q720" s="417"/>
      <c r="R720" s="417"/>
      <c r="S720" s="417"/>
      <c r="T720" s="417"/>
      <c r="U720" s="417"/>
      <c r="V720" s="417"/>
      <c r="W720" s="417"/>
      <c r="X720" s="417"/>
      <c r="Y720" s="417"/>
      <c r="Z720" s="417"/>
      <c r="AA720" s="417"/>
      <c r="AB720" s="417"/>
      <c r="AC720" s="417"/>
      <c r="AD720" s="417"/>
      <c r="AE720" s="417"/>
      <c r="AF720" s="417"/>
      <c r="AG720" s="417"/>
      <c r="AH720" s="417"/>
      <c r="AI720" s="417"/>
      <c r="AJ720" s="417"/>
      <c r="AK720" s="417"/>
      <c r="AL720" s="417"/>
      <c r="AM720" s="417"/>
      <c r="AN720" s="417"/>
    </row>
    <row r="721" spans="1:40" ht="12.75" customHeight="1">
      <c r="A721" s="467"/>
      <c r="B721" s="515"/>
      <c r="C721" s="277"/>
      <c r="D721" s="600"/>
      <c r="E721" s="615"/>
      <c r="F721" s="630"/>
      <c r="G721" s="632"/>
      <c r="H721" s="277"/>
      <c r="J721" s="417"/>
      <c r="K721" s="417"/>
      <c r="L721" s="417"/>
      <c r="M721" s="417"/>
      <c r="N721" s="417"/>
      <c r="O721" s="417"/>
      <c r="P721" s="417"/>
      <c r="Q721" s="417"/>
      <c r="R721" s="417"/>
      <c r="S721" s="417"/>
      <c r="T721" s="417"/>
      <c r="U721" s="417"/>
      <c r="V721" s="417"/>
      <c r="W721" s="417"/>
      <c r="X721" s="417"/>
      <c r="Y721" s="417"/>
      <c r="Z721" s="417"/>
      <c r="AA721" s="417"/>
      <c r="AB721" s="417"/>
      <c r="AC721" s="417"/>
      <c r="AD721" s="417"/>
      <c r="AE721" s="417"/>
      <c r="AF721" s="417"/>
      <c r="AG721" s="417"/>
      <c r="AH721" s="417"/>
      <c r="AI721" s="417"/>
      <c r="AJ721" s="417"/>
      <c r="AK721" s="417"/>
      <c r="AL721" s="417"/>
      <c r="AM721" s="417"/>
      <c r="AN721" s="417"/>
    </row>
    <row r="722" spans="1:40" ht="12.75" customHeight="1">
      <c r="A722" s="466"/>
      <c r="B722" s="516"/>
      <c r="C722" s="503"/>
      <c r="D722" s="599"/>
      <c r="E722" s="614"/>
      <c r="F722" s="633"/>
      <c r="G722" s="631"/>
      <c r="H722" s="661"/>
      <c r="J722" s="417"/>
      <c r="K722" s="417"/>
      <c r="L722" s="417"/>
      <c r="M722" s="417"/>
      <c r="N722" s="417"/>
      <c r="O722" s="417"/>
      <c r="P722" s="417"/>
      <c r="Q722" s="417"/>
      <c r="R722" s="417"/>
      <c r="S722" s="417"/>
      <c r="T722" s="417"/>
      <c r="U722" s="417"/>
      <c r="V722" s="417"/>
      <c r="W722" s="417"/>
      <c r="X722" s="417"/>
      <c r="Y722" s="417"/>
      <c r="Z722" s="417"/>
      <c r="AA722" s="417"/>
      <c r="AB722" s="417"/>
      <c r="AC722" s="417"/>
      <c r="AD722" s="417"/>
      <c r="AE722" s="417"/>
      <c r="AF722" s="417"/>
      <c r="AG722" s="417"/>
      <c r="AH722" s="417"/>
      <c r="AI722" s="417"/>
      <c r="AJ722" s="417"/>
      <c r="AK722" s="417"/>
      <c r="AL722" s="417"/>
      <c r="AM722" s="417"/>
      <c r="AN722" s="417"/>
    </row>
    <row r="723" spans="1:40" ht="12.75" customHeight="1">
      <c r="A723" s="467">
        <v>5</v>
      </c>
      <c r="B723" s="515" t="s">
        <v>2991</v>
      </c>
      <c r="C723" s="497"/>
      <c r="D723" s="600"/>
      <c r="E723" s="615"/>
      <c r="F723" s="634"/>
      <c r="G723" s="632"/>
      <c r="H723" s="277"/>
      <c r="J723" s="417"/>
      <c r="K723" s="417"/>
      <c r="L723" s="417"/>
      <c r="M723" s="417"/>
      <c r="N723" s="417"/>
      <c r="O723" s="417"/>
      <c r="P723" s="417"/>
      <c r="Q723" s="417"/>
      <c r="R723" s="417"/>
      <c r="S723" s="417"/>
      <c r="T723" s="417"/>
      <c r="U723" s="417"/>
      <c r="V723" s="417"/>
      <c r="W723" s="417"/>
      <c r="X723" s="417"/>
      <c r="Y723" s="417"/>
      <c r="Z723" s="417"/>
      <c r="AA723" s="417"/>
      <c r="AB723" s="417"/>
      <c r="AC723" s="417"/>
      <c r="AD723" s="417"/>
      <c r="AE723" s="417"/>
      <c r="AF723" s="417"/>
      <c r="AG723" s="417"/>
      <c r="AH723" s="417"/>
      <c r="AI723" s="417"/>
      <c r="AJ723" s="417"/>
      <c r="AK723" s="417"/>
      <c r="AL723" s="417"/>
      <c r="AM723" s="417"/>
      <c r="AN723" s="417"/>
    </row>
    <row r="724" spans="1:40" ht="12.75" customHeight="1">
      <c r="A724" s="466"/>
      <c r="B724" s="516"/>
      <c r="C724" s="505"/>
      <c r="D724" s="599"/>
      <c r="E724" s="614"/>
      <c r="F724" s="633"/>
      <c r="G724" s="631"/>
      <c r="H724" s="661"/>
      <c r="J724" s="417"/>
      <c r="K724" s="417"/>
      <c r="L724" s="417"/>
      <c r="M724" s="417"/>
      <c r="N724" s="417"/>
      <c r="O724" s="417"/>
      <c r="P724" s="417"/>
      <c r="Q724" s="417"/>
      <c r="R724" s="417"/>
      <c r="S724" s="417"/>
      <c r="T724" s="417"/>
      <c r="U724" s="417"/>
      <c r="V724" s="417"/>
      <c r="W724" s="417"/>
      <c r="X724" s="417"/>
      <c r="Y724" s="417"/>
      <c r="Z724" s="417"/>
      <c r="AA724" s="417"/>
      <c r="AB724" s="417"/>
      <c r="AC724" s="417"/>
      <c r="AD724" s="417"/>
      <c r="AE724" s="417"/>
      <c r="AF724" s="417"/>
      <c r="AG724" s="417"/>
      <c r="AH724" s="417"/>
      <c r="AI724" s="417"/>
      <c r="AJ724" s="417"/>
      <c r="AK724" s="417"/>
      <c r="AL724" s="417"/>
      <c r="AM724" s="417"/>
      <c r="AN724" s="417"/>
    </row>
    <row r="725" spans="1:40" ht="12.75" customHeight="1">
      <c r="A725" s="467"/>
      <c r="B725" s="515"/>
      <c r="C725" s="277"/>
      <c r="D725" s="604"/>
      <c r="E725" s="615"/>
      <c r="F725" s="635"/>
      <c r="G725" s="632"/>
      <c r="H725" s="277"/>
      <c r="J725" s="417"/>
      <c r="K725" s="417"/>
      <c r="L725" s="417"/>
      <c r="M725" s="417"/>
      <c r="N725" s="417"/>
      <c r="O725" s="417"/>
      <c r="P725" s="417"/>
      <c r="Q725" s="417"/>
      <c r="R725" s="417"/>
      <c r="S725" s="417"/>
      <c r="T725" s="417"/>
      <c r="U725" s="417"/>
      <c r="V725" s="417"/>
      <c r="W725" s="417"/>
      <c r="X725" s="417"/>
      <c r="Y725" s="417"/>
      <c r="Z725" s="417"/>
      <c r="AA725" s="417"/>
      <c r="AB725" s="417"/>
      <c r="AC725" s="417"/>
      <c r="AD725" s="417"/>
      <c r="AE725" s="417"/>
      <c r="AF725" s="417"/>
      <c r="AG725" s="417"/>
      <c r="AH725" s="417"/>
      <c r="AI725" s="417"/>
      <c r="AJ725" s="417"/>
      <c r="AK725" s="417"/>
      <c r="AL725" s="417"/>
      <c r="AM725" s="417"/>
      <c r="AN725" s="417"/>
    </row>
    <row r="726" spans="1:40" ht="12.75" customHeight="1">
      <c r="A726" s="466"/>
      <c r="B726" s="505"/>
      <c r="C726" s="510"/>
      <c r="D726" s="588"/>
      <c r="E726" s="475"/>
      <c r="F726" s="276"/>
      <c r="G726" s="631"/>
      <c r="H726" s="661"/>
      <c r="J726" s="417"/>
      <c r="K726" s="417"/>
      <c r="L726" s="417"/>
      <c r="M726" s="417"/>
      <c r="N726" s="417"/>
      <c r="O726" s="417"/>
      <c r="P726" s="417"/>
      <c r="Q726" s="417"/>
      <c r="R726" s="417"/>
      <c r="S726" s="417"/>
      <c r="T726" s="417"/>
      <c r="U726" s="417"/>
      <c r="V726" s="417"/>
      <c r="W726" s="417"/>
      <c r="X726" s="417"/>
      <c r="Y726" s="417"/>
      <c r="Z726" s="417"/>
      <c r="AA726" s="417"/>
      <c r="AB726" s="417"/>
      <c r="AC726" s="417"/>
      <c r="AD726" s="417"/>
      <c r="AE726" s="417"/>
      <c r="AF726" s="417"/>
      <c r="AG726" s="417"/>
      <c r="AH726" s="417"/>
      <c r="AI726" s="417"/>
      <c r="AJ726" s="417"/>
      <c r="AK726" s="417"/>
      <c r="AL726" s="417"/>
      <c r="AM726" s="417"/>
      <c r="AN726" s="417"/>
    </row>
    <row r="727" spans="1:40" ht="12.75" customHeight="1">
      <c r="A727" s="476" t="s">
        <v>990</v>
      </c>
      <c r="B727" s="504" t="s">
        <v>4867</v>
      </c>
      <c r="C727" s="511"/>
      <c r="D727" s="589">
        <v>1</v>
      </c>
      <c r="E727" s="507" t="s">
        <v>724</v>
      </c>
      <c r="F727" s="630"/>
      <c r="G727" s="632"/>
      <c r="H727" s="277"/>
      <c r="J727" s="417"/>
      <c r="K727" s="417"/>
      <c r="L727" s="417"/>
      <c r="M727" s="417"/>
      <c r="N727" s="417"/>
      <c r="O727" s="417"/>
      <c r="P727" s="417"/>
      <c r="Q727" s="417"/>
      <c r="R727" s="417"/>
      <c r="S727" s="417"/>
      <c r="T727" s="417"/>
      <c r="U727" s="417"/>
      <c r="V727" s="417"/>
      <c r="W727" s="417"/>
      <c r="X727" s="417"/>
      <c r="Y727" s="417"/>
      <c r="Z727" s="417"/>
      <c r="AA727" s="417"/>
      <c r="AB727" s="417"/>
      <c r="AC727" s="417"/>
      <c r="AD727" s="417"/>
      <c r="AE727" s="417"/>
      <c r="AF727" s="417"/>
      <c r="AG727" s="417"/>
      <c r="AH727" s="417"/>
      <c r="AI727" s="417"/>
      <c r="AJ727" s="417"/>
      <c r="AK727" s="417"/>
      <c r="AL727" s="417"/>
      <c r="AM727" s="417"/>
      <c r="AN727" s="417"/>
    </row>
    <row r="728" spans="1:40" ht="12.75" customHeight="1">
      <c r="A728" s="466"/>
      <c r="B728" s="496"/>
      <c r="C728" s="496"/>
      <c r="D728" s="588"/>
      <c r="E728" s="475"/>
      <c r="F728" s="276"/>
      <c r="G728" s="631"/>
      <c r="H728" s="661"/>
      <c r="J728" s="417"/>
      <c r="K728" s="417"/>
      <c r="L728" s="417"/>
      <c r="M728" s="417"/>
      <c r="N728" s="417"/>
      <c r="O728" s="417"/>
      <c r="P728" s="417"/>
      <c r="Q728" s="417"/>
      <c r="R728" s="417"/>
      <c r="S728" s="417"/>
      <c r="T728" s="417"/>
      <c r="U728" s="417"/>
      <c r="V728" s="417"/>
      <c r="W728" s="417"/>
      <c r="X728" s="417"/>
      <c r="Y728" s="417"/>
      <c r="Z728" s="417"/>
      <c r="AA728" s="417"/>
      <c r="AB728" s="417"/>
      <c r="AC728" s="417"/>
      <c r="AD728" s="417"/>
      <c r="AE728" s="417"/>
      <c r="AF728" s="417"/>
      <c r="AG728" s="417"/>
      <c r="AH728" s="417"/>
      <c r="AI728" s="417"/>
      <c r="AJ728" s="417"/>
      <c r="AK728" s="417"/>
      <c r="AL728" s="417"/>
      <c r="AM728" s="417"/>
      <c r="AN728" s="417"/>
    </row>
    <row r="729" spans="1:40" ht="12.75" customHeight="1">
      <c r="A729" s="476" t="s">
        <v>427</v>
      </c>
      <c r="B729" s="506" t="s">
        <v>4611</v>
      </c>
      <c r="C729" s="511"/>
      <c r="D729" s="589">
        <v>1</v>
      </c>
      <c r="E729" s="507" t="s">
        <v>724</v>
      </c>
      <c r="F729" s="630"/>
      <c r="G729" s="632"/>
      <c r="H729" s="277"/>
      <c r="J729" s="417"/>
      <c r="K729" s="417"/>
      <c r="L729" s="417"/>
      <c r="M729" s="417"/>
      <c r="N729" s="417"/>
      <c r="O729" s="417"/>
      <c r="P729" s="417"/>
      <c r="Q729" s="417"/>
      <c r="R729" s="417"/>
      <c r="S729" s="417"/>
      <c r="T729" s="417"/>
      <c r="U729" s="417"/>
      <c r="V729" s="417"/>
      <c r="W729" s="417"/>
      <c r="X729" s="417"/>
      <c r="Y729" s="417"/>
      <c r="Z729" s="417"/>
      <c r="AA729" s="417"/>
      <c r="AB729" s="417"/>
      <c r="AC729" s="417"/>
      <c r="AD729" s="417"/>
      <c r="AE729" s="417"/>
      <c r="AF729" s="417"/>
      <c r="AG729" s="417"/>
      <c r="AH729" s="417"/>
      <c r="AI729" s="417"/>
      <c r="AJ729" s="417"/>
      <c r="AK729" s="417"/>
      <c r="AL729" s="417"/>
      <c r="AM729" s="417"/>
      <c r="AN729" s="417"/>
    </row>
    <row r="730" spans="1:40" ht="12.75" customHeight="1">
      <c r="A730" s="466"/>
      <c r="B730" s="496"/>
      <c r="C730" s="496"/>
      <c r="D730" s="588"/>
      <c r="E730" s="475"/>
      <c r="F730" s="276"/>
      <c r="G730" s="631"/>
      <c r="H730" s="423"/>
      <c r="J730" s="417"/>
      <c r="K730" s="417"/>
      <c r="L730" s="417"/>
      <c r="M730" s="417"/>
      <c r="N730" s="417"/>
      <c r="O730" s="417"/>
      <c r="P730" s="417"/>
      <c r="Q730" s="417"/>
      <c r="R730" s="417"/>
      <c r="S730" s="417"/>
      <c r="T730" s="417"/>
      <c r="U730" s="417"/>
      <c r="V730" s="417"/>
      <c r="W730" s="417"/>
      <c r="X730" s="417"/>
      <c r="Y730" s="417"/>
      <c r="Z730" s="417"/>
      <c r="AA730" s="417"/>
      <c r="AB730" s="417"/>
      <c r="AC730" s="417"/>
      <c r="AD730" s="417"/>
      <c r="AE730" s="417"/>
      <c r="AF730" s="417"/>
      <c r="AG730" s="417"/>
      <c r="AH730" s="417"/>
      <c r="AI730" s="417"/>
      <c r="AJ730" s="417"/>
      <c r="AK730" s="417"/>
      <c r="AL730" s="417"/>
      <c r="AM730" s="417"/>
      <c r="AN730" s="417"/>
    </row>
    <row r="731" spans="1:40" ht="12.75" customHeight="1">
      <c r="A731" s="476" t="s">
        <v>4892</v>
      </c>
      <c r="B731" s="492" t="s">
        <v>2663</v>
      </c>
      <c r="C731" s="511"/>
      <c r="D731" s="589">
        <v>1</v>
      </c>
      <c r="E731" s="507" t="s">
        <v>724</v>
      </c>
      <c r="F731" s="630"/>
      <c r="G731" s="632"/>
      <c r="H731" s="277"/>
      <c r="J731" s="417"/>
      <c r="K731" s="417"/>
      <c r="L731" s="417"/>
      <c r="M731" s="417"/>
      <c r="N731" s="417"/>
      <c r="O731" s="417"/>
      <c r="P731" s="417"/>
      <c r="Q731" s="417"/>
      <c r="R731" s="417"/>
      <c r="S731" s="417"/>
      <c r="T731" s="417"/>
      <c r="U731" s="417"/>
      <c r="V731" s="417"/>
      <c r="W731" s="417"/>
      <c r="X731" s="417"/>
      <c r="Y731" s="417"/>
      <c r="Z731" s="417"/>
      <c r="AA731" s="417"/>
      <c r="AB731" s="417"/>
      <c r="AC731" s="417"/>
      <c r="AD731" s="417"/>
      <c r="AE731" s="417"/>
      <c r="AF731" s="417"/>
      <c r="AG731" s="417"/>
      <c r="AH731" s="417"/>
      <c r="AI731" s="417"/>
      <c r="AJ731" s="417"/>
      <c r="AK731" s="417"/>
      <c r="AL731" s="417"/>
      <c r="AM731" s="417"/>
      <c r="AN731" s="417"/>
    </row>
    <row r="732" spans="1:40" ht="12.75" customHeight="1">
      <c r="A732" s="466"/>
      <c r="B732" s="510"/>
      <c r="C732" s="503"/>
      <c r="D732" s="599"/>
      <c r="E732" s="618"/>
      <c r="F732" s="276"/>
      <c r="G732" s="631"/>
      <c r="H732" s="423"/>
      <c r="J732" s="417"/>
      <c r="K732" s="417"/>
      <c r="L732" s="417"/>
      <c r="M732" s="417"/>
      <c r="N732" s="417"/>
      <c r="O732" s="417"/>
      <c r="P732" s="417"/>
      <c r="Q732" s="417"/>
      <c r="R732" s="417"/>
      <c r="S732" s="417"/>
      <c r="T732" s="417"/>
      <c r="U732" s="417"/>
      <c r="V732" s="417"/>
      <c r="W732" s="417"/>
      <c r="X732" s="417"/>
      <c r="Y732" s="417"/>
      <c r="Z732" s="417"/>
      <c r="AA732" s="417"/>
      <c r="AB732" s="417"/>
      <c r="AC732" s="417"/>
      <c r="AD732" s="417"/>
      <c r="AE732" s="417"/>
      <c r="AF732" s="417"/>
      <c r="AG732" s="417"/>
      <c r="AH732" s="417"/>
      <c r="AI732" s="417"/>
      <c r="AJ732" s="417"/>
      <c r="AK732" s="417"/>
      <c r="AL732" s="417"/>
      <c r="AM732" s="417"/>
      <c r="AN732" s="417"/>
    </row>
    <row r="733" spans="1:40" ht="12.75" customHeight="1">
      <c r="A733" s="467"/>
      <c r="B733" s="523"/>
      <c r="C733" s="515"/>
      <c r="D733" s="604"/>
      <c r="E733" s="619"/>
      <c r="F733" s="630"/>
      <c r="G733" s="632"/>
      <c r="H733" s="277"/>
      <c r="J733" s="417"/>
      <c r="K733" s="417"/>
      <c r="L733" s="417"/>
      <c r="M733" s="417"/>
      <c r="N733" s="417"/>
      <c r="O733" s="417"/>
      <c r="P733" s="417"/>
      <c r="Q733" s="417"/>
      <c r="R733" s="417"/>
      <c r="S733" s="417"/>
      <c r="T733" s="417"/>
      <c r="U733" s="417"/>
      <c r="V733" s="417"/>
      <c r="W733" s="417"/>
      <c r="X733" s="417"/>
      <c r="Y733" s="417"/>
      <c r="Z733" s="417"/>
      <c r="AA733" s="417"/>
      <c r="AB733" s="417"/>
      <c r="AC733" s="417"/>
      <c r="AD733" s="417"/>
      <c r="AE733" s="417"/>
      <c r="AF733" s="417"/>
      <c r="AG733" s="417"/>
      <c r="AH733" s="417"/>
      <c r="AI733" s="417"/>
      <c r="AJ733" s="417"/>
      <c r="AK733" s="417"/>
      <c r="AL733" s="417"/>
      <c r="AM733" s="417"/>
      <c r="AN733" s="417"/>
    </row>
    <row r="734" spans="1:40" ht="12.75" customHeight="1">
      <c r="A734" s="466"/>
      <c r="B734" s="510"/>
      <c r="C734" s="514"/>
      <c r="D734" s="599"/>
      <c r="E734" s="618"/>
      <c r="F734" s="276"/>
      <c r="G734" s="631"/>
      <c r="H734" s="651"/>
      <c r="J734" s="417"/>
      <c r="K734" s="417"/>
      <c r="L734" s="417"/>
      <c r="M734" s="417"/>
      <c r="N734" s="417"/>
      <c r="O734" s="417"/>
      <c r="P734" s="417"/>
      <c r="Q734" s="417"/>
      <c r="R734" s="417"/>
      <c r="S734" s="417"/>
      <c r="T734" s="417"/>
      <c r="U734" s="417"/>
      <c r="V734" s="417"/>
      <c r="W734" s="417"/>
      <c r="X734" s="417"/>
      <c r="Y734" s="417"/>
      <c r="Z734" s="417"/>
      <c r="AA734" s="417"/>
      <c r="AB734" s="417"/>
      <c r="AC734" s="417"/>
      <c r="AD734" s="417"/>
      <c r="AE734" s="417"/>
      <c r="AF734" s="417"/>
      <c r="AG734" s="417"/>
      <c r="AH734" s="417"/>
      <c r="AI734" s="417"/>
      <c r="AJ734" s="417"/>
      <c r="AK734" s="417"/>
      <c r="AL734" s="417"/>
      <c r="AM734" s="417"/>
      <c r="AN734" s="417"/>
    </row>
    <row r="735" spans="1:40" ht="12.75" customHeight="1">
      <c r="A735" s="467"/>
      <c r="B735" s="523"/>
      <c r="C735" s="409"/>
      <c r="D735" s="599"/>
      <c r="E735" s="619"/>
      <c r="F735" s="276"/>
      <c r="G735" s="632"/>
      <c r="H735" s="277"/>
      <c r="J735" s="417"/>
      <c r="K735" s="417"/>
      <c r="L735" s="417"/>
      <c r="M735" s="417"/>
      <c r="N735" s="417"/>
      <c r="O735" s="417"/>
      <c r="P735" s="417"/>
      <c r="Q735" s="417"/>
      <c r="R735" s="417"/>
      <c r="S735" s="417"/>
      <c r="T735" s="417"/>
      <c r="U735" s="417"/>
      <c r="V735" s="417"/>
      <c r="W735" s="417"/>
      <c r="X735" s="417"/>
      <c r="Y735" s="417"/>
      <c r="Z735" s="417"/>
      <c r="AA735" s="417"/>
      <c r="AB735" s="417"/>
      <c r="AC735" s="417"/>
      <c r="AD735" s="417"/>
      <c r="AE735" s="417"/>
      <c r="AF735" s="417"/>
      <c r="AG735" s="417"/>
      <c r="AH735" s="417"/>
      <c r="AI735" s="417"/>
      <c r="AJ735" s="417"/>
      <c r="AK735" s="417"/>
      <c r="AL735" s="417"/>
      <c r="AM735" s="417"/>
      <c r="AN735" s="417"/>
    </row>
    <row r="736" spans="1:40" ht="12.75" customHeight="1">
      <c r="A736" s="466"/>
      <c r="B736" s="496"/>
      <c r="C736" s="514"/>
      <c r="D736" s="597"/>
      <c r="E736" s="618"/>
      <c r="F736" s="636"/>
      <c r="G736" s="631"/>
      <c r="H736" s="651"/>
      <c r="J736" s="417"/>
      <c r="K736" s="417"/>
      <c r="L736" s="417"/>
      <c r="M736" s="417"/>
      <c r="N736" s="417"/>
      <c r="O736" s="417"/>
      <c r="P736" s="417"/>
      <c r="Q736" s="417"/>
      <c r="R736" s="417"/>
      <c r="S736" s="417"/>
      <c r="T736" s="417"/>
      <c r="U736" s="417"/>
      <c r="V736" s="417"/>
      <c r="W736" s="417"/>
      <c r="X736" s="417"/>
      <c r="Y736" s="417"/>
      <c r="Z736" s="417"/>
      <c r="AA736" s="417"/>
      <c r="AB736" s="417"/>
      <c r="AC736" s="417"/>
      <c r="AD736" s="417"/>
      <c r="AE736" s="417"/>
      <c r="AF736" s="417"/>
      <c r="AG736" s="417"/>
      <c r="AH736" s="417"/>
      <c r="AI736" s="417"/>
      <c r="AJ736" s="417"/>
      <c r="AK736" s="417"/>
      <c r="AL736" s="417"/>
      <c r="AM736" s="417"/>
      <c r="AN736" s="417"/>
    </row>
    <row r="737" spans="1:40" ht="12.75" customHeight="1">
      <c r="A737" s="467"/>
      <c r="B737" s="493"/>
      <c r="C737" s="515"/>
      <c r="D737" s="604"/>
      <c r="E737" s="619"/>
      <c r="F737" s="630"/>
      <c r="G737" s="632"/>
      <c r="H737" s="277"/>
      <c r="J737" s="417"/>
      <c r="K737" s="417"/>
      <c r="L737" s="417"/>
      <c r="M737" s="417"/>
      <c r="N737" s="417"/>
      <c r="O737" s="417"/>
      <c r="P737" s="417"/>
      <c r="Q737" s="417"/>
      <c r="R737" s="417"/>
      <c r="S737" s="417"/>
      <c r="T737" s="417"/>
      <c r="U737" s="417"/>
      <c r="V737" s="417"/>
      <c r="W737" s="417"/>
      <c r="X737" s="417"/>
      <c r="Y737" s="417"/>
      <c r="Z737" s="417"/>
      <c r="AA737" s="417"/>
      <c r="AB737" s="417"/>
      <c r="AC737" s="417"/>
      <c r="AD737" s="417"/>
      <c r="AE737" s="417"/>
      <c r="AF737" s="417"/>
      <c r="AG737" s="417"/>
      <c r="AH737" s="417"/>
      <c r="AI737" s="417"/>
      <c r="AJ737" s="417"/>
      <c r="AK737" s="417"/>
      <c r="AL737" s="417"/>
      <c r="AM737" s="417"/>
      <c r="AN737" s="417"/>
    </row>
    <row r="738" spans="1:40" ht="12.75" customHeight="1">
      <c r="A738" s="466"/>
      <c r="B738" s="496"/>
      <c r="C738" s="514"/>
      <c r="D738" s="597"/>
      <c r="E738" s="618"/>
      <c r="F738" s="636"/>
      <c r="G738" s="631"/>
      <c r="H738" s="651"/>
      <c r="J738" s="417"/>
      <c r="K738" s="417"/>
      <c r="L738" s="417"/>
      <c r="M738" s="417"/>
      <c r="N738" s="417"/>
      <c r="O738" s="417"/>
      <c r="P738" s="417"/>
      <c r="Q738" s="417"/>
      <c r="R738" s="417"/>
      <c r="S738" s="417"/>
      <c r="T738" s="417"/>
      <c r="U738" s="417"/>
      <c r="V738" s="417"/>
      <c r="W738" s="417"/>
      <c r="X738" s="417"/>
      <c r="Y738" s="417"/>
      <c r="Z738" s="417"/>
      <c r="AA738" s="417"/>
      <c r="AB738" s="417"/>
      <c r="AC738" s="417"/>
      <c r="AD738" s="417"/>
      <c r="AE738" s="417"/>
      <c r="AF738" s="417"/>
      <c r="AG738" s="417"/>
      <c r="AH738" s="417"/>
      <c r="AI738" s="417"/>
      <c r="AJ738" s="417"/>
      <c r="AK738" s="417"/>
      <c r="AL738" s="417"/>
      <c r="AM738" s="417"/>
      <c r="AN738" s="417"/>
    </row>
    <row r="739" spans="1:40" ht="12.75" customHeight="1">
      <c r="A739" s="467"/>
      <c r="B739" s="493"/>
      <c r="C739" s="515"/>
      <c r="D739" s="604"/>
      <c r="E739" s="619"/>
      <c r="F739" s="630"/>
      <c r="G739" s="632"/>
      <c r="H739" s="277"/>
      <c r="J739" s="417"/>
      <c r="K739" s="417"/>
      <c r="L739" s="417"/>
      <c r="M739" s="417"/>
      <c r="N739" s="417"/>
      <c r="O739" s="417"/>
      <c r="P739" s="417"/>
      <c r="Q739" s="417"/>
      <c r="R739" s="417"/>
      <c r="S739" s="417"/>
      <c r="T739" s="417"/>
      <c r="U739" s="417"/>
      <c r="V739" s="417"/>
      <c r="W739" s="417"/>
      <c r="X739" s="417"/>
      <c r="Y739" s="417"/>
      <c r="Z739" s="417"/>
      <c r="AA739" s="417"/>
      <c r="AB739" s="417"/>
      <c r="AC739" s="417"/>
      <c r="AD739" s="417"/>
      <c r="AE739" s="417"/>
      <c r="AF739" s="417"/>
      <c r="AG739" s="417"/>
      <c r="AH739" s="417"/>
      <c r="AI739" s="417"/>
      <c r="AJ739" s="417"/>
      <c r="AK739" s="417"/>
      <c r="AL739" s="417"/>
      <c r="AM739" s="417"/>
      <c r="AN739" s="417"/>
    </row>
    <row r="740" spans="1:40" ht="12.75" customHeight="1">
      <c r="A740" s="466"/>
      <c r="B740" s="510"/>
      <c r="C740" s="423"/>
      <c r="D740" s="599"/>
      <c r="E740" s="618"/>
      <c r="F740" s="276"/>
      <c r="G740" s="631"/>
      <c r="H740" s="423"/>
      <c r="J740" s="417"/>
      <c r="K740" s="417"/>
      <c r="L740" s="417"/>
      <c r="M740" s="417"/>
      <c r="N740" s="417"/>
      <c r="O740" s="417"/>
      <c r="P740" s="417"/>
      <c r="Q740" s="417"/>
      <c r="R740" s="417"/>
      <c r="S740" s="417"/>
      <c r="T740" s="417"/>
      <c r="U740" s="417"/>
      <c r="V740" s="417"/>
      <c r="W740" s="417"/>
      <c r="X740" s="417"/>
      <c r="Y740" s="417"/>
      <c r="Z740" s="417"/>
      <c r="AA740" s="417"/>
      <c r="AB740" s="417"/>
      <c r="AC740" s="417"/>
      <c r="AD740" s="417"/>
      <c r="AE740" s="417"/>
      <c r="AF740" s="417"/>
      <c r="AG740" s="417"/>
      <c r="AH740" s="417"/>
      <c r="AI740" s="417"/>
      <c r="AJ740" s="417"/>
      <c r="AK740" s="417"/>
      <c r="AL740" s="417"/>
      <c r="AM740" s="417"/>
      <c r="AN740" s="417"/>
    </row>
    <row r="741" spans="1:40" ht="12.75" customHeight="1">
      <c r="A741" s="467"/>
      <c r="B741" s="523"/>
      <c r="C741" s="515"/>
      <c r="D741" s="600"/>
      <c r="E741" s="619"/>
      <c r="F741" s="630"/>
      <c r="G741" s="632"/>
      <c r="H741" s="277"/>
      <c r="J741" s="417"/>
      <c r="K741" s="417"/>
      <c r="L741" s="417"/>
      <c r="M741" s="417"/>
      <c r="N741" s="417"/>
      <c r="O741" s="417"/>
      <c r="P741" s="417"/>
      <c r="Q741" s="417"/>
      <c r="R741" s="417"/>
      <c r="S741" s="417"/>
      <c r="T741" s="417"/>
      <c r="U741" s="417"/>
      <c r="V741" s="417"/>
      <c r="W741" s="417"/>
      <c r="X741" s="417"/>
      <c r="Y741" s="417"/>
      <c r="Z741" s="417"/>
      <c r="AA741" s="417"/>
      <c r="AB741" s="417"/>
      <c r="AC741" s="417"/>
      <c r="AD741" s="417"/>
      <c r="AE741" s="417"/>
      <c r="AF741" s="417"/>
      <c r="AG741" s="417"/>
      <c r="AH741" s="417"/>
      <c r="AI741" s="417"/>
      <c r="AJ741" s="417"/>
      <c r="AK741" s="417"/>
      <c r="AL741" s="417"/>
      <c r="AM741" s="417"/>
      <c r="AN741" s="417"/>
    </row>
    <row r="742" spans="1:40" ht="12.75" customHeight="1">
      <c r="A742" s="466"/>
      <c r="B742" s="510"/>
      <c r="C742" s="514"/>
      <c r="D742" s="599"/>
      <c r="E742" s="618"/>
      <c r="F742" s="276"/>
      <c r="G742" s="631"/>
      <c r="H742" s="423"/>
      <c r="J742" s="417"/>
      <c r="K742" s="417"/>
      <c r="L742" s="417"/>
      <c r="M742" s="417"/>
      <c r="N742" s="417"/>
      <c r="O742" s="417"/>
      <c r="P742" s="417"/>
      <c r="Q742" s="417"/>
      <c r="R742" s="417"/>
      <c r="S742" s="417"/>
      <c r="T742" s="417"/>
      <c r="U742" s="417"/>
      <c r="V742" s="417"/>
      <c r="W742" s="417"/>
      <c r="X742" s="417"/>
      <c r="Y742" s="417"/>
      <c r="Z742" s="417"/>
      <c r="AA742" s="417"/>
      <c r="AB742" s="417"/>
      <c r="AC742" s="417"/>
      <c r="AD742" s="417"/>
      <c r="AE742" s="417"/>
      <c r="AF742" s="417"/>
      <c r="AG742" s="417"/>
      <c r="AH742" s="417"/>
      <c r="AI742" s="417"/>
      <c r="AJ742" s="417"/>
      <c r="AK742" s="417"/>
      <c r="AL742" s="417"/>
      <c r="AM742" s="417"/>
      <c r="AN742" s="417"/>
    </row>
    <row r="743" spans="1:40" ht="12.75" customHeight="1">
      <c r="A743" s="467"/>
      <c r="B743" s="523"/>
      <c r="C743" s="409"/>
      <c r="D743" s="600"/>
      <c r="E743" s="619"/>
      <c r="F743" s="630"/>
      <c r="G743" s="632"/>
      <c r="H743" s="277"/>
      <c r="J743" s="417"/>
      <c r="K743" s="417"/>
      <c r="L743" s="417"/>
      <c r="M743" s="417"/>
      <c r="N743" s="417"/>
      <c r="O743" s="417"/>
      <c r="P743" s="417"/>
      <c r="Q743" s="417"/>
      <c r="R743" s="417"/>
      <c r="S743" s="417"/>
      <c r="T743" s="417"/>
      <c r="U743" s="417"/>
      <c r="V743" s="417"/>
      <c r="W743" s="417"/>
      <c r="X743" s="417"/>
      <c r="Y743" s="417"/>
      <c r="Z743" s="417"/>
      <c r="AA743" s="417"/>
      <c r="AB743" s="417"/>
      <c r="AC743" s="417"/>
      <c r="AD743" s="417"/>
      <c r="AE743" s="417"/>
      <c r="AF743" s="417"/>
      <c r="AG743" s="417"/>
      <c r="AH743" s="417"/>
      <c r="AI743" s="417"/>
      <c r="AJ743" s="417"/>
      <c r="AK743" s="417"/>
      <c r="AL743" s="417"/>
      <c r="AM743" s="417"/>
      <c r="AN743" s="417"/>
    </row>
    <row r="744" spans="1:40" ht="12.75" customHeight="1">
      <c r="A744" s="466"/>
      <c r="B744" s="510"/>
      <c r="C744" s="423"/>
      <c r="D744" s="599"/>
      <c r="E744" s="618"/>
      <c r="F744" s="276"/>
      <c r="G744" s="631"/>
      <c r="H744" s="423"/>
      <c r="J744" s="417"/>
      <c r="K744" s="417"/>
      <c r="L744" s="417"/>
      <c r="M744" s="417"/>
      <c r="N744" s="417"/>
      <c r="O744" s="417"/>
      <c r="P744" s="417"/>
      <c r="Q744" s="417"/>
      <c r="R744" s="417"/>
      <c r="S744" s="417"/>
      <c r="T744" s="417"/>
      <c r="U744" s="417"/>
      <c r="V744" s="417"/>
      <c r="W744" s="417"/>
      <c r="X744" s="417"/>
      <c r="Y744" s="417"/>
      <c r="Z744" s="417"/>
      <c r="AA744" s="417"/>
      <c r="AB744" s="417"/>
      <c r="AC744" s="417"/>
      <c r="AD744" s="417"/>
      <c r="AE744" s="417"/>
      <c r="AF744" s="417"/>
      <c r="AG744" s="417"/>
      <c r="AH744" s="417"/>
      <c r="AI744" s="417"/>
      <c r="AJ744" s="417"/>
      <c r="AK744" s="417"/>
      <c r="AL744" s="417"/>
      <c r="AM744" s="417"/>
      <c r="AN744" s="417"/>
    </row>
    <row r="745" spans="1:40" ht="12.75" customHeight="1">
      <c r="A745" s="467"/>
      <c r="B745" s="523"/>
      <c r="C745" s="409"/>
      <c r="D745" s="600"/>
      <c r="E745" s="619"/>
      <c r="F745" s="630"/>
      <c r="G745" s="632"/>
      <c r="H745" s="277"/>
      <c r="J745" s="417"/>
      <c r="K745" s="417"/>
      <c r="L745" s="417"/>
      <c r="M745" s="417"/>
      <c r="N745" s="417"/>
      <c r="O745" s="417"/>
      <c r="P745" s="417"/>
      <c r="Q745" s="417"/>
      <c r="R745" s="417"/>
      <c r="S745" s="417"/>
      <c r="T745" s="417"/>
      <c r="U745" s="417"/>
      <c r="V745" s="417"/>
      <c r="W745" s="417"/>
      <c r="X745" s="417"/>
      <c r="Y745" s="417"/>
      <c r="Z745" s="417"/>
      <c r="AA745" s="417"/>
      <c r="AB745" s="417"/>
      <c r="AC745" s="417"/>
      <c r="AD745" s="417"/>
      <c r="AE745" s="417"/>
      <c r="AF745" s="417"/>
      <c r="AG745" s="417"/>
      <c r="AH745" s="417"/>
      <c r="AI745" s="417"/>
      <c r="AJ745" s="417"/>
      <c r="AK745" s="417"/>
      <c r="AL745" s="417"/>
      <c r="AM745" s="417"/>
      <c r="AN745" s="417"/>
    </row>
    <row r="746" spans="1:40" ht="12.75" customHeight="1">
      <c r="A746" s="466"/>
      <c r="B746" s="510"/>
      <c r="C746" s="423"/>
      <c r="D746" s="599"/>
      <c r="E746" s="618"/>
      <c r="F746" s="276"/>
      <c r="G746" s="631"/>
      <c r="H746" s="423"/>
      <c r="J746" s="417"/>
      <c r="K746" s="417"/>
      <c r="L746" s="417"/>
      <c r="M746" s="417"/>
      <c r="N746" s="417"/>
      <c r="O746" s="417"/>
      <c r="P746" s="417"/>
      <c r="Q746" s="417"/>
      <c r="R746" s="417"/>
      <c r="S746" s="417"/>
      <c r="T746" s="417"/>
      <c r="U746" s="417"/>
      <c r="V746" s="417"/>
      <c r="W746" s="417"/>
      <c r="X746" s="417"/>
      <c r="Y746" s="417"/>
      <c r="Z746" s="417"/>
      <c r="AA746" s="417"/>
      <c r="AB746" s="417"/>
      <c r="AC746" s="417"/>
      <c r="AD746" s="417"/>
      <c r="AE746" s="417"/>
      <c r="AF746" s="417"/>
      <c r="AG746" s="417"/>
      <c r="AH746" s="417"/>
      <c r="AI746" s="417"/>
      <c r="AJ746" s="417"/>
      <c r="AK746" s="417"/>
      <c r="AL746" s="417"/>
      <c r="AM746" s="417"/>
      <c r="AN746" s="417"/>
    </row>
    <row r="747" spans="1:40" ht="12.75" customHeight="1">
      <c r="A747" s="467"/>
      <c r="B747" s="523"/>
      <c r="C747" s="515"/>
      <c r="D747" s="600"/>
      <c r="E747" s="619"/>
      <c r="F747" s="630"/>
      <c r="G747" s="632"/>
      <c r="H747" s="277"/>
      <c r="J747" s="417"/>
      <c r="K747" s="417"/>
      <c r="L747" s="417"/>
      <c r="M747" s="417"/>
      <c r="N747" s="417"/>
      <c r="O747" s="417"/>
      <c r="P747" s="417"/>
      <c r="Q747" s="417"/>
      <c r="R747" s="417"/>
      <c r="S747" s="417"/>
      <c r="T747" s="417"/>
      <c r="U747" s="417"/>
      <c r="V747" s="417"/>
      <c r="W747" s="417"/>
      <c r="X747" s="417"/>
      <c r="Y747" s="417"/>
      <c r="Z747" s="417"/>
      <c r="AA747" s="417"/>
      <c r="AB747" s="417"/>
      <c r="AC747" s="417"/>
      <c r="AD747" s="417"/>
      <c r="AE747" s="417"/>
      <c r="AF747" s="417"/>
      <c r="AG747" s="417"/>
      <c r="AH747" s="417"/>
      <c r="AI747" s="417"/>
      <c r="AJ747" s="417"/>
      <c r="AK747" s="417"/>
      <c r="AL747" s="417"/>
      <c r="AM747" s="417"/>
      <c r="AN747" s="417"/>
    </row>
    <row r="748" spans="1:40" ht="12.75" customHeight="1">
      <c r="A748" s="466"/>
      <c r="B748" s="510"/>
      <c r="C748" s="514"/>
      <c r="D748" s="599"/>
      <c r="E748" s="618"/>
      <c r="F748" s="276"/>
      <c r="G748" s="631"/>
      <c r="H748" s="423"/>
      <c r="J748" s="417"/>
      <c r="K748" s="417"/>
      <c r="L748" s="417"/>
      <c r="M748" s="417"/>
      <c r="N748" s="417"/>
      <c r="O748" s="417"/>
      <c r="P748" s="417"/>
      <c r="Q748" s="417"/>
      <c r="R748" s="417"/>
      <c r="S748" s="417"/>
      <c r="T748" s="417"/>
      <c r="U748" s="417"/>
      <c r="V748" s="417"/>
      <c r="W748" s="417"/>
      <c r="X748" s="417"/>
      <c r="Y748" s="417"/>
      <c r="Z748" s="417"/>
      <c r="AA748" s="417"/>
      <c r="AB748" s="417"/>
      <c r="AC748" s="417"/>
      <c r="AD748" s="417"/>
      <c r="AE748" s="417"/>
      <c r="AF748" s="417"/>
      <c r="AG748" s="417"/>
      <c r="AH748" s="417"/>
      <c r="AI748" s="417"/>
      <c r="AJ748" s="417"/>
      <c r="AK748" s="417"/>
      <c r="AL748" s="417"/>
      <c r="AM748" s="417"/>
      <c r="AN748" s="417"/>
    </row>
    <row r="749" spans="1:40" ht="12.75" customHeight="1">
      <c r="A749" s="467"/>
      <c r="B749" s="523"/>
      <c r="C749" s="409"/>
      <c r="D749" s="600"/>
      <c r="E749" s="619"/>
      <c r="F749" s="630"/>
      <c r="G749" s="632"/>
      <c r="H749" s="277"/>
      <c r="J749" s="417"/>
      <c r="K749" s="417"/>
      <c r="L749" s="417"/>
      <c r="M749" s="417"/>
      <c r="N749" s="417"/>
      <c r="O749" s="417"/>
      <c r="P749" s="417"/>
      <c r="Q749" s="417"/>
      <c r="R749" s="417"/>
      <c r="S749" s="417"/>
      <c r="T749" s="417"/>
      <c r="U749" s="417"/>
      <c r="V749" s="417"/>
      <c r="W749" s="417"/>
      <c r="X749" s="417"/>
      <c r="Y749" s="417"/>
      <c r="Z749" s="417"/>
      <c r="AA749" s="417"/>
      <c r="AB749" s="417"/>
      <c r="AC749" s="417"/>
      <c r="AD749" s="417"/>
      <c r="AE749" s="417"/>
      <c r="AF749" s="417"/>
      <c r="AG749" s="417"/>
      <c r="AH749" s="417"/>
      <c r="AI749" s="417"/>
      <c r="AJ749" s="417"/>
      <c r="AK749" s="417"/>
      <c r="AL749" s="417"/>
      <c r="AM749" s="417"/>
      <c r="AN749" s="417"/>
    </row>
    <row r="750" spans="1:40" ht="12.75" customHeight="1">
      <c r="A750" s="466"/>
      <c r="B750" s="510"/>
      <c r="C750" s="423"/>
      <c r="D750" s="599"/>
      <c r="E750" s="618"/>
      <c r="F750" s="276"/>
      <c r="G750" s="631"/>
      <c r="H750" s="423"/>
      <c r="J750" s="417"/>
      <c r="K750" s="417"/>
      <c r="L750" s="417"/>
      <c r="M750" s="417"/>
      <c r="N750" s="417"/>
      <c r="O750" s="417"/>
      <c r="P750" s="417"/>
      <c r="Q750" s="417"/>
      <c r="R750" s="417"/>
      <c r="S750" s="417"/>
      <c r="T750" s="417"/>
      <c r="U750" s="417"/>
      <c r="V750" s="417"/>
      <c r="W750" s="417"/>
      <c r="X750" s="417"/>
      <c r="Y750" s="417"/>
      <c r="Z750" s="417"/>
      <c r="AA750" s="417"/>
      <c r="AB750" s="417"/>
      <c r="AC750" s="417"/>
      <c r="AD750" s="417"/>
      <c r="AE750" s="417"/>
      <c r="AF750" s="417"/>
      <c r="AG750" s="417"/>
      <c r="AH750" s="417"/>
      <c r="AI750" s="417"/>
      <c r="AJ750" s="417"/>
      <c r="AK750" s="417"/>
      <c r="AL750" s="417"/>
      <c r="AM750" s="417"/>
      <c r="AN750" s="417"/>
    </row>
    <row r="751" spans="1:40" ht="12.75" customHeight="1">
      <c r="A751" s="467"/>
      <c r="B751" s="523"/>
      <c r="C751" s="409"/>
      <c r="D751" s="600"/>
      <c r="E751" s="619"/>
      <c r="F751" s="630"/>
      <c r="G751" s="632"/>
      <c r="H751" s="277"/>
      <c r="J751" s="417"/>
      <c r="K751" s="417"/>
      <c r="L751" s="417"/>
      <c r="M751" s="417"/>
      <c r="N751" s="417"/>
      <c r="O751" s="417"/>
      <c r="P751" s="417"/>
      <c r="Q751" s="417"/>
      <c r="R751" s="417"/>
      <c r="S751" s="417"/>
      <c r="T751" s="417"/>
      <c r="U751" s="417"/>
      <c r="V751" s="417"/>
      <c r="W751" s="417"/>
      <c r="X751" s="417"/>
      <c r="Y751" s="417"/>
      <c r="Z751" s="417"/>
      <c r="AA751" s="417"/>
      <c r="AB751" s="417"/>
      <c r="AC751" s="417"/>
      <c r="AD751" s="417"/>
      <c r="AE751" s="417"/>
      <c r="AF751" s="417"/>
      <c r="AG751" s="417"/>
      <c r="AH751" s="417"/>
      <c r="AI751" s="417"/>
      <c r="AJ751" s="417"/>
      <c r="AK751" s="417"/>
      <c r="AL751" s="417"/>
      <c r="AM751" s="417"/>
      <c r="AN751" s="417"/>
    </row>
    <row r="752" spans="1:40" ht="12.75" customHeight="1">
      <c r="A752" s="466"/>
      <c r="B752" s="516"/>
      <c r="C752" s="505"/>
      <c r="D752" s="599"/>
      <c r="E752" s="614"/>
      <c r="F752" s="276"/>
      <c r="G752" s="631"/>
      <c r="H752" s="661"/>
      <c r="J752" s="417"/>
      <c r="K752" s="417"/>
      <c r="L752" s="417"/>
      <c r="M752" s="417"/>
      <c r="N752" s="417"/>
      <c r="O752" s="417"/>
      <c r="P752" s="417"/>
      <c r="Q752" s="417"/>
      <c r="R752" s="417"/>
      <c r="S752" s="417"/>
      <c r="T752" s="417"/>
      <c r="U752" s="417"/>
      <c r="V752" s="417"/>
      <c r="W752" s="417"/>
      <c r="X752" s="417"/>
      <c r="Y752" s="417"/>
      <c r="Z752" s="417"/>
      <c r="AA752" s="417"/>
      <c r="AB752" s="417"/>
      <c r="AC752" s="417"/>
      <c r="AD752" s="417"/>
      <c r="AE752" s="417"/>
      <c r="AF752" s="417"/>
      <c r="AG752" s="417"/>
      <c r="AH752" s="417"/>
      <c r="AI752" s="417"/>
      <c r="AJ752" s="417"/>
      <c r="AK752" s="417"/>
      <c r="AL752" s="417"/>
      <c r="AM752" s="417"/>
      <c r="AN752" s="417"/>
    </row>
    <row r="753" spans="1:40" ht="12.75" customHeight="1">
      <c r="A753" s="467"/>
      <c r="B753" s="515"/>
      <c r="C753" s="497"/>
      <c r="D753" s="600"/>
      <c r="E753" s="615"/>
      <c r="F753" s="630"/>
      <c r="G753" s="632"/>
      <c r="H753" s="277"/>
      <c r="J753" s="417"/>
      <c r="K753" s="417"/>
      <c r="L753" s="417"/>
      <c r="M753" s="417"/>
      <c r="N753" s="417"/>
      <c r="O753" s="417"/>
      <c r="P753" s="417"/>
      <c r="Q753" s="417"/>
      <c r="R753" s="417"/>
      <c r="S753" s="417"/>
      <c r="T753" s="417"/>
      <c r="U753" s="417"/>
      <c r="V753" s="417"/>
      <c r="W753" s="417"/>
      <c r="X753" s="417"/>
      <c r="Y753" s="417"/>
      <c r="Z753" s="417"/>
      <c r="AA753" s="417"/>
      <c r="AB753" s="417"/>
      <c r="AC753" s="417"/>
      <c r="AD753" s="417"/>
      <c r="AE753" s="417"/>
      <c r="AF753" s="417"/>
      <c r="AG753" s="417"/>
      <c r="AH753" s="417"/>
      <c r="AI753" s="417"/>
      <c r="AJ753" s="417"/>
      <c r="AK753" s="417"/>
      <c r="AL753" s="417"/>
      <c r="AM753" s="417"/>
      <c r="AN753" s="417"/>
    </row>
    <row r="754" spans="1:40" ht="12.75" customHeight="1">
      <c r="A754" s="466"/>
      <c r="B754" s="510"/>
      <c r="C754" s="423"/>
      <c r="D754" s="599"/>
      <c r="E754" s="618"/>
      <c r="F754" s="276"/>
      <c r="G754" s="631"/>
      <c r="H754" s="661"/>
      <c r="J754" s="417"/>
      <c r="K754" s="417"/>
      <c r="L754" s="417"/>
      <c r="M754" s="417"/>
      <c r="N754" s="417"/>
      <c r="O754" s="417"/>
      <c r="P754" s="417"/>
      <c r="Q754" s="417"/>
      <c r="R754" s="417"/>
      <c r="S754" s="417"/>
      <c r="T754" s="417"/>
      <c r="U754" s="417"/>
      <c r="V754" s="417"/>
      <c r="W754" s="417"/>
      <c r="X754" s="417"/>
      <c r="Y754" s="417"/>
      <c r="Z754" s="417"/>
      <c r="AA754" s="417"/>
      <c r="AB754" s="417"/>
      <c r="AC754" s="417"/>
      <c r="AD754" s="417"/>
      <c r="AE754" s="417"/>
      <c r="AF754" s="417"/>
      <c r="AG754" s="417"/>
      <c r="AH754" s="417"/>
      <c r="AI754" s="417"/>
      <c r="AJ754" s="417"/>
      <c r="AK754" s="417"/>
      <c r="AL754" s="417"/>
      <c r="AM754" s="417"/>
      <c r="AN754" s="417"/>
    </row>
    <row r="755" spans="1:40" ht="12.75" customHeight="1">
      <c r="A755" s="467"/>
      <c r="B755" s="497"/>
      <c r="C755" s="515"/>
      <c r="D755" s="600"/>
      <c r="E755" s="619"/>
      <c r="F755" s="630"/>
      <c r="G755" s="632"/>
      <c r="H755" s="277"/>
      <c r="J755" s="417"/>
      <c r="K755" s="417"/>
      <c r="L755" s="417"/>
      <c r="M755" s="417"/>
      <c r="N755" s="417"/>
      <c r="O755" s="417"/>
      <c r="P755" s="417"/>
      <c r="Q755" s="417"/>
      <c r="R755" s="417"/>
      <c r="S755" s="417"/>
      <c r="T755" s="417"/>
      <c r="U755" s="417"/>
      <c r="V755" s="417"/>
      <c r="W755" s="417"/>
      <c r="X755" s="417"/>
      <c r="Y755" s="417"/>
      <c r="Z755" s="417"/>
      <c r="AA755" s="417"/>
      <c r="AB755" s="417"/>
      <c r="AC755" s="417"/>
      <c r="AD755" s="417"/>
      <c r="AE755" s="417"/>
      <c r="AF755" s="417"/>
      <c r="AG755" s="417"/>
      <c r="AH755" s="417"/>
      <c r="AI755" s="417"/>
      <c r="AJ755" s="417"/>
      <c r="AK755" s="417"/>
      <c r="AL755" s="417"/>
      <c r="AM755" s="417"/>
      <c r="AN755" s="417"/>
    </row>
    <row r="756" spans="1:40" ht="12.75" customHeight="1">
      <c r="A756" s="466"/>
      <c r="B756" s="516"/>
      <c r="C756" s="423"/>
      <c r="D756" s="599"/>
      <c r="E756" s="618"/>
      <c r="F756" s="276"/>
      <c r="G756" s="631"/>
      <c r="H756" s="661"/>
      <c r="J756" s="417"/>
      <c r="K756" s="417"/>
      <c r="L756" s="417"/>
      <c r="M756" s="417"/>
      <c r="N756" s="417"/>
      <c r="O756" s="417"/>
      <c r="P756" s="417"/>
      <c r="Q756" s="417"/>
      <c r="R756" s="417"/>
      <c r="S756" s="417"/>
      <c r="T756" s="417"/>
      <c r="U756" s="417"/>
      <c r="V756" s="417"/>
      <c r="W756" s="417"/>
      <c r="X756" s="417"/>
      <c r="Y756" s="417"/>
      <c r="Z756" s="417"/>
      <c r="AA756" s="417"/>
      <c r="AB756" s="417"/>
      <c r="AC756" s="417"/>
      <c r="AD756" s="417"/>
      <c r="AE756" s="417"/>
      <c r="AF756" s="417"/>
      <c r="AG756" s="417"/>
      <c r="AH756" s="417"/>
      <c r="AI756" s="417"/>
      <c r="AJ756" s="417"/>
      <c r="AK756" s="417"/>
      <c r="AL756" s="417"/>
      <c r="AM756" s="417"/>
      <c r="AN756" s="417"/>
    </row>
    <row r="757" spans="1:40" ht="12.75" customHeight="1">
      <c r="A757" s="467"/>
      <c r="B757" s="515"/>
      <c r="C757" s="409"/>
      <c r="D757" s="600"/>
      <c r="E757" s="619"/>
      <c r="F757" s="630"/>
      <c r="G757" s="632"/>
      <c r="H757" s="277"/>
      <c r="J757" s="417"/>
      <c r="K757" s="417"/>
      <c r="L757" s="417"/>
      <c r="M757" s="417"/>
      <c r="N757" s="417"/>
      <c r="O757" s="417"/>
      <c r="P757" s="417"/>
      <c r="Q757" s="417"/>
      <c r="R757" s="417"/>
      <c r="S757" s="417"/>
      <c r="T757" s="417"/>
      <c r="U757" s="417"/>
      <c r="V757" s="417"/>
      <c r="W757" s="417"/>
      <c r="X757" s="417"/>
      <c r="Y757" s="417"/>
      <c r="Z757" s="417"/>
      <c r="AA757" s="417"/>
      <c r="AB757" s="417"/>
      <c r="AC757" s="417"/>
      <c r="AD757" s="417"/>
      <c r="AE757" s="417"/>
      <c r="AF757" s="417"/>
      <c r="AG757" s="417"/>
      <c r="AH757" s="417"/>
      <c r="AI757" s="417"/>
      <c r="AJ757" s="417"/>
      <c r="AK757" s="417"/>
      <c r="AL757" s="417"/>
      <c r="AM757" s="417"/>
      <c r="AN757" s="417"/>
    </row>
    <row r="758" spans="1:40" ht="12.75" customHeight="1">
      <c r="A758" s="466"/>
      <c r="B758" s="491"/>
      <c r="C758" s="510"/>
      <c r="D758" s="593"/>
      <c r="E758" s="611"/>
      <c r="F758" s="633"/>
      <c r="G758" s="631"/>
      <c r="H758" s="661"/>
      <c r="J758" s="417"/>
      <c r="K758" s="417"/>
      <c r="L758" s="417"/>
      <c r="M758" s="417"/>
      <c r="N758" s="417"/>
      <c r="O758" s="417"/>
      <c r="P758" s="417"/>
      <c r="Q758" s="417"/>
      <c r="R758" s="417"/>
      <c r="S758" s="417"/>
      <c r="T758" s="417"/>
      <c r="U758" s="417"/>
      <c r="V758" s="417"/>
      <c r="W758" s="417"/>
      <c r="X758" s="417"/>
      <c r="Y758" s="417"/>
      <c r="Z758" s="417"/>
      <c r="AA758" s="417"/>
      <c r="AB758" s="417"/>
      <c r="AC758" s="417"/>
      <c r="AD758" s="417"/>
      <c r="AE758" s="417"/>
      <c r="AF758" s="417"/>
      <c r="AG758" s="417"/>
      <c r="AH758" s="417"/>
      <c r="AI758" s="417"/>
      <c r="AJ758" s="417"/>
      <c r="AK758" s="417"/>
      <c r="AL758" s="417"/>
      <c r="AM758" s="417"/>
      <c r="AN758" s="417"/>
    </row>
    <row r="759" spans="1:40" ht="12.75" customHeight="1">
      <c r="A759" s="467"/>
      <c r="B759" s="469" t="s">
        <v>2196</v>
      </c>
      <c r="C759" s="493"/>
      <c r="D759" s="594"/>
      <c r="E759" s="469"/>
      <c r="F759" s="634"/>
      <c r="G759" s="632"/>
      <c r="H759" s="277"/>
      <c r="J759" s="417"/>
      <c r="K759" s="417"/>
      <c r="L759" s="417"/>
      <c r="M759" s="417"/>
      <c r="N759" s="417"/>
      <c r="O759" s="417"/>
      <c r="P759" s="417"/>
      <c r="Q759" s="417"/>
      <c r="R759" s="417"/>
      <c r="S759" s="417"/>
      <c r="T759" s="417"/>
      <c r="U759" s="417"/>
      <c r="V759" s="417"/>
      <c r="W759" s="417"/>
      <c r="X759" s="417"/>
      <c r="Y759" s="417"/>
      <c r="Z759" s="417"/>
      <c r="AA759" s="417"/>
      <c r="AB759" s="417"/>
      <c r="AC759" s="417"/>
      <c r="AD759" s="417"/>
      <c r="AE759" s="417"/>
      <c r="AF759" s="417"/>
      <c r="AG759" s="417"/>
      <c r="AH759" s="417"/>
      <c r="AI759" s="417"/>
      <c r="AJ759" s="417"/>
      <c r="AK759" s="417"/>
      <c r="AL759" s="417"/>
      <c r="AM759" s="417"/>
      <c r="AN759" s="417"/>
    </row>
    <row r="760" spans="1:40" ht="12.75" customHeight="1">
      <c r="A760" s="481"/>
      <c r="B760" s="526"/>
      <c r="C760" s="514"/>
      <c r="D760" s="599"/>
      <c r="E760" s="614"/>
      <c r="F760" s="633"/>
      <c r="G760" s="633"/>
      <c r="H760" s="651"/>
      <c r="J760" s="417"/>
      <c r="K760" s="417"/>
      <c r="L760" s="417"/>
      <c r="M760" s="417"/>
      <c r="N760" s="417"/>
      <c r="O760" s="417"/>
      <c r="P760" s="417"/>
      <c r="Q760" s="417"/>
      <c r="R760" s="417"/>
      <c r="S760" s="417"/>
      <c r="T760" s="417"/>
      <c r="U760" s="417"/>
      <c r="V760" s="417"/>
      <c r="W760" s="417"/>
      <c r="X760" s="417"/>
      <c r="Y760" s="417"/>
      <c r="Z760" s="417"/>
      <c r="AA760" s="417"/>
      <c r="AB760" s="417"/>
      <c r="AC760" s="417"/>
      <c r="AD760" s="417"/>
      <c r="AE760" s="417"/>
      <c r="AF760" s="417"/>
      <c r="AG760" s="417"/>
      <c r="AH760" s="417"/>
      <c r="AI760" s="417"/>
      <c r="AJ760" s="417"/>
      <c r="AK760" s="417"/>
      <c r="AL760" s="417"/>
      <c r="AM760" s="417"/>
      <c r="AN760" s="417"/>
    </row>
    <row r="761" spans="1:40" ht="12.75" customHeight="1">
      <c r="A761" s="482"/>
      <c r="B761" s="522"/>
      <c r="C761" s="409"/>
      <c r="D761" s="604"/>
      <c r="E761" s="522"/>
      <c r="F761" s="635"/>
      <c r="G761" s="374"/>
      <c r="H761" s="635"/>
      <c r="J761" s="5"/>
      <c r="K761" s="417"/>
      <c r="L761" s="417"/>
      <c r="M761" s="417"/>
      <c r="N761" s="417"/>
      <c r="O761" s="417"/>
      <c r="P761" s="417"/>
      <c r="Q761" s="417"/>
      <c r="R761" s="417"/>
      <c r="S761" s="417"/>
      <c r="T761" s="417"/>
      <c r="U761" s="417"/>
      <c r="V761" s="417"/>
      <c r="W761" s="417"/>
      <c r="X761" s="417"/>
      <c r="Y761" s="417"/>
      <c r="Z761" s="417"/>
      <c r="AA761" s="417"/>
      <c r="AB761" s="417"/>
      <c r="AC761" s="417"/>
      <c r="AD761" s="417"/>
      <c r="AE761" s="417"/>
      <c r="AF761" s="417"/>
      <c r="AG761" s="417"/>
      <c r="AH761" s="417"/>
      <c r="AI761" s="417"/>
      <c r="AJ761" s="417"/>
      <c r="AK761" s="417"/>
      <c r="AL761" s="417"/>
      <c r="AM761" s="417"/>
      <c r="AN761" s="417"/>
    </row>
    <row r="762" spans="1:40" ht="12.75" customHeight="1">
      <c r="A762" s="475"/>
      <c r="B762" s="516"/>
      <c r="C762" s="503"/>
      <c r="D762" s="590"/>
      <c r="E762" s="618"/>
      <c r="F762" s="631"/>
      <c r="G762" s="631"/>
      <c r="H762" s="661"/>
      <c r="J762" s="417"/>
      <c r="K762" s="417"/>
      <c r="L762" s="417"/>
      <c r="M762" s="417"/>
      <c r="N762" s="417"/>
      <c r="O762" s="417"/>
      <c r="P762" s="417"/>
      <c r="Q762" s="417"/>
      <c r="R762" s="417"/>
      <c r="S762" s="417"/>
      <c r="T762" s="417"/>
      <c r="U762" s="417"/>
      <c r="V762" s="417"/>
      <c r="W762" s="417"/>
      <c r="X762" s="417"/>
      <c r="Y762" s="417"/>
      <c r="Z762" s="417"/>
      <c r="AA762" s="417"/>
      <c r="AB762" s="417"/>
      <c r="AC762" s="417"/>
      <c r="AD762" s="417"/>
      <c r="AE762" s="417"/>
      <c r="AF762" s="417"/>
      <c r="AG762" s="417"/>
      <c r="AH762" s="417"/>
      <c r="AI762" s="417"/>
      <c r="AJ762" s="417"/>
      <c r="AK762" s="417"/>
      <c r="AL762" s="417"/>
      <c r="AM762" s="417"/>
      <c r="AN762" s="417"/>
    </row>
    <row r="763" spans="1:40" ht="12.75" customHeight="1">
      <c r="A763" s="467" t="s">
        <v>990</v>
      </c>
      <c r="B763" s="515" t="s">
        <v>4867</v>
      </c>
      <c r="C763" s="409"/>
      <c r="D763" s="591"/>
      <c r="E763" s="619"/>
      <c r="F763" s="632"/>
      <c r="G763" s="632"/>
      <c r="H763" s="277"/>
      <c r="J763" s="417"/>
      <c r="K763" s="417"/>
      <c r="L763" s="417"/>
      <c r="M763" s="417"/>
      <c r="N763" s="417"/>
      <c r="O763" s="417"/>
      <c r="P763" s="417"/>
      <c r="Q763" s="417"/>
      <c r="R763" s="417"/>
      <c r="S763" s="417"/>
      <c r="T763" s="417"/>
      <c r="U763" s="417"/>
      <c r="V763" s="417"/>
      <c r="W763" s="417"/>
      <c r="X763" s="417"/>
      <c r="Y763" s="417"/>
      <c r="Z763" s="417"/>
      <c r="AA763" s="417"/>
      <c r="AB763" s="417"/>
      <c r="AC763" s="417"/>
      <c r="AD763" s="417"/>
      <c r="AE763" s="417"/>
      <c r="AF763" s="417"/>
      <c r="AG763" s="417"/>
      <c r="AH763" s="417"/>
      <c r="AI763" s="417"/>
      <c r="AJ763" s="417"/>
      <c r="AK763" s="417"/>
      <c r="AL763" s="417"/>
      <c r="AM763" s="417"/>
      <c r="AN763" s="417"/>
    </row>
    <row r="764" spans="1:40" ht="12.75" customHeight="1">
      <c r="A764" s="466"/>
      <c r="B764" s="516"/>
      <c r="C764" s="503"/>
      <c r="D764" s="590"/>
      <c r="E764" s="618"/>
      <c r="F764" s="631"/>
      <c r="G764" s="631"/>
      <c r="H764" s="661"/>
      <c r="J764" s="417"/>
      <c r="K764" s="417"/>
      <c r="L764" s="417"/>
      <c r="M764" s="417"/>
      <c r="N764" s="417"/>
      <c r="O764" s="417"/>
      <c r="P764" s="417"/>
      <c r="Q764" s="417"/>
      <c r="R764" s="417"/>
      <c r="S764" s="417"/>
      <c r="T764" s="417"/>
      <c r="U764" s="417"/>
      <c r="V764" s="417"/>
      <c r="W764" s="417"/>
      <c r="X764" s="417"/>
      <c r="Y764" s="417"/>
      <c r="Z764" s="417"/>
      <c r="AA764" s="417"/>
      <c r="AB764" s="417"/>
      <c r="AC764" s="417"/>
      <c r="AD764" s="417"/>
      <c r="AE764" s="417"/>
      <c r="AF764" s="417"/>
      <c r="AG764" s="417"/>
      <c r="AH764" s="417"/>
      <c r="AI764" s="417"/>
      <c r="AJ764" s="417"/>
      <c r="AK764" s="417"/>
      <c r="AL764" s="417"/>
      <c r="AM764" s="417"/>
      <c r="AN764" s="417"/>
    </row>
    <row r="765" spans="1:40" ht="12.75" customHeight="1">
      <c r="A765" s="480"/>
      <c r="B765" s="515"/>
      <c r="C765" s="409"/>
      <c r="D765" s="591"/>
      <c r="E765" s="619"/>
      <c r="F765" s="632"/>
      <c r="G765" s="632"/>
      <c r="H765" s="277"/>
      <c r="J765" s="417"/>
      <c r="K765" s="417"/>
      <c r="L765" s="417"/>
      <c r="M765" s="417"/>
      <c r="N765" s="417"/>
      <c r="O765" s="417"/>
      <c r="P765" s="417"/>
      <c r="Q765" s="417"/>
      <c r="R765" s="417"/>
      <c r="S765" s="417"/>
      <c r="T765" s="417"/>
      <c r="U765" s="417"/>
      <c r="V765" s="417"/>
      <c r="W765" s="417"/>
      <c r="X765" s="417"/>
      <c r="Y765" s="417"/>
      <c r="Z765" s="417"/>
      <c r="AA765" s="417"/>
      <c r="AB765" s="417"/>
      <c r="AC765" s="417"/>
      <c r="AD765" s="417"/>
      <c r="AE765" s="417"/>
      <c r="AF765" s="417"/>
      <c r="AG765" s="417"/>
      <c r="AH765" s="417"/>
      <c r="AI765" s="417"/>
      <c r="AJ765" s="417"/>
      <c r="AK765" s="417"/>
      <c r="AL765" s="417"/>
      <c r="AM765" s="417"/>
      <c r="AN765" s="417"/>
    </row>
    <row r="766" spans="1:40" ht="12.75" customHeight="1">
      <c r="A766" s="466"/>
      <c r="B766" s="516"/>
      <c r="C766" s="423"/>
      <c r="D766" s="599"/>
      <c r="E766" s="618"/>
      <c r="F766" s="276"/>
      <c r="G766" s="631"/>
      <c r="H766" s="656"/>
      <c r="J766" s="417"/>
      <c r="K766" s="417"/>
      <c r="L766" s="417"/>
      <c r="M766" s="417"/>
      <c r="N766" s="417"/>
      <c r="O766" s="417"/>
      <c r="P766" s="417"/>
      <c r="Q766" s="417"/>
      <c r="R766" s="417"/>
      <c r="S766" s="417"/>
      <c r="T766" s="417"/>
      <c r="U766" s="417"/>
      <c r="V766" s="417"/>
      <c r="W766" s="417"/>
      <c r="X766" s="417"/>
      <c r="Y766" s="417"/>
      <c r="Z766" s="417"/>
      <c r="AA766" s="417"/>
      <c r="AB766" s="417"/>
      <c r="AC766" s="417"/>
      <c r="AD766" s="417"/>
      <c r="AE766" s="417"/>
      <c r="AF766" s="417"/>
      <c r="AG766" s="417"/>
      <c r="AH766" s="417"/>
      <c r="AI766" s="417"/>
      <c r="AJ766" s="417"/>
      <c r="AK766" s="417"/>
      <c r="AL766" s="417"/>
      <c r="AM766" s="417"/>
      <c r="AN766" s="417"/>
    </row>
    <row r="767" spans="1:40" ht="12.75" customHeight="1">
      <c r="A767" s="467"/>
      <c r="B767" s="515" t="s">
        <v>2914</v>
      </c>
      <c r="C767" s="409" t="s">
        <v>4869</v>
      </c>
      <c r="D767" s="600">
        <v>57.6</v>
      </c>
      <c r="E767" s="619" t="s">
        <v>2738</v>
      </c>
      <c r="F767" s="630"/>
      <c r="G767" s="632"/>
      <c r="H767" s="277"/>
      <c r="J767" s="417"/>
      <c r="K767" s="417"/>
      <c r="L767" s="417"/>
      <c r="M767" s="417"/>
      <c r="N767" s="417"/>
      <c r="O767" s="417"/>
      <c r="P767" s="417"/>
      <c r="Q767" s="417"/>
      <c r="R767" s="417"/>
      <c r="S767" s="417"/>
      <c r="T767" s="417"/>
      <c r="U767" s="417"/>
      <c r="V767" s="417"/>
      <c r="W767" s="417"/>
      <c r="X767" s="417"/>
      <c r="Y767" s="417"/>
      <c r="Z767" s="417"/>
      <c r="AA767" s="417"/>
      <c r="AB767" s="417"/>
      <c r="AC767" s="417"/>
      <c r="AD767" s="417"/>
      <c r="AE767" s="417"/>
      <c r="AF767" s="417"/>
      <c r="AG767" s="417"/>
      <c r="AH767" s="417"/>
      <c r="AI767" s="417"/>
      <c r="AJ767" s="417"/>
      <c r="AK767" s="417"/>
      <c r="AL767" s="417"/>
      <c r="AM767" s="417"/>
      <c r="AN767" s="417"/>
    </row>
    <row r="768" spans="1:40" ht="12.75" customHeight="1">
      <c r="A768" s="466"/>
      <c r="B768" s="510"/>
      <c r="C768" s="514"/>
      <c r="D768" s="599"/>
      <c r="E768" s="618"/>
      <c r="F768" s="276"/>
      <c r="G768" s="631"/>
      <c r="H768" s="656"/>
      <c r="J768" s="417"/>
      <c r="K768" s="417"/>
      <c r="L768" s="417"/>
      <c r="M768" s="417"/>
      <c r="N768" s="417"/>
      <c r="O768" s="417"/>
      <c r="P768" s="417"/>
      <c r="Q768" s="417"/>
      <c r="R768" s="417"/>
      <c r="S768" s="417"/>
      <c r="T768" s="417"/>
      <c r="U768" s="417"/>
      <c r="V768" s="417"/>
      <c r="W768" s="417"/>
      <c r="X768" s="417"/>
      <c r="Y768" s="417"/>
      <c r="Z768" s="417"/>
      <c r="AA768" s="417"/>
      <c r="AB768" s="417"/>
      <c r="AC768" s="417"/>
      <c r="AD768" s="417"/>
      <c r="AE768" s="417"/>
      <c r="AF768" s="417"/>
      <c r="AG768" s="417"/>
      <c r="AH768" s="417"/>
      <c r="AI768" s="417"/>
      <c r="AJ768" s="417"/>
      <c r="AK768" s="417"/>
      <c r="AL768" s="417"/>
      <c r="AM768" s="417"/>
      <c r="AN768" s="417"/>
    </row>
    <row r="769" spans="1:40" ht="12.75" customHeight="1">
      <c r="A769" s="467"/>
      <c r="B769" s="523" t="s">
        <v>1927</v>
      </c>
      <c r="C769" s="409" t="s">
        <v>2921</v>
      </c>
      <c r="D769" s="604">
        <v>18.399999999999999</v>
      </c>
      <c r="E769" s="619" t="s">
        <v>161</v>
      </c>
      <c r="F769" s="630"/>
      <c r="G769" s="632"/>
      <c r="H769" s="277"/>
      <c r="J769" s="417"/>
      <c r="K769" s="417"/>
      <c r="L769" s="417"/>
      <c r="M769" s="417"/>
      <c r="N769" s="417"/>
      <c r="O769" s="417"/>
      <c r="P769" s="417"/>
      <c r="Q769" s="417"/>
      <c r="R769" s="417"/>
      <c r="S769" s="417"/>
      <c r="T769" s="417"/>
      <c r="U769" s="417"/>
      <c r="V769" s="417"/>
      <c r="W769" s="417"/>
      <c r="X769" s="417"/>
      <c r="Y769" s="417"/>
      <c r="Z769" s="417"/>
      <c r="AA769" s="417"/>
      <c r="AB769" s="417"/>
      <c r="AC769" s="417"/>
      <c r="AD769" s="417"/>
      <c r="AE769" s="417"/>
      <c r="AF769" s="417"/>
      <c r="AG769" s="417"/>
      <c r="AH769" s="417"/>
      <c r="AI769" s="417"/>
      <c r="AJ769" s="417"/>
      <c r="AK769" s="417"/>
      <c r="AL769" s="417"/>
      <c r="AM769" s="417"/>
      <c r="AN769" s="417"/>
    </row>
    <row r="770" spans="1:40" ht="12.75" customHeight="1">
      <c r="A770" s="466"/>
      <c r="B770" s="516"/>
      <c r="C770" s="516"/>
      <c r="D770" s="599"/>
      <c r="E770" s="621"/>
      <c r="F770" s="276"/>
      <c r="G770" s="631"/>
      <c r="H770" s="656"/>
      <c r="J770" s="417"/>
      <c r="K770" s="417"/>
      <c r="L770" s="417"/>
      <c r="M770" s="417"/>
      <c r="N770" s="417"/>
      <c r="O770" s="417"/>
      <c r="P770" s="417"/>
      <c r="Q770" s="417"/>
      <c r="R770" s="417"/>
      <c r="S770" s="417"/>
      <c r="T770" s="417"/>
      <c r="U770" s="417"/>
      <c r="V770" s="417"/>
      <c r="W770" s="417"/>
      <c r="X770" s="417"/>
      <c r="Y770" s="417"/>
      <c r="Z770" s="417"/>
      <c r="AA770" s="417"/>
      <c r="AB770" s="417"/>
      <c r="AC770" s="417"/>
      <c r="AD770" s="417"/>
      <c r="AE770" s="417"/>
      <c r="AF770" s="417"/>
      <c r="AG770" s="417"/>
      <c r="AH770" s="417"/>
      <c r="AI770" s="417"/>
      <c r="AJ770" s="417"/>
      <c r="AK770" s="417"/>
      <c r="AL770" s="417"/>
      <c r="AM770" s="417"/>
      <c r="AN770" s="417"/>
    </row>
    <row r="771" spans="1:40" ht="12.75" customHeight="1">
      <c r="A771" s="467"/>
      <c r="B771" s="515" t="s">
        <v>4870</v>
      </c>
      <c r="C771" s="409"/>
      <c r="D771" s="600">
        <v>57.6</v>
      </c>
      <c r="E771" s="619" t="s">
        <v>2738</v>
      </c>
      <c r="F771" s="630"/>
      <c r="G771" s="632"/>
      <c r="H771" s="277"/>
      <c r="J771" s="417"/>
      <c r="K771" s="417"/>
      <c r="L771" s="417"/>
      <c r="M771" s="417"/>
      <c r="N771" s="417"/>
      <c r="O771" s="417"/>
      <c r="P771" s="417"/>
      <c r="Q771" s="417"/>
      <c r="R771" s="417"/>
      <c r="S771" s="417"/>
      <c r="T771" s="417"/>
      <c r="U771" s="417"/>
      <c r="V771" s="417"/>
      <c r="W771" s="417"/>
      <c r="X771" s="417"/>
      <c r="Y771" s="417"/>
      <c r="Z771" s="417"/>
      <c r="AA771" s="417"/>
      <c r="AB771" s="417"/>
      <c r="AC771" s="417"/>
      <c r="AD771" s="417"/>
      <c r="AE771" s="417"/>
      <c r="AF771" s="417"/>
      <c r="AG771" s="417"/>
      <c r="AH771" s="417"/>
      <c r="AI771" s="417"/>
      <c r="AJ771" s="417"/>
      <c r="AK771" s="417"/>
      <c r="AL771" s="417"/>
      <c r="AM771" s="417"/>
      <c r="AN771" s="417"/>
    </row>
    <row r="772" spans="1:40" ht="12.75" customHeight="1">
      <c r="A772" s="466"/>
      <c r="B772" s="514"/>
      <c r="C772" s="423"/>
      <c r="D772" s="599"/>
      <c r="E772" s="614"/>
      <c r="F772" s="276"/>
      <c r="G772" s="631"/>
      <c r="H772" s="656"/>
      <c r="J772" s="417"/>
      <c r="K772" s="417"/>
      <c r="L772" s="417"/>
      <c r="M772" s="417"/>
      <c r="N772" s="417"/>
      <c r="O772" s="417"/>
      <c r="P772" s="417"/>
      <c r="Q772" s="417"/>
      <c r="R772" s="417"/>
      <c r="S772" s="417"/>
      <c r="T772" s="417"/>
      <c r="U772" s="417"/>
      <c r="V772" s="417"/>
      <c r="W772" s="417"/>
      <c r="X772" s="417"/>
      <c r="Y772" s="417"/>
      <c r="Z772" s="417"/>
      <c r="AA772" s="417"/>
      <c r="AB772" s="417"/>
      <c r="AC772" s="417"/>
      <c r="AD772" s="417"/>
      <c r="AE772" s="417"/>
      <c r="AF772" s="417"/>
      <c r="AG772" s="417"/>
      <c r="AH772" s="417"/>
      <c r="AI772" s="417"/>
      <c r="AJ772" s="417"/>
      <c r="AK772" s="417"/>
      <c r="AL772" s="417"/>
      <c r="AM772" s="417"/>
      <c r="AN772" s="417"/>
    </row>
    <row r="773" spans="1:40" ht="12.75" customHeight="1">
      <c r="A773" s="467"/>
      <c r="B773" s="515" t="s">
        <v>4871</v>
      </c>
      <c r="C773" s="497" t="s">
        <v>4872</v>
      </c>
      <c r="D773" s="600">
        <v>25.5</v>
      </c>
      <c r="E773" s="615" t="s">
        <v>2738</v>
      </c>
      <c r="F773" s="630"/>
      <c r="G773" s="632"/>
      <c r="H773" s="277"/>
      <c r="J773" s="417"/>
      <c r="K773" s="417"/>
      <c r="L773" s="417"/>
      <c r="M773" s="417"/>
      <c r="N773" s="417"/>
      <c r="O773" s="417"/>
      <c r="P773" s="417"/>
      <c r="Q773" s="417"/>
      <c r="R773" s="417"/>
      <c r="S773" s="417"/>
      <c r="T773" s="417"/>
      <c r="U773" s="417"/>
      <c r="V773" s="417"/>
      <c r="W773" s="417"/>
      <c r="X773" s="417"/>
      <c r="Y773" s="417"/>
      <c r="Z773" s="417"/>
      <c r="AA773" s="417"/>
      <c r="AB773" s="417"/>
      <c r="AC773" s="417"/>
      <c r="AD773" s="417"/>
      <c r="AE773" s="417"/>
      <c r="AF773" s="417"/>
      <c r="AG773" s="417"/>
      <c r="AH773" s="417"/>
      <c r="AI773" s="417"/>
      <c r="AJ773" s="417"/>
      <c r="AK773" s="417"/>
      <c r="AL773" s="417"/>
      <c r="AM773" s="417"/>
      <c r="AN773" s="417"/>
    </row>
    <row r="774" spans="1:40" ht="12.75" customHeight="1">
      <c r="A774" s="466"/>
      <c r="B774" s="516"/>
      <c r="C774" s="514"/>
      <c r="D774" s="599"/>
      <c r="E774" s="614"/>
      <c r="F774" s="276"/>
      <c r="G774" s="631"/>
      <c r="H774" s="276"/>
      <c r="J774" s="417"/>
      <c r="K774" s="417"/>
      <c r="L774" s="417"/>
      <c r="M774" s="417"/>
      <c r="N774" s="417"/>
      <c r="O774" s="417"/>
      <c r="P774" s="417"/>
      <c r="Q774" s="417"/>
      <c r="R774" s="417"/>
      <c r="S774" s="417"/>
      <c r="T774" s="417"/>
      <c r="U774" s="417"/>
      <c r="V774" s="417"/>
      <c r="W774" s="417"/>
      <c r="X774" s="417"/>
      <c r="Y774" s="417"/>
      <c r="Z774" s="417"/>
      <c r="AA774" s="417"/>
      <c r="AB774" s="417"/>
      <c r="AC774" s="417"/>
      <c r="AD774" s="417"/>
      <c r="AE774" s="417"/>
      <c r="AF774" s="417"/>
      <c r="AG774" s="417"/>
      <c r="AH774" s="417"/>
      <c r="AI774" s="417"/>
      <c r="AJ774" s="417"/>
      <c r="AK774" s="417"/>
      <c r="AL774" s="417"/>
      <c r="AM774" s="417"/>
      <c r="AN774" s="417"/>
    </row>
    <row r="775" spans="1:40" ht="12.75" customHeight="1">
      <c r="A775" s="467"/>
      <c r="B775" s="515"/>
      <c r="C775" s="515"/>
      <c r="D775" s="600"/>
      <c r="E775" s="615"/>
      <c r="F775" s="630"/>
      <c r="G775" s="632"/>
      <c r="H775" s="630"/>
      <c r="J775" s="417"/>
      <c r="K775" s="417"/>
      <c r="L775" s="417"/>
      <c r="M775" s="417"/>
      <c r="N775" s="417"/>
      <c r="O775" s="417"/>
      <c r="P775" s="417"/>
      <c r="Q775" s="417"/>
      <c r="R775" s="417"/>
      <c r="S775" s="417"/>
      <c r="T775" s="417"/>
      <c r="U775" s="417"/>
      <c r="V775" s="417"/>
      <c r="W775" s="417"/>
      <c r="X775" s="417"/>
      <c r="Y775" s="417"/>
      <c r="Z775" s="417"/>
      <c r="AA775" s="417"/>
      <c r="AB775" s="417"/>
      <c r="AC775" s="417"/>
      <c r="AD775" s="417"/>
      <c r="AE775" s="417"/>
      <c r="AF775" s="417"/>
      <c r="AG775" s="417"/>
      <c r="AH775" s="417"/>
      <c r="AI775" s="417"/>
      <c r="AJ775" s="417"/>
      <c r="AK775" s="417"/>
      <c r="AL775" s="417"/>
      <c r="AM775" s="417"/>
      <c r="AN775" s="417"/>
    </row>
    <row r="776" spans="1:40" ht="12.75" customHeight="1">
      <c r="A776" s="466"/>
      <c r="B776" s="516"/>
      <c r="C776" s="514"/>
      <c r="D776" s="599"/>
      <c r="E776" s="614"/>
      <c r="F776" s="276"/>
      <c r="G776" s="631"/>
      <c r="H776" s="276"/>
      <c r="J776" s="417"/>
      <c r="K776" s="417"/>
      <c r="L776" s="417"/>
      <c r="M776" s="417"/>
      <c r="N776" s="417"/>
      <c r="O776" s="417"/>
      <c r="P776" s="417"/>
      <c r="Q776" s="417"/>
      <c r="R776" s="417"/>
      <c r="S776" s="417"/>
      <c r="T776" s="417"/>
      <c r="U776" s="417"/>
      <c r="V776" s="417"/>
      <c r="W776" s="417"/>
      <c r="X776" s="417"/>
      <c r="Y776" s="417"/>
      <c r="Z776" s="417"/>
      <c r="AA776" s="417"/>
      <c r="AB776" s="417"/>
      <c r="AC776" s="417"/>
      <c r="AD776" s="417"/>
      <c r="AE776" s="417"/>
      <c r="AF776" s="417"/>
      <c r="AG776" s="417"/>
      <c r="AH776" s="417"/>
      <c r="AI776" s="417"/>
      <c r="AJ776" s="417"/>
      <c r="AK776" s="417"/>
      <c r="AL776" s="417"/>
      <c r="AM776" s="417"/>
      <c r="AN776" s="417"/>
    </row>
    <row r="777" spans="1:40" ht="12.75" customHeight="1">
      <c r="A777" s="467"/>
      <c r="B777" s="515"/>
      <c r="C777" s="515"/>
      <c r="D777" s="600"/>
      <c r="E777" s="507"/>
      <c r="F777" s="630"/>
      <c r="G777" s="632"/>
      <c r="H777" s="630"/>
      <c r="J777" s="417"/>
      <c r="K777" s="417"/>
      <c r="L777" s="417"/>
      <c r="M777" s="417"/>
      <c r="N777" s="417"/>
      <c r="O777" s="417"/>
      <c r="P777" s="417"/>
      <c r="Q777" s="417"/>
      <c r="R777" s="417"/>
      <c r="S777" s="417"/>
      <c r="T777" s="417"/>
      <c r="U777" s="417"/>
      <c r="V777" s="417"/>
      <c r="W777" s="417"/>
      <c r="X777" s="417"/>
      <c r="Y777" s="417"/>
      <c r="Z777" s="417"/>
      <c r="AA777" s="417"/>
      <c r="AB777" s="417"/>
      <c r="AC777" s="417"/>
      <c r="AD777" s="417"/>
      <c r="AE777" s="417"/>
      <c r="AF777" s="417"/>
      <c r="AG777" s="417"/>
      <c r="AH777" s="417"/>
      <c r="AI777" s="417"/>
      <c r="AJ777" s="417"/>
      <c r="AK777" s="417"/>
      <c r="AL777" s="417"/>
      <c r="AM777" s="417"/>
      <c r="AN777" s="417"/>
    </row>
    <row r="778" spans="1:40" ht="12.75" customHeight="1">
      <c r="A778" s="466"/>
      <c r="B778" s="516"/>
      <c r="C778" s="514"/>
      <c r="D778" s="599"/>
      <c r="E778" s="614"/>
      <c r="F778" s="276"/>
      <c r="G778" s="631"/>
      <c r="H778" s="276"/>
      <c r="J778" s="417"/>
      <c r="K778" s="417"/>
      <c r="L778" s="417"/>
      <c r="M778" s="417"/>
      <c r="N778" s="417"/>
      <c r="O778" s="417"/>
      <c r="P778" s="417"/>
      <c r="Q778" s="417"/>
      <c r="R778" s="417"/>
      <c r="S778" s="417"/>
      <c r="T778" s="417"/>
      <c r="U778" s="417"/>
      <c r="V778" s="417"/>
      <c r="W778" s="417"/>
      <c r="X778" s="417"/>
      <c r="Y778" s="417"/>
      <c r="Z778" s="417"/>
      <c r="AA778" s="417"/>
      <c r="AB778" s="417"/>
      <c r="AC778" s="417"/>
      <c r="AD778" s="417"/>
      <c r="AE778" s="417"/>
      <c r="AF778" s="417"/>
      <c r="AG778" s="417"/>
      <c r="AH778" s="417"/>
      <c r="AI778" s="417"/>
      <c r="AJ778" s="417"/>
      <c r="AK778" s="417"/>
      <c r="AL778" s="417"/>
      <c r="AM778" s="417"/>
      <c r="AN778" s="417"/>
    </row>
    <row r="779" spans="1:40" ht="12.75" customHeight="1">
      <c r="A779" s="467"/>
      <c r="B779" s="515"/>
      <c r="C779" s="515"/>
      <c r="D779" s="600"/>
      <c r="E779" s="507"/>
      <c r="F779" s="630"/>
      <c r="G779" s="632"/>
      <c r="H779" s="669"/>
      <c r="J779" s="417"/>
      <c r="K779" s="417"/>
      <c r="L779" s="417"/>
      <c r="M779" s="417"/>
      <c r="N779" s="417"/>
      <c r="O779" s="417"/>
      <c r="P779" s="417"/>
      <c r="Q779" s="417"/>
      <c r="R779" s="417"/>
      <c r="S779" s="417"/>
      <c r="T779" s="417"/>
      <c r="U779" s="417"/>
      <c r="V779" s="417"/>
      <c r="W779" s="417"/>
      <c r="X779" s="417"/>
      <c r="Y779" s="417"/>
      <c r="Z779" s="417"/>
      <c r="AA779" s="417"/>
      <c r="AB779" s="417"/>
      <c r="AC779" s="417"/>
      <c r="AD779" s="417"/>
      <c r="AE779" s="417"/>
      <c r="AF779" s="417"/>
      <c r="AG779" s="417"/>
      <c r="AH779" s="417"/>
      <c r="AI779" s="417"/>
      <c r="AJ779" s="417"/>
      <c r="AK779" s="417"/>
      <c r="AL779" s="417"/>
      <c r="AM779" s="417"/>
      <c r="AN779" s="417"/>
    </row>
    <row r="780" spans="1:40" ht="12.75" customHeight="1">
      <c r="A780" s="466"/>
      <c r="B780" s="516"/>
      <c r="C780" s="514"/>
      <c r="D780" s="599"/>
      <c r="E780" s="614"/>
      <c r="F780" s="276"/>
      <c r="G780" s="631"/>
      <c r="H780" s="663"/>
      <c r="J780" s="417"/>
      <c r="K780" s="417"/>
      <c r="L780" s="417"/>
      <c r="M780" s="417"/>
      <c r="N780" s="417"/>
      <c r="O780" s="417"/>
      <c r="P780" s="417"/>
      <c r="Q780" s="417"/>
      <c r="R780" s="417"/>
      <c r="S780" s="417"/>
      <c r="T780" s="417"/>
      <c r="U780" s="417"/>
      <c r="V780" s="417"/>
      <c r="W780" s="417"/>
      <c r="X780" s="417"/>
      <c r="Y780" s="417"/>
      <c r="Z780" s="417"/>
      <c r="AA780" s="417"/>
      <c r="AB780" s="417"/>
      <c r="AC780" s="417"/>
      <c r="AD780" s="417"/>
      <c r="AE780" s="417"/>
      <c r="AF780" s="417"/>
      <c r="AG780" s="417"/>
      <c r="AH780" s="417"/>
      <c r="AI780" s="417"/>
      <c r="AJ780" s="417"/>
      <c r="AK780" s="417"/>
      <c r="AL780" s="417"/>
      <c r="AM780" s="417"/>
      <c r="AN780" s="417"/>
    </row>
    <row r="781" spans="1:40" ht="12.75" customHeight="1">
      <c r="A781" s="467"/>
      <c r="B781" s="515"/>
      <c r="C781" s="409"/>
      <c r="D781" s="600"/>
      <c r="E781" s="615"/>
      <c r="F781" s="630"/>
      <c r="G781" s="632"/>
      <c r="H781" s="664"/>
      <c r="J781" s="417"/>
      <c r="K781" s="417"/>
      <c r="L781" s="417"/>
      <c r="M781" s="417"/>
      <c r="N781" s="417"/>
      <c r="O781" s="417"/>
      <c r="P781" s="417"/>
      <c r="Q781" s="417"/>
      <c r="R781" s="417"/>
      <c r="S781" s="417"/>
      <c r="T781" s="417"/>
      <c r="U781" s="417"/>
      <c r="V781" s="417"/>
      <c r="W781" s="417"/>
      <c r="X781" s="417"/>
      <c r="Y781" s="417"/>
      <c r="Z781" s="417"/>
      <c r="AA781" s="417"/>
      <c r="AB781" s="417"/>
      <c r="AC781" s="417"/>
      <c r="AD781" s="417"/>
      <c r="AE781" s="417"/>
      <c r="AF781" s="417"/>
      <c r="AG781" s="417"/>
      <c r="AH781" s="417"/>
      <c r="AI781" s="417"/>
      <c r="AJ781" s="417"/>
      <c r="AK781" s="417"/>
      <c r="AL781" s="417"/>
      <c r="AM781" s="417"/>
      <c r="AN781" s="417"/>
    </row>
    <row r="782" spans="1:40" ht="12.75" customHeight="1">
      <c r="A782" s="466"/>
      <c r="B782" s="516"/>
      <c r="C782" s="423"/>
      <c r="D782" s="599"/>
      <c r="E782" s="614"/>
      <c r="F782" s="276"/>
      <c r="G782" s="631"/>
      <c r="H782" s="276"/>
      <c r="J782" s="417"/>
      <c r="K782" s="417"/>
      <c r="L782" s="417"/>
      <c r="M782" s="417"/>
      <c r="N782" s="417"/>
      <c r="O782" s="417"/>
      <c r="P782" s="417"/>
      <c r="Q782" s="417"/>
      <c r="R782" s="417"/>
      <c r="S782" s="417"/>
      <c r="T782" s="417"/>
      <c r="U782" s="417"/>
      <c r="V782" s="417"/>
      <c r="W782" s="417"/>
      <c r="X782" s="417"/>
      <c r="Y782" s="417"/>
      <c r="Z782" s="417"/>
      <c r="AA782" s="417"/>
      <c r="AB782" s="417"/>
      <c r="AC782" s="417"/>
      <c r="AD782" s="417"/>
      <c r="AE782" s="417"/>
      <c r="AF782" s="417"/>
      <c r="AG782" s="417"/>
      <c r="AH782" s="417"/>
      <c r="AI782" s="417"/>
      <c r="AJ782" s="417"/>
      <c r="AK782" s="417"/>
      <c r="AL782" s="417"/>
      <c r="AM782" s="417"/>
      <c r="AN782" s="417"/>
    </row>
    <row r="783" spans="1:40" ht="12.75" customHeight="1">
      <c r="A783" s="467"/>
      <c r="B783" s="497"/>
      <c r="C783" s="515"/>
      <c r="D783" s="600"/>
      <c r="E783" s="615"/>
      <c r="F783" s="630"/>
      <c r="G783" s="632"/>
      <c r="H783" s="630"/>
      <c r="J783" s="417"/>
      <c r="K783" s="417"/>
      <c r="L783" s="417"/>
      <c r="M783" s="417"/>
      <c r="N783" s="417"/>
      <c r="O783" s="417"/>
      <c r="P783" s="417"/>
      <c r="Q783" s="417"/>
      <c r="R783" s="417"/>
      <c r="S783" s="417"/>
      <c r="T783" s="417"/>
      <c r="U783" s="417"/>
      <c r="V783" s="417"/>
      <c r="W783" s="417"/>
      <c r="X783" s="417"/>
      <c r="Y783" s="417"/>
      <c r="Z783" s="417"/>
      <c r="AA783" s="417"/>
      <c r="AB783" s="417"/>
      <c r="AC783" s="417"/>
      <c r="AD783" s="417"/>
      <c r="AE783" s="417"/>
      <c r="AF783" s="417"/>
      <c r="AG783" s="417"/>
      <c r="AH783" s="417"/>
      <c r="AI783" s="417"/>
      <c r="AJ783" s="417"/>
      <c r="AK783" s="417"/>
      <c r="AL783" s="417"/>
      <c r="AM783" s="417"/>
      <c r="AN783" s="417"/>
    </row>
    <row r="784" spans="1:40" ht="12.75" customHeight="1">
      <c r="A784" s="466"/>
      <c r="B784" s="491"/>
      <c r="C784" s="423"/>
      <c r="D784" s="599"/>
      <c r="E784" s="614"/>
      <c r="F784" s="276"/>
      <c r="G784" s="631"/>
      <c r="H784" s="665"/>
      <c r="J784" s="417"/>
      <c r="K784" s="417"/>
      <c r="L784" s="417"/>
      <c r="M784" s="417"/>
      <c r="N784" s="417"/>
      <c r="O784" s="417"/>
      <c r="P784" s="417"/>
      <c r="Q784" s="417"/>
      <c r="R784" s="417"/>
      <c r="S784" s="417"/>
      <c r="T784" s="417"/>
      <c r="U784" s="417"/>
      <c r="V784" s="417"/>
      <c r="W784" s="417"/>
      <c r="X784" s="417"/>
      <c r="Y784" s="417"/>
      <c r="Z784" s="417"/>
      <c r="AA784" s="417"/>
      <c r="AB784" s="417"/>
      <c r="AC784" s="417"/>
      <c r="AD784" s="417"/>
      <c r="AE784" s="417"/>
      <c r="AF784" s="417"/>
      <c r="AG784" s="417"/>
      <c r="AH784" s="417"/>
      <c r="AI784" s="417"/>
      <c r="AJ784" s="417"/>
      <c r="AK784" s="417"/>
      <c r="AL784" s="417"/>
      <c r="AM784" s="417"/>
      <c r="AN784" s="417"/>
    </row>
    <row r="785" spans="1:40" ht="12.75" customHeight="1">
      <c r="A785" s="467"/>
      <c r="B785" s="497"/>
      <c r="C785" s="469"/>
      <c r="D785" s="600"/>
      <c r="E785" s="615"/>
      <c r="F785" s="630"/>
      <c r="G785" s="632"/>
      <c r="H785" s="634"/>
      <c r="J785" s="417"/>
      <c r="K785" s="417"/>
      <c r="L785" s="417"/>
      <c r="M785" s="417"/>
      <c r="N785" s="417"/>
      <c r="O785" s="417"/>
      <c r="P785" s="417"/>
      <c r="Q785" s="417"/>
      <c r="R785" s="417"/>
      <c r="S785" s="417"/>
      <c r="T785" s="417"/>
      <c r="U785" s="417"/>
      <c r="V785" s="417"/>
      <c r="W785" s="417"/>
      <c r="X785" s="417"/>
      <c r="Y785" s="417"/>
      <c r="Z785" s="417"/>
      <c r="AA785" s="417"/>
      <c r="AB785" s="417"/>
      <c r="AC785" s="417"/>
      <c r="AD785" s="417"/>
      <c r="AE785" s="417"/>
      <c r="AF785" s="417"/>
      <c r="AG785" s="417"/>
      <c r="AH785" s="417"/>
      <c r="AI785" s="417"/>
      <c r="AJ785" s="417"/>
      <c r="AK785" s="417"/>
      <c r="AL785" s="417"/>
      <c r="AM785" s="417"/>
      <c r="AN785" s="417"/>
    </row>
    <row r="786" spans="1:40" ht="12.75" customHeight="1">
      <c r="A786" s="466"/>
      <c r="B786" s="516"/>
      <c r="C786" s="514"/>
      <c r="D786" s="599"/>
      <c r="E786" s="612"/>
      <c r="F786" s="276"/>
      <c r="G786" s="631"/>
      <c r="H786" s="276"/>
      <c r="J786" s="417"/>
      <c r="K786" s="417"/>
      <c r="L786" s="417"/>
      <c r="M786" s="417"/>
      <c r="N786" s="417"/>
      <c r="O786" s="417"/>
      <c r="P786" s="417"/>
      <c r="Q786" s="417"/>
      <c r="R786" s="417"/>
      <c r="S786" s="417"/>
      <c r="T786" s="417"/>
      <c r="U786" s="417"/>
      <c r="V786" s="417"/>
      <c r="W786" s="417"/>
      <c r="X786" s="417"/>
      <c r="Y786" s="417"/>
      <c r="Z786" s="417"/>
      <c r="AA786" s="417"/>
      <c r="AB786" s="417"/>
      <c r="AC786" s="417"/>
      <c r="AD786" s="417"/>
      <c r="AE786" s="417"/>
      <c r="AF786" s="417"/>
      <c r="AG786" s="417"/>
      <c r="AH786" s="417"/>
      <c r="AI786" s="417"/>
      <c r="AJ786" s="417"/>
      <c r="AK786" s="417"/>
      <c r="AL786" s="417"/>
      <c r="AM786" s="417"/>
      <c r="AN786" s="417"/>
    </row>
    <row r="787" spans="1:40" ht="12.75" customHeight="1">
      <c r="A787" s="467"/>
      <c r="B787" s="515"/>
      <c r="C787" s="515"/>
      <c r="D787" s="600"/>
      <c r="E787" s="615"/>
      <c r="F787" s="630"/>
      <c r="G787" s="632"/>
      <c r="H787" s="630"/>
      <c r="J787" s="417"/>
      <c r="K787" s="417"/>
      <c r="L787" s="417"/>
      <c r="M787" s="417"/>
      <c r="N787" s="417"/>
      <c r="O787" s="417"/>
      <c r="P787" s="417"/>
      <c r="Q787" s="417"/>
      <c r="R787" s="417"/>
      <c r="S787" s="417"/>
      <c r="T787" s="417"/>
      <c r="U787" s="417"/>
      <c r="V787" s="417"/>
      <c r="W787" s="417"/>
      <c r="X787" s="417"/>
      <c r="Y787" s="417"/>
      <c r="Z787" s="417"/>
      <c r="AA787" s="417"/>
      <c r="AB787" s="417"/>
      <c r="AC787" s="417"/>
      <c r="AD787" s="417"/>
      <c r="AE787" s="417"/>
      <c r="AF787" s="417"/>
      <c r="AG787" s="417"/>
      <c r="AH787" s="417"/>
      <c r="AI787" s="417"/>
      <c r="AJ787" s="417"/>
      <c r="AK787" s="417"/>
      <c r="AL787" s="417"/>
      <c r="AM787" s="417"/>
      <c r="AN787" s="417"/>
    </row>
    <row r="788" spans="1:40" ht="12.75" customHeight="1">
      <c r="A788" s="466"/>
      <c r="B788" s="516"/>
      <c r="C788" s="514"/>
      <c r="D788" s="599"/>
      <c r="E788" s="614"/>
      <c r="F788" s="276"/>
      <c r="G788" s="631"/>
      <c r="H788" s="276"/>
      <c r="J788" s="417"/>
      <c r="K788" s="417"/>
      <c r="L788" s="417"/>
      <c r="M788" s="417"/>
      <c r="N788" s="417"/>
      <c r="O788" s="417"/>
      <c r="P788" s="417"/>
      <c r="Q788" s="417"/>
      <c r="R788" s="417"/>
      <c r="S788" s="417"/>
      <c r="T788" s="417"/>
      <c r="U788" s="417"/>
      <c r="V788" s="417"/>
      <c r="W788" s="417"/>
      <c r="X788" s="417"/>
      <c r="Y788" s="417"/>
      <c r="Z788" s="417"/>
      <c r="AA788" s="417"/>
      <c r="AB788" s="417"/>
      <c r="AC788" s="417"/>
      <c r="AD788" s="417"/>
      <c r="AE788" s="417"/>
      <c r="AF788" s="417"/>
      <c r="AG788" s="417"/>
      <c r="AH788" s="417"/>
      <c r="AI788" s="417"/>
      <c r="AJ788" s="417"/>
      <c r="AK788" s="417"/>
      <c r="AL788" s="417"/>
      <c r="AM788" s="417"/>
      <c r="AN788" s="417"/>
    </row>
    <row r="789" spans="1:40" ht="12.75" customHeight="1">
      <c r="A789" s="467"/>
      <c r="B789" s="515"/>
      <c r="C789" s="515"/>
      <c r="D789" s="600"/>
      <c r="E789" s="615"/>
      <c r="F789" s="630"/>
      <c r="G789" s="632"/>
      <c r="H789" s="666"/>
      <c r="J789" s="417"/>
      <c r="K789" s="417"/>
      <c r="L789" s="417"/>
      <c r="M789" s="417"/>
      <c r="N789" s="417"/>
      <c r="O789" s="417"/>
      <c r="P789" s="417"/>
      <c r="Q789" s="417"/>
      <c r="R789" s="417"/>
      <c r="S789" s="417"/>
      <c r="T789" s="417"/>
      <c r="U789" s="417"/>
      <c r="V789" s="417"/>
      <c r="W789" s="417"/>
      <c r="X789" s="417"/>
      <c r="Y789" s="417"/>
      <c r="Z789" s="417"/>
      <c r="AA789" s="417"/>
      <c r="AB789" s="417"/>
      <c r="AC789" s="417"/>
      <c r="AD789" s="417"/>
      <c r="AE789" s="417"/>
      <c r="AF789" s="417"/>
      <c r="AG789" s="417"/>
      <c r="AH789" s="417"/>
      <c r="AI789" s="417"/>
      <c r="AJ789" s="417"/>
      <c r="AK789" s="417"/>
      <c r="AL789" s="417"/>
      <c r="AM789" s="417"/>
      <c r="AN789" s="417"/>
    </row>
    <row r="790" spans="1:40" ht="12.75" customHeight="1">
      <c r="A790" s="466"/>
      <c r="B790" s="516"/>
      <c r="C790" s="514"/>
      <c r="D790" s="599"/>
      <c r="E790" s="614"/>
      <c r="F790" s="276"/>
      <c r="G790" s="631"/>
      <c r="H790" s="276"/>
      <c r="J790" s="417"/>
      <c r="K790" s="417"/>
      <c r="L790" s="417"/>
      <c r="M790" s="417"/>
      <c r="N790" s="417"/>
      <c r="O790" s="417"/>
      <c r="P790" s="417"/>
      <c r="Q790" s="417"/>
      <c r="R790" s="417"/>
      <c r="S790" s="417"/>
      <c r="T790" s="417"/>
      <c r="U790" s="417"/>
      <c r="V790" s="417"/>
      <c r="W790" s="417"/>
      <c r="X790" s="417"/>
      <c r="Y790" s="417"/>
      <c r="Z790" s="417"/>
      <c r="AA790" s="417"/>
      <c r="AB790" s="417"/>
      <c r="AC790" s="417"/>
      <c r="AD790" s="417"/>
      <c r="AE790" s="417"/>
      <c r="AF790" s="417"/>
      <c r="AG790" s="417"/>
      <c r="AH790" s="417"/>
      <c r="AI790" s="417"/>
      <c r="AJ790" s="417"/>
      <c r="AK790" s="417"/>
      <c r="AL790" s="417"/>
      <c r="AM790" s="417"/>
      <c r="AN790" s="417"/>
    </row>
    <row r="791" spans="1:40" ht="12.75" customHeight="1">
      <c r="A791" s="467"/>
      <c r="B791" s="515"/>
      <c r="C791" s="515"/>
      <c r="D791" s="600"/>
      <c r="E791" s="615"/>
      <c r="F791" s="630"/>
      <c r="G791" s="632"/>
      <c r="H791" s="630"/>
      <c r="J791" s="417"/>
      <c r="K791" s="417"/>
      <c r="L791" s="417"/>
      <c r="M791" s="417"/>
      <c r="N791" s="417"/>
      <c r="O791" s="417"/>
      <c r="P791" s="417"/>
      <c r="Q791" s="417"/>
      <c r="R791" s="417"/>
      <c r="S791" s="417"/>
      <c r="T791" s="417"/>
      <c r="U791" s="417"/>
      <c r="V791" s="417"/>
      <c r="W791" s="417"/>
      <c r="X791" s="417"/>
      <c r="Y791" s="417"/>
      <c r="Z791" s="417"/>
      <c r="AA791" s="417"/>
      <c r="AB791" s="417"/>
      <c r="AC791" s="417"/>
      <c r="AD791" s="417"/>
      <c r="AE791" s="417"/>
      <c r="AF791" s="417"/>
      <c r="AG791" s="417"/>
      <c r="AH791" s="417"/>
      <c r="AI791" s="417"/>
      <c r="AJ791" s="417"/>
      <c r="AK791" s="417"/>
      <c r="AL791" s="417"/>
      <c r="AM791" s="417"/>
      <c r="AN791" s="417"/>
    </row>
    <row r="792" spans="1:40" ht="12.75" customHeight="1">
      <c r="A792" s="466"/>
      <c r="B792" s="516"/>
      <c r="C792" s="514"/>
      <c r="D792" s="599"/>
      <c r="E792" s="614"/>
      <c r="F792" s="276"/>
      <c r="G792" s="631"/>
      <c r="H792" s="276"/>
      <c r="J792" s="417"/>
      <c r="K792" s="417"/>
      <c r="L792" s="417"/>
      <c r="M792" s="417"/>
      <c r="N792" s="417"/>
      <c r="O792" s="417"/>
      <c r="P792" s="417"/>
      <c r="Q792" s="417"/>
      <c r="R792" s="417"/>
      <c r="S792" s="417"/>
      <c r="T792" s="417"/>
      <c r="U792" s="417"/>
      <c r="V792" s="417"/>
      <c r="W792" s="417"/>
      <c r="X792" s="417"/>
      <c r="Y792" s="417"/>
      <c r="Z792" s="417"/>
      <c r="AA792" s="417"/>
      <c r="AB792" s="417"/>
      <c r="AC792" s="417"/>
      <c r="AD792" s="417"/>
      <c r="AE792" s="417"/>
      <c r="AF792" s="417"/>
      <c r="AG792" s="417"/>
      <c r="AH792" s="417"/>
      <c r="AI792" s="417"/>
      <c r="AJ792" s="417"/>
      <c r="AK792" s="417"/>
      <c r="AL792" s="417"/>
      <c r="AM792" s="417"/>
      <c r="AN792" s="417"/>
    </row>
    <row r="793" spans="1:40" ht="12.75" customHeight="1">
      <c r="A793" s="467"/>
      <c r="B793" s="515"/>
      <c r="C793" s="409"/>
      <c r="D793" s="600"/>
      <c r="E793" s="615"/>
      <c r="F793" s="630"/>
      <c r="G793" s="632"/>
      <c r="H793" s="667"/>
      <c r="J793" s="417"/>
      <c r="K793" s="417"/>
      <c r="L793" s="417"/>
      <c r="M793" s="417"/>
      <c r="N793" s="417"/>
      <c r="O793" s="417"/>
      <c r="P793" s="417"/>
      <c r="Q793" s="417"/>
      <c r="R793" s="417"/>
      <c r="S793" s="417"/>
      <c r="T793" s="417"/>
      <c r="U793" s="417"/>
      <c r="V793" s="417"/>
      <c r="W793" s="417"/>
      <c r="X793" s="417"/>
      <c r="Y793" s="417"/>
      <c r="Z793" s="417"/>
      <c r="AA793" s="417"/>
      <c r="AB793" s="417"/>
      <c r="AC793" s="417"/>
      <c r="AD793" s="417"/>
      <c r="AE793" s="417"/>
      <c r="AF793" s="417"/>
      <c r="AG793" s="417"/>
      <c r="AH793" s="417"/>
      <c r="AI793" s="417"/>
      <c r="AJ793" s="417"/>
      <c r="AK793" s="417"/>
      <c r="AL793" s="417"/>
      <c r="AM793" s="417"/>
      <c r="AN793" s="417"/>
    </row>
    <row r="794" spans="1:40" ht="12.75" customHeight="1">
      <c r="A794" s="466"/>
      <c r="B794" s="516"/>
      <c r="C794" s="423"/>
      <c r="D794" s="599"/>
      <c r="E794" s="614"/>
      <c r="F794" s="276"/>
      <c r="G794" s="631"/>
      <c r="H794" s="276"/>
      <c r="J794" s="417"/>
      <c r="K794" s="417"/>
      <c r="L794" s="417"/>
      <c r="M794" s="417"/>
      <c r="N794" s="417"/>
      <c r="O794" s="417"/>
      <c r="P794" s="417"/>
      <c r="Q794" s="417"/>
      <c r="R794" s="417"/>
      <c r="S794" s="417"/>
      <c r="T794" s="417"/>
      <c r="U794" s="417"/>
      <c r="V794" s="417"/>
      <c r="W794" s="417"/>
      <c r="X794" s="417"/>
      <c r="Y794" s="417"/>
      <c r="Z794" s="417"/>
      <c r="AA794" s="417"/>
      <c r="AB794" s="417"/>
      <c r="AC794" s="417"/>
      <c r="AD794" s="417"/>
      <c r="AE794" s="417"/>
      <c r="AF794" s="417"/>
      <c r="AG794" s="417"/>
      <c r="AH794" s="417"/>
      <c r="AI794" s="417"/>
      <c r="AJ794" s="417"/>
      <c r="AK794" s="417"/>
      <c r="AL794" s="417"/>
      <c r="AM794" s="417"/>
      <c r="AN794" s="417"/>
    </row>
    <row r="795" spans="1:40" ht="12.75" customHeight="1">
      <c r="A795" s="467"/>
      <c r="B795" s="515"/>
      <c r="C795" s="409"/>
      <c r="D795" s="600"/>
      <c r="E795" s="615"/>
      <c r="F795" s="630"/>
      <c r="G795" s="632"/>
      <c r="H795" s="630"/>
      <c r="J795" s="417"/>
      <c r="K795" s="417"/>
      <c r="L795" s="417"/>
      <c r="M795" s="417"/>
      <c r="N795" s="417"/>
      <c r="O795" s="417"/>
      <c r="P795" s="417"/>
      <c r="Q795" s="417"/>
      <c r="R795" s="417"/>
      <c r="S795" s="417"/>
      <c r="T795" s="417"/>
      <c r="U795" s="417"/>
      <c r="V795" s="417"/>
      <c r="W795" s="417"/>
      <c r="X795" s="417"/>
      <c r="Y795" s="417"/>
      <c r="Z795" s="417"/>
      <c r="AA795" s="417"/>
      <c r="AB795" s="417"/>
      <c r="AC795" s="417"/>
      <c r="AD795" s="417"/>
      <c r="AE795" s="417"/>
      <c r="AF795" s="417"/>
      <c r="AG795" s="417"/>
      <c r="AH795" s="417"/>
      <c r="AI795" s="417"/>
      <c r="AJ795" s="417"/>
      <c r="AK795" s="417"/>
      <c r="AL795" s="417"/>
      <c r="AM795" s="417"/>
      <c r="AN795" s="417"/>
    </row>
    <row r="796" spans="1:40" ht="12.75" customHeight="1">
      <c r="A796" s="466"/>
      <c r="B796" s="516"/>
      <c r="C796" s="423"/>
      <c r="D796" s="599"/>
      <c r="E796" s="614"/>
      <c r="F796" s="276"/>
      <c r="G796" s="631"/>
      <c r="H796" s="276"/>
      <c r="J796" s="417"/>
      <c r="K796" s="417"/>
      <c r="L796" s="417"/>
      <c r="M796" s="417"/>
      <c r="N796" s="417"/>
      <c r="O796" s="417"/>
      <c r="P796" s="417"/>
      <c r="Q796" s="417"/>
      <c r="R796" s="417"/>
      <c r="S796" s="417"/>
      <c r="T796" s="417"/>
      <c r="U796" s="417"/>
      <c r="V796" s="417"/>
      <c r="W796" s="417"/>
      <c r="X796" s="417"/>
      <c r="Y796" s="417"/>
      <c r="Z796" s="417"/>
      <c r="AA796" s="417"/>
      <c r="AB796" s="417"/>
      <c r="AC796" s="417"/>
      <c r="AD796" s="417"/>
      <c r="AE796" s="417"/>
      <c r="AF796" s="417"/>
      <c r="AG796" s="417"/>
      <c r="AH796" s="417"/>
      <c r="AI796" s="417"/>
      <c r="AJ796" s="417"/>
      <c r="AK796" s="417"/>
      <c r="AL796" s="417"/>
      <c r="AM796" s="417"/>
      <c r="AN796" s="417"/>
    </row>
    <row r="797" spans="1:40" ht="12.75" customHeight="1">
      <c r="A797" s="467"/>
      <c r="B797" s="515"/>
      <c r="C797" s="409"/>
      <c r="D797" s="600"/>
      <c r="E797" s="615"/>
      <c r="F797" s="630"/>
      <c r="G797" s="632"/>
      <c r="H797" s="630"/>
      <c r="J797" s="417"/>
      <c r="K797" s="417"/>
      <c r="L797" s="417"/>
      <c r="M797" s="417"/>
      <c r="N797" s="417"/>
      <c r="O797" s="417"/>
      <c r="P797" s="417"/>
      <c r="Q797" s="417"/>
      <c r="R797" s="417"/>
      <c r="S797" s="417"/>
      <c r="T797" s="417"/>
      <c r="U797" s="417"/>
      <c r="V797" s="417"/>
      <c r="W797" s="417"/>
      <c r="X797" s="417"/>
      <c r="Y797" s="417"/>
      <c r="Z797" s="417"/>
      <c r="AA797" s="417"/>
      <c r="AB797" s="417"/>
      <c r="AC797" s="417"/>
      <c r="AD797" s="417"/>
      <c r="AE797" s="417"/>
      <c r="AF797" s="417"/>
      <c r="AG797" s="417"/>
      <c r="AH797" s="417"/>
      <c r="AI797" s="417"/>
      <c r="AJ797" s="417"/>
      <c r="AK797" s="417"/>
      <c r="AL797" s="417"/>
      <c r="AM797" s="417"/>
      <c r="AN797" s="417"/>
    </row>
    <row r="798" spans="1:40" ht="12.75" customHeight="1">
      <c r="A798" s="466"/>
      <c r="B798" s="491"/>
      <c r="C798" s="510"/>
      <c r="D798" s="593"/>
      <c r="E798" s="611"/>
      <c r="F798" s="633"/>
      <c r="G798" s="631"/>
      <c r="H798" s="651"/>
      <c r="J798" s="417"/>
      <c r="K798" s="417"/>
      <c r="L798" s="417"/>
      <c r="M798" s="417"/>
      <c r="N798" s="417"/>
      <c r="O798" s="417"/>
      <c r="P798" s="417"/>
      <c r="Q798" s="417"/>
      <c r="R798" s="417"/>
      <c r="S798" s="417"/>
      <c r="T798" s="417"/>
      <c r="U798" s="417"/>
      <c r="V798" s="417"/>
      <c r="W798" s="417"/>
      <c r="X798" s="417"/>
      <c r="Y798" s="417"/>
      <c r="Z798" s="417"/>
      <c r="AA798" s="417"/>
      <c r="AB798" s="417"/>
      <c r="AC798" s="417"/>
      <c r="AD798" s="417"/>
      <c r="AE798" s="417"/>
      <c r="AF798" s="417"/>
      <c r="AG798" s="417"/>
      <c r="AH798" s="417"/>
      <c r="AI798" s="417"/>
      <c r="AJ798" s="417"/>
      <c r="AK798" s="417"/>
      <c r="AL798" s="417"/>
      <c r="AM798" s="417"/>
      <c r="AN798" s="417"/>
    </row>
    <row r="799" spans="1:40" ht="12.75" customHeight="1">
      <c r="A799" s="467"/>
      <c r="B799" s="469" t="s">
        <v>2196</v>
      </c>
      <c r="C799" s="493"/>
      <c r="D799" s="594"/>
      <c r="E799" s="469"/>
      <c r="F799" s="634"/>
      <c r="G799" s="632"/>
      <c r="H799" s="630"/>
      <c r="J799" s="417"/>
      <c r="K799" s="417"/>
      <c r="L799" s="417"/>
      <c r="M799" s="417"/>
      <c r="N799" s="417"/>
      <c r="O799" s="417"/>
      <c r="P799" s="417"/>
      <c r="Q799" s="417"/>
      <c r="R799" s="417"/>
      <c r="S799" s="417"/>
      <c r="T799" s="417"/>
      <c r="U799" s="417"/>
      <c r="V799" s="417"/>
      <c r="W799" s="417"/>
      <c r="X799" s="417"/>
      <c r="Y799" s="417"/>
      <c r="Z799" s="417"/>
      <c r="AA799" s="417"/>
      <c r="AB799" s="417"/>
      <c r="AC799" s="417"/>
      <c r="AD799" s="417"/>
      <c r="AE799" s="417"/>
      <c r="AF799" s="417"/>
      <c r="AG799" s="417"/>
      <c r="AH799" s="417"/>
      <c r="AI799" s="417"/>
      <c r="AJ799" s="417"/>
      <c r="AK799" s="417"/>
      <c r="AL799" s="417"/>
      <c r="AM799" s="417"/>
      <c r="AN799" s="417"/>
    </row>
    <row r="800" spans="1:40" ht="12.75" customHeight="1">
      <c r="A800" s="481"/>
      <c r="B800" s="521"/>
      <c r="C800" s="514"/>
      <c r="D800" s="599"/>
      <c r="E800" s="614"/>
      <c r="F800" s="633"/>
      <c r="G800" s="633"/>
      <c r="H800" s="276"/>
      <c r="J800" s="417"/>
      <c r="K800" s="417"/>
      <c r="L800" s="417"/>
      <c r="M800" s="417"/>
      <c r="N800" s="417"/>
      <c r="O800" s="417"/>
      <c r="P800" s="417"/>
      <c r="Q800" s="417"/>
      <c r="R800" s="417"/>
      <c r="S800" s="417"/>
      <c r="T800" s="417"/>
      <c r="U800" s="417"/>
      <c r="V800" s="417"/>
      <c r="W800" s="417"/>
      <c r="X800" s="417"/>
      <c r="Y800" s="417"/>
      <c r="Z800" s="417"/>
      <c r="AA800" s="417"/>
      <c r="AB800" s="417"/>
      <c r="AC800" s="417"/>
      <c r="AD800" s="417"/>
      <c r="AE800" s="417"/>
      <c r="AF800" s="417"/>
      <c r="AG800" s="417"/>
      <c r="AH800" s="417"/>
      <c r="AI800" s="417"/>
      <c r="AJ800" s="417"/>
      <c r="AK800" s="417"/>
      <c r="AL800" s="417"/>
      <c r="AM800" s="417"/>
      <c r="AN800" s="417"/>
    </row>
    <row r="801" spans="1:40" ht="12.75" customHeight="1">
      <c r="A801" s="482"/>
      <c r="B801" s="522"/>
      <c r="C801" s="409"/>
      <c r="D801" s="604"/>
      <c r="E801" s="522"/>
      <c r="F801" s="635"/>
      <c r="G801" s="374"/>
      <c r="H801" s="374"/>
      <c r="J801" s="5"/>
      <c r="K801" s="417"/>
      <c r="L801" s="417"/>
      <c r="M801" s="417"/>
      <c r="N801" s="417"/>
      <c r="O801" s="417"/>
      <c r="P801" s="417"/>
      <c r="Q801" s="417"/>
      <c r="R801" s="417"/>
      <c r="S801" s="417"/>
      <c r="T801" s="417"/>
      <c r="U801" s="417"/>
      <c r="V801" s="417"/>
      <c r="W801" s="417"/>
      <c r="X801" s="417"/>
      <c r="Y801" s="417"/>
      <c r="Z801" s="417"/>
      <c r="AA801" s="417"/>
      <c r="AB801" s="417"/>
      <c r="AC801" s="417"/>
      <c r="AD801" s="417"/>
      <c r="AE801" s="417"/>
      <c r="AF801" s="417"/>
      <c r="AG801" s="417"/>
      <c r="AH801" s="417"/>
      <c r="AI801" s="417"/>
      <c r="AJ801" s="417"/>
      <c r="AK801" s="417"/>
      <c r="AL801" s="417"/>
      <c r="AM801" s="417"/>
      <c r="AN801" s="417"/>
    </row>
    <row r="802" spans="1:40" ht="12.75" customHeight="1">
      <c r="A802" s="475"/>
      <c r="B802" s="510"/>
      <c r="C802" s="569"/>
      <c r="D802" s="590"/>
      <c r="E802" s="618"/>
      <c r="F802" s="631"/>
      <c r="G802" s="631"/>
      <c r="H802" s="423"/>
      <c r="J802" s="417"/>
      <c r="K802" s="417"/>
      <c r="L802" s="417"/>
      <c r="M802" s="417"/>
      <c r="N802" s="417"/>
      <c r="O802" s="417"/>
      <c r="P802" s="417"/>
      <c r="Q802" s="417"/>
      <c r="R802" s="417"/>
      <c r="S802" s="417"/>
      <c r="T802" s="417"/>
      <c r="U802" s="417"/>
      <c r="V802" s="417"/>
      <c r="W802" s="417"/>
      <c r="X802" s="417"/>
      <c r="Y802" s="417"/>
      <c r="Z802" s="417"/>
      <c r="AA802" s="417"/>
      <c r="AB802" s="417"/>
      <c r="AC802" s="417"/>
      <c r="AD802" s="417"/>
      <c r="AE802" s="417"/>
      <c r="AF802" s="417"/>
      <c r="AG802" s="417"/>
      <c r="AH802" s="417"/>
      <c r="AI802" s="417"/>
      <c r="AJ802" s="417"/>
      <c r="AK802" s="417"/>
      <c r="AL802" s="417"/>
      <c r="AM802" s="417"/>
      <c r="AN802" s="417"/>
    </row>
    <row r="803" spans="1:40" ht="12.75" customHeight="1">
      <c r="A803" s="467" t="s">
        <v>427</v>
      </c>
      <c r="B803" s="493" t="s">
        <v>4611</v>
      </c>
      <c r="C803" s="571"/>
      <c r="D803" s="591"/>
      <c r="E803" s="620"/>
      <c r="F803" s="632"/>
      <c r="G803" s="632"/>
      <c r="H803" s="409"/>
      <c r="J803" s="417"/>
      <c r="K803" s="417"/>
      <c r="L803" s="417"/>
      <c r="M803" s="417"/>
      <c r="N803" s="417"/>
      <c r="O803" s="417"/>
      <c r="P803" s="417"/>
      <c r="Q803" s="417"/>
      <c r="R803" s="417"/>
      <c r="S803" s="417"/>
      <c r="T803" s="417"/>
      <c r="U803" s="417"/>
      <c r="V803" s="417"/>
      <c r="W803" s="417"/>
      <c r="X803" s="417"/>
      <c r="Y803" s="417"/>
      <c r="Z803" s="417"/>
      <c r="AA803" s="417"/>
      <c r="AB803" s="417"/>
      <c r="AC803" s="417"/>
      <c r="AD803" s="417"/>
      <c r="AE803" s="417"/>
      <c r="AF803" s="417"/>
      <c r="AG803" s="417"/>
      <c r="AH803" s="417"/>
      <c r="AI803" s="417"/>
      <c r="AJ803" s="417"/>
      <c r="AK803" s="417"/>
      <c r="AL803" s="417"/>
      <c r="AM803" s="417"/>
      <c r="AN803" s="417"/>
    </row>
    <row r="804" spans="1:40" ht="12.75" customHeight="1">
      <c r="A804" s="466"/>
      <c r="B804" s="510"/>
      <c r="C804" s="570"/>
      <c r="D804" s="590"/>
      <c r="E804" s="618"/>
      <c r="F804" s="631"/>
      <c r="G804" s="631"/>
      <c r="H804" s="423"/>
      <c r="J804" s="417"/>
      <c r="K804" s="417"/>
      <c r="L804" s="417"/>
      <c r="M804" s="417"/>
      <c r="N804" s="417"/>
      <c r="O804" s="417"/>
      <c r="P804" s="417"/>
      <c r="Q804" s="417"/>
      <c r="R804" s="417"/>
      <c r="S804" s="417"/>
      <c r="T804" s="417"/>
      <c r="U804" s="417"/>
      <c r="V804" s="417"/>
      <c r="W804" s="417"/>
      <c r="X804" s="417"/>
      <c r="Y804" s="417"/>
      <c r="Z804" s="417"/>
      <c r="AA804" s="417"/>
      <c r="AB804" s="417"/>
      <c r="AC804" s="417"/>
      <c r="AD804" s="417"/>
      <c r="AE804" s="417"/>
      <c r="AF804" s="417"/>
      <c r="AG804" s="417"/>
      <c r="AH804" s="417"/>
      <c r="AI804" s="417"/>
      <c r="AJ804" s="417"/>
      <c r="AK804" s="417"/>
      <c r="AL804" s="417"/>
      <c r="AM804" s="417"/>
      <c r="AN804" s="417"/>
    </row>
    <row r="805" spans="1:40" ht="12.75" customHeight="1">
      <c r="A805" s="480"/>
      <c r="B805" s="523"/>
      <c r="C805" s="277"/>
      <c r="D805" s="591"/>
      <c r="E805" s="619"/>
      <c r="F805" s="632"/>
      <c r="G805" s="632"/>
      <c r="H805" s="277"/>
      <c r="J805" s="417"/>
      <c r="K805" s="417"/>
      <c r="L805" s="417"/>
      <c r="M805" s="417"/>
      <c r="N805" s="417"/>
      <c r="O805" s="417"/>
      <c r="P805" s="417"/>
      <c r="Q805" s="417"/>
      <c r="R805" s="417"/>
      <c r="S805" s="417"/>
      <c r="T805" s="417"/>
      <c r="U805" s="417"/>
      <c r="V805" s="417"/>
      <c r="W805" s="417"/>
      <c r="X805" s="417"/>
      <c r="Y805" s="417"/>
      <c r="Z805" s="417"/>
      <c r="AA805" s="417"/>
      <c r="AB805" s="417"/>
      <c r="AC805" s="417"/>
      <c r="AD805" s="417"/>
      <c r="AE805" s="417"/>
      <c r="AF805" s="417"/>
      <c r="AG805" s="417"/>
      <c r="AH805" s="417"/>
      <c r="AI805" s="417"/>
      <c r="AJ805" s="417"/>
      <c r="AK805" s="417"/>
      <c r="AL805" s="417"/>
      <c r="AM805" s="417"/>
      <c r="AN805" s="417"/>
    </row>
    <row r="806" spans="1:40" ht="12.75" customHeight="1">
      <c r="A806" s="466"/>
      <c r="B806" s="510"/>
      <c r="C806" s="423"/>
      <c r="D806" s="599"/>
      <c r="E806" s="618"/>
      <c r="F806" s="276"/>
      <c r="G806" s="631"/>
      <c r="H806" s="656"/>
      <c r="J806" s="417"/>
      <c r="K806" s="417"/>
      <c r="L806" s="417"/>
      <c r="M806" s="417"/>
      <c r="N806" s="417"/>
      <c r="O806" s="417"/>
      <c r="P806" s="417"/>
      <c r="Q806" s="417"/>
      <c r="R806" s="417"/>
      <c r="S806" s="417"/>
      <c r="T806" s="417"/>
      <c r="U806" s="417"/>
      <c r="V806" s="417"/>
      <c r="W806" s="417"/>
      <c r="X806" s="417"/>
      <c r="Y806" s="417"/>
      <c r="Z806" s="417"/>
      <c r="AA806" s="417"/>
      <c r="AB806" s="417"/>
      <c r="AC806" s="417"/>
      <c r="AD806" s="417"/>
      <c r="AE806" s="417"/>
      <c r="AF806" s="417"/>
      <c r="AG806" s="417"/>
      <c r="AH806" s="417"/>
      <c r="AI806" s="417"/>
      <c r="AJ806" s="417"/>
      <c r="AK806" s="417"/>
      <c r="AL806" s="417"/>
      <c r="AM806" s="417"/>
      <c r="AN806" s="417"/>
    </row>
    <row r="807" spans="1:40" ht="12.75" customHeight="1">
      <c r="A807" s="467"/>
      <c r="B807" s="523" t="s">
        <v>4873</v>
      </c>
      <c r="C807" s="515" t="s">
        <v>4874</v>
      </c>
      <c r="D807" s="600">
        <v>2</v>
      </c>
      <c r="E807" s="619" t="s">
        <v>877</v>
      </c>
      <c r="F807" s="630"/>
      <c r="G807" s="632"/>
      <c r="H807" s="277"/>
      <c r="J807" s="417"/>
      <c r="K807" s="417"/>
      <c r="L807" s="417"/>
      <c r="M807" s="417"/>
      <c r="N807" s="417"/>
      <c r="O807" s="417"/>
      <c r="P807" s="417"/>
      <c r="Q807" s="417"/>
      <c r="R807" s="417"/>
      <c r="S807" s="417"/>
      <c r="T807" s="417"/>
      <c r="U807" s="417"/>
      <c r="V807" s="417"/>
      <c r="W807" s="417"/>
      <c r="X807" s="417"/>
      <c r="Y807" s="417"/>
      <c r="Z807" s="417"/>
      <c r="AA807" s="417"/>
      <c r="AB807" s="417"/>
      <c r="AC807" s="417"/>
      <c r="AD807" s="417"/>
      <c r="AE807" s="417"/>
      <c r="AF807" s="417"/>
      <c r="AG807" s="417"/>
      <c r="AH807" s="417"/>
      <c r="AI807" s="417"/>
      <c r="AJ807" s="417"/>
      <c r="AK807" s="417"/>
      <c r="AL807" s="417"/>
      <c r="AM807" s="417"/>
      <c r="AN807" s="417"/>
    </row>
    <row r="808" spans="1:40" ht="12.75" customHeight="1">
      <c r="A808" s="466"/>
      <c r="B808" s="510"/>
      <c r="C808" s="514"/>
      <c r="D808" s="599"/>
      <c r="E808" s="618"/>
      <c r="F808" s="276"/>
      <c r="G808" s="631"/>
      <c r="H808" s="656"/>
      <c r="J808" s="417"/>
      <c r="K808" s="417"/>
      <c r="L808" s="417"/>
      <c r="M808" s="417"/>
      <c r="N808" s="417"/>
      <c r="O808" s="417"/>
      <c r="P808" s="417"/>
      <c r="Q808" s="417"/>
      <c r="R808" s="417"/>
      <c r="S808" s="417"/>
      <c r="T808" s="417"/>
      <c r="U808" s="417"/>
      <c r="V808" s="417"/>
      <c r="W808" s="417"/>
      <c r="X808" s="417"/>
      <c r="Y808" s="417"/>
      <c r="Z808" s="417"/>
      <c r="AA808" s="417"/>
      <c r="AB808" s="417"/>
      <c r="AC808" s="417"/>
      <c r="AD808" s="417"/>
      <c r="AE808" s="417"/>
      <c r="AF808" s="417"/>
      <c r="AG808" s="417"/>
      <c r="AH808" s="417"/>
      <c r="AI808" s="417"/>
      <c r="AJ808" s="417"/>
      <c r="AK808" s="417"/>
      <c r="AL808" s="417"/>
      <c r="AM808" s="417"/>
      <c r="AN808" s="417"/>
    </row>
    <row r="809" spans="1:40" ht="12.75" customHeight="1">
      <c r="A809" s="467"/>
      <c r="B809" s="523" t="s">
        <v>4873</v>
      </c>
      <c r="C809" s="409" t="s">
        <v>301</v>
      </c>
      <c r="D809" s="600">
        <v>0.1</v>
      </c>
      <c r="E809" s="619" t="s">
        <v>877</v>
      </c>
      <c r="F809" s="630"/>
      <c r="G809" s="632"/>
      <c r="H809" s="277"/>
      <c r="J809" s="417"/>
      <c r="K809" s="417"/>
      <c r="L809" s="417"/>
      <c r="M809" s="417"/>
      <c r="N809" s="417"/>
      <c r="O809" s="417"/>
      <c r="P809" s="417"/>
      <c r="Q809" s="417"/>
      <c r="R809" s="417"/>
      <c r="S809" s="417"/>
      <c r="T809" s="417"/>
      <c r="U809" s="417"/>
      <c r="V809" s="417"/>
      <c r="W809" s="417"/>
      <c r="X809" s="417"/>
      <c r="Y809" s="417"/>
      <c r="Z809" s="417"/>
      <c r="AA809" s="417"/>
      <c r="AB809" s="417"/>
      <c r="AC809" s="417"/>
      <c r="AD809" s="417"/>
      <c r="AE809" s="417"/>
      <c r="AF809" s="417"/>
      <c r="AG809" s="417"/>
      <c r="AH809" s="417"/>
      <c r="AI809" s="417"/>
      <c r="AJ809" s="417"/>
      <c r="AK809" s="417"/>
      <c r="AL809" s="417"/>
      <c r="AM809" s="417"/>
      <c r="AN809" s="417"/>
    </row>
    <row r="810" spans="1:40" ht="12.75" customHeight="1">
      <c r="A810" s="466"/>
      <c r="B810" s="510"/>
      <c r="C810" s="423"/>
      <c r="D810" s="599"/>
      <c r="E810" s="618"/>
      <c r="F810" s="276"/>
      <c r="G810" s="631"/>
      <c r="H810" s="656"/>
      <c r="J810" s="417"/>
      <c r="K810" s="417"/>
      <c r="L810" s="417"/>
      <c r="M810" s="417"/>
      <c r="N810" s="417"/>
      <c r="O810" s="417"/>
      <c r="P810" s="417"/>
      <c r="Q810" s="417"/>
      <c r="R810" s="417"/>
      <c r="S810" s="417"/>
      <c r="T810" s="417"/>
      <c r="U810" s="417"/>
      <c r="V810" s="417"/>
      <c r="W810" s="417"/>
      <c r="X810" s="417"/>
      <c r="Y810" s="417"/>
      <c r="Z810" s="417"/>
      <c r="AA810" s="417"/>
      <c r="AB810" s="417"/>
      <c r="AC810" s="417"/>
      <c r="AD810" s="417"/>
      <c r="AE810" s="417"/>
      <c r="AF810" s="417"/>
      <c r="AG810" s="417"/>
      <c r="AH810" s="417"/>
      <c r="AI810" s="417"/>
      <c r="AJ810" s="417"/>
      <c r="AK810" s="417"/>
      <c r="AL810" s="417"/>
      <c r="AM810" s="417"/>
      <c r="AN810" s="417"/>
    </row>
    <row r="811" spans="1:40" ht="12.75" customHeight="1">
      <c r="A811" s="467"/>
      <c r="B811" s="523" t="s">
        <v>4751</v>
      </c>
      <c r="C811" s="409" t="s">
        <v>3953</v>
      </c>
      <c r="D811" s="600">
        <v>4</v>
      </c>
      <c r="E811" s="619" t="s">
        <v>877</v>
      </c>
      <c r="F811" s="630"/>
      <c r="G811" s="632"/>
      <c r="H811" s="277"/>
      <c r="J811" s="417"/>
      <c r="K811" s="417"/>
      <c r="L811" s="417"/>
      <c r="M811" s="417"/>
      <c r="N811" s="417"/>
      <c r="O811" s="417"/>
      <c r="P811" s="417"/>
      <c r="Q811" s="417"/>
      <c r="R811" s="417"/>
      <c r="S811" s="417"/>
      <c r="T811" s="417"/>
      <c r="U811" s="417"/>
      <c r="V811" s="417"/>
      <c r="W811" s="417"/>
      <c r="X811" s="417"/>
      <c r="Y811" s="417"/>
      <c r="Z811" s="417"/>
      <c r="AA811" s="417"/>
      <c r="AB811" s="417"/>
      <c r="AC811" s="417"/>
      <c r="AD811" s="417"/>
      <c r="AE811" s="417"/>
      <c r="AF811" s="417"/>
      <c r="AG811" s="417"/>
      <c r="AH811" s="417"/>
      <c r="AI811" s="417"/>
      <c r="AJ811" s="417"/>
      <c r="AK811" s="417"/>
      <c r="AL811" s="417"/>
      <c r="AM811" s="417"/>
      <c r="AN811" s="417"/>
    </row>
    <row r="812" spans="1:40" ht="12.75" customHeight="1">
      <c r="A812" s="466"/>
      <c r="B812" s="510"/>
      <c r="C812" s="514"/>
      <c r="D812" s="599"/>
      <c r="E812" s="618"/>
      <c r="F812" s="276"/>
      <c r="G812" s="631"/>
      <c r="H812" s="656"/>
      <c r="J812" s="417"/>
      <c r="K812" s="417"/>
      <c r="L812" s="417"/>
      <c r="M812" s="417"/>
      <c r="N812" s="417"/>
      <c r="O812" s="417"/>
      <c r="P812" s="417"/>
      <c r="Q812" s="417"/>
      <c r="R812" s="417"/>
      <c r="S812" s="417"/>
      <c r="T812" s="417"/>
      <c r="U812" s="417"/>
      <c r="V812" s="417"/>
      <c r="W812" s="417"/>
      <c r="X812" s="417"/>
      <c r="Y812" s="417"/>
      <c r="Z812" s="417"/>
      <c r="AA812" s="417"/>
      <c r="AB812" s="417"/>
      <c r="AC812" s="417"/>
      <c r="AD812" s="417"/>
      <c r="AE812" s="417"/>
      <c r="AF812" s="417"/>
      <c r="AG812" s="417"/>
      <c r="AH812" s="417"/>
      <c r="AI812" s="417"/>
      <c r="AJ812" s="417"/>
      <c r="AK812" s="417"/>
      <c r="AL812" s="417"/>
      <c r="AM812" s="417"/>
      <c r="AN812" s="417"/>
    </row>
    <row r="813" spans="1:40" ht="12.75" customHeight="1">
      <c r="A813" s="467"/>
      <c r="B813" s="523" t="s">
        <v>4893</v>
      </c>
      <c r="C813" s="409" t="s">
        <v>3953</v>
      </c>
      <c r="D813" s="604">
        <v>0.4</v>
      </c>
      <c r="E813" s="619" t="s">
        <v>877</v>
      </c>
      <c r="F813" s="630"/>
      <c r="G813" s="632"/>
      <c r="H813" s="277"/>
      <c r="J813" s="417"/>
      <c r="K813" s="417"/>
      <c r="L813" s="417"/>
      <c r="M813" s="417"/>
      <c r="N813" s="417"/>
      <c r="O813" s="417"/>
      <c r="P813" s="417"/>
      <c r="Q813" s="417"/>
      <c r="R813" s="417"/>
      <c r="S813" s="417"/>
      <c r="T813" s="417"/>
      <c r="U813" s="417"/>
      <c r="V813" s="417"/>
      <c r="W813" s="417"/>
      <c r="X813" s="417"/>
      <c r="Y813" s="417"/>
      <c r="Z813" s="417"/>
      <c r="AA813" s="417"/>
      <c r="AB813" s="417"/>
      <c r="AC813" s="417"/>
      <c r="AD813" s="417"/>
      <c r="AE813" s="417"/>
      <c r="AF813" s="417"/>
      <c r="AG813" s="417"/>
      <c r="AH813" s="417"/>
      <c r="AI813" s="417"/>
      <c r="AJ813" s="417"/>
      <c r="AK813" s="417"/>
      <c r="AL813" s="417"/>
      <c r="AM813" s="417"/>
      <c r="AN813" s="417"/>
    </row>
    <row r="814" spans="1:40" ht="12.75" customHeight="1">
      <c r="A814" s="466"/>
      <c r="B814" s="516"/>
      <c r="C814" s="423"/>
      <c r="D814" s="599"/>
      <c r="E814" s="618"/>
      <c r="F814" s="276"/>
      <c r="G814" s="631"/>
      <c r="H814" s="656"/>
      <c r="J814" s="417"/>
      <c r="K814" s="417"/>
      <c r="L814" s="417"/>
      <c r="M814" s="417"/>
      <c r="N814" s="417"/>
      <c r="O814" s="417"/>
      <c r="P814" s="417"/>
      <c r="Q814" s="417"/>
      <c r="R814" s="417"/>
      <c r="S814" s="417"/>
      <c r="T814" s="417"/>
      <c r="U814" s="417"/>
      <c r="V814" s="417"/>
      <c r="W814" s="417"/>
      <c r="X814" s="417"/>
      <c r="Y814" s="417"/>
      <c r="Z814" s="417"/>
      <c r="AA814" s="417"/>
      <c r="AB814" s="417"/>
      <c r="AC814" s="417"/>
      <c r="AD814" s="417"/>
      <c r="AE814" s="417"/>
      <c r="AF814" s="417"/>
      <c r="AG814" s="417"/>
      <c r="AH814" s="417"/>
      <c r="AI814" s="417"/>
      <c r="AJ814" s="417"/>
      <c r="AK814" s="417"/>
      <c r="AL814" s="417"/>
      <c r="AM814" s="417"/>
      <c r="AN814" s="417"/>
    </row>
    <row r="815" spans="1:40" ht="12.75" customHeight="1">
      <c r="A815" s="467"/>
      <c r="B815" s="497" t="s">
        <v>1415</v>
      </c>
      <c r="C815" s="515" t="s">
        <v>4260</v>
      </c>
      <c r="D815" s="600">
        <v>5.2</v>
      </c>
      <c r="E815" s="619" t="s">
        <v>877</v>
      </c>
      <c r="F815" s="630"/>
      <c r="G815" s="632"/>
      <c r="H815" s="277"/>
      <c r="J815" s="417"/>
      <c r="K815" s="417"/>
      <c r="L815" s="417"/>
      <c r="M815" s="417"/>
      <c r="N815" s="417"/>
      <c r="O815" s="417"/>
      <c r="P815" s="417"/>
      <c r="Q815" s="417"/>
      <c r="R815" s="417"/>
      <c r="S815" s="417"/>
      <c r="T815" s="417"/>
      <c r="U815" s="417"/>
      <c r="V815" s="417"/>
      <c r="W815" s="417"/>
      <c r="X815" s="417"/>
      <c r="Y815" s="417"/>
      <c r="Z815" s="417"/>
      <c r="AA815" s="417"/>
      <c r="AB815" s="417"/>
      <c r="AC815" s="417"/>
      <c r="AD815" s="417"/>
      <c r="AE815" s="417"/>
      <c r="AF815" s="417"/>
      <c r="AG815" s="417"/>
      <c r="AH815" s="417"/>
      <c r="AI815" s="417"/>
      <c r="AJ815" s="417"/>
      <c r="AK815" s="417"/>
      <c r="AL815" s="417"/>
      <c r="AM815" s="417"/>
      <c r="AN815" s="417"/>
    </row>
    <row r="816" spans="1:40" ht="12.75" customHeight="1">
      <c r="A816" s="466"/>
      <c r="B816" s="516"/>
      <c r="C816" s="423"/>
      <c r="D816" s="599"/>
      <c r="E816" s="618"/>
      <c r="F816" s="276"/>
      <c r="G816" s="631"/>
      <c r="H816" s="656"/>
      <c r="J816" s="417"/>
      <c r="K816" s="417"/>
      <c r="L816" s="417"/>
      <c r="M816" s="417"/>
      <c r="N816" s="417"/>
      <c r="O816" s="417"/>
      <c r="P816" s="417"/>
      <c r="Q816" s="417"/>
      <c r="R816" s="417"/>
      <c r="S816" s="417"/>
      <c r="T816" s="417"/>
      <c r="U816" s="417"/>
      <c r="V816" s="417"/>
      <c r="W816" s="417"/>
      <c r="X816" s="417"/>
      <c r="Y816" s="417"/>
      <c r="Z816" s="417"/>
      <c r="AA816" s="417"/>
      <c r="AB816" s="417"/>
      <c r="AC816" s="417"/>
      <c r="AD816" s="417"/>
      <c r="AE816" s="417"/>
      <c r="AF816" s="417"/>
      <c r="AG816" s="417"/>
      <c r="AH816" s="417"/>
      <c r="AI816" s="417"/>
      <c r="AJ816" s="417"/>
      <c r="AK816" s="417"/>
      <c r="AL816" s="417"/>
      <c r="AM816" s="417"/>
      <c r="AN816" s="417"/>
    </row>
    <row r="817" spans="1:40" ht="12.75" customHeight="1">
      <c r="A817" s="467"/>
      <c r="B817" s="497" t="s">
        <v>3658</v>
      </c>
      <c r="C817" s="515"/>
      <c r="D817" s="600">
        <v>29.1</v>
      </c>
      <c r="E817" s="619" t="s">
        <v>2738</v>
      </c>
      <c r="F817" s="630"/>
      <c r="G817" s="632"/>
      <c r="H817" s="277"/>
      <c r="J817" s="417"/>
      <c r="K817" s="417"/>
      <c r="L817" s="417"/>
      <c r="M817" s="417"/>
      <c r="N817" s="417"/>
      <c r="O817" s="417"/>
      <c r="P817" s="417"/>
      <c r="Q817" s="417"/>
      <c r="R817" s="417"/>
      <c r="S817" s="417"/>
      <c r="T817" s="417"/>
      <c r="U817" s="417"/>
      <c r="V817" s="417"/>
      <c r="W817" s="417"/>
      <c r="X817" s="417"/>
      <c r="Y817" s="417"/>
      <c r="Z817" s="417"/>
      <c r="AA817" s="417"/>
      <c r="AB817" s="417"/>
      <c r="AC817" s="417"/>
      <c r="AD817" s="417"/>
      <c r="AE817" s="417"/>
      <c r="AF817" s="417"/>
      <c r="AG817" s="417"/>
      <c r="AH817" s="417"/>
      <c r="AI817" s="417"/>
      <c r="AJ817" s="417"/>
      <c r="AK817" s="417"/>
      <c r="AL817" s="417"/>
      <c r="AM817" s="417"/>
      <c r="AN817" s="417"/>
    </row>
    <row r="818" spans="1:40" ht="12.75" customHeight="1">
      <c r="A818" s="466"/>
      <c r="B818" s="516"/>
      <c r="C818" s="423"/>
      <c r="D818" s="599"/>
      <c r="E818" s="618"/>
      <c r="F818" s="276"/>
      <c r="G818" s="631"/>
      <c r="H818" s="661"/>
      <c r="J818" s="417"/>
      <c r="K818" s="417"/>
      <c r="L818" s="417"/>
      <c r="M818" s="417"/>
      <c r="N818" s="417"/>
      <c r="O818" s="417"/>
      <c r="P818" s="417"/>
      <c r="Q818" s="417"/>
      <c r="R818" s="417"/>
      <c r="S818" s="417"/>
      <c r="T818" s="417"/>
      <c r="U818" s="417"/>
      <c r="V818" s="417"/>
      <c r="W818" s="417"/>
      <c r="X818" s="417"/>
      <c r="Y818" s="417"/>
      <c r="Z818" s="417"/>
      <c r="AA818" s="417"/>
      <c r="AB818" s="417"/>
      <c r="AC818" s="417"/>
      <c r="AD818" s="417"/>
      <c r="AE818" s="417"/>
      <c r="AF818" s="417"/>
      <c r="AG818" s="417"/>
      <c r="AH818" s="417"/>
      <c r="AI818" s="417"/>
      <c r="AJ818" s="417"/>
      <c r="AK818" s="417"/>
      <c r="AL818" s="417"/>
      <c r="AM818" s="417"/>
      <c r="AN818" s="417"/>
    </row>
    <row r="819" spans="1:40" ht="12.75" customHeight="1">
      <c r="A819" s="467"/>
      <c r="B819" s="497"/>
      <c r="C819" s="515"/>
      <c r="D819" s="600" t="s">
        <v>46</v>
      </c>
      <c r="E819" s="619"/>
      <c r="F819" s="630"/>
      <c r="G819" s="632"/>
      <c r="H819" s="277"/>
      <c r="J819" s="417"/>
      <c r="K819" s="417"/>
      <c r="L819" s="417"/>
      <c r="M819" s="417"/>
      <c r="N819" s="417"/>
      <c r="O819" s="417"/>
      <c r="P819" s="417"/>
      <c r="Q819" s="417"/>
      <c r="R819" s="417"/>
      <c r="S819" s="417"/>
      <c r="T819" s="417"/>
      <c r="U819" s="417"/>
      <c r="V819" s="417"/>
      <c r="W819" s="417"/>
      <c r="X819" s="417"/>
      <c r="Y819" s="417"/>
      <c r="Z819" s="417"/>
      <c r="AA819" s="417"/>
      <c r="AB819" s="417"/>
      <c r="AC819" s="417"/>
      <c r="AD819" s="417"/>
      <c r="AE819" s="417"/>
      <c r="AF819" s="417"/>
      <c r="AG819" s="417"/>
      <c r="AH819" s="417"/>
      <c r="AI819" s="417"/>
      <c r="AJ819" s="417"/>
      <c r="AK819" s="417"/>
      <c r="AL819" s="417"/>
      <c r="AM819" s="417"/>
      <c r="AN819" s="417"/>
    </row>
    <row r="820" spans="1:40" ht="12.75" customHeight="1">
      <c r="A820" s="466"/>
      <c r="B820" s="516"/>
      <c r="C820" s="423"/>
      <c r="D820" s="599"/>
      <c r="E820" s="618"/>
      <c r="F820" s="276"/>
      <c r="G820" s="631"/>
      <c r="H820" s="656"/>
      <c r="J820" s="417"/>
      <c r="K820" s="417"/>
      <c r="L820" s="417"/>
      <c r="M820" s="417"/>
      <c r="N820" s="417"/>
      <c r="O820" s="417"/>
      <c r="P820" s="417"/>
      <c r="Q820" s="417"/>
      <c r="R820" s="417"/>
      <c r="S820" s="417"/>
      <c r="T820" s="417"/>
      <c r="U820" s="417"/>
      <c r="V820" s="417"/>
      <c r="W820" s="417"/>
      <c r="X820" s="417"/>
      <c r="Y820" s="417"/>
      <c r="Z820" s="417"/>
      <c r="AA820" s="417"/>
      <c r="AB820" s="417"/>
      <c r="AC820" s="417"/>
      <c r="AD820" s="417"/>
      <c r="AE820" s="417"/>
      <c r="AF820" s="417"/>
      <c r="AG820" s="417"/>
      <c r="AH820" s="417"/>
      <c r="AI820" s="417"/>
      <c r="AJ820" s="417"/>
      <c r="AK820" s="417"/>
      <c r="AL820" s="417"/>
      <c r="AM820" s="417"/>
      <c r="AN820" s="417"/>
    </row>
    <row r="821" spans="1:40" ht="12.75" customHeight="1">
      <c r="A821" s="467"/>
      <c r="B821" s="497" t="s">
        <v>4875</v>
      </c>
      <c r="C821" s="409"/>
      <c r="D821" s="600">
        <v>25.5</v>
      </c>
      <c r="E821" s="619" t="s">
        <v>2738</v>
      </c>
      <c r="F821" s="630"/>
      <c r="G821" s="632"/>
      <c r="H821" s="277"/>
      <c r="J821" s="417"/>
      <c r="K821" s="417"/>
      <c r="L821" s="417"/>
      <c r="M821" s="417"/>
      <c r="N821" s="417"/>
      <c r="O821" s="417"/>
      <c r="P821" s="417"/>
      <c r="Q821" s="417"/>
      <c r="R821" s="417"/>
      <c r="S821" s="417"/>
      <c r="T821" s="417"/>
      <c r="U821" s="417"/>
      <c r="V821" s="417"/>
      <c r="W821" s="417"/>
      <c r="X821" s="417"/>
      <c r="Y821" s="417"/>
      <c r="Z821" s="417"/>
      <c r="AA821" s="417"/>
      <c r="AB821" s="417"/>
      <c r="AC821" s="417"/>
      <c r="AD821" s="417"/>
      <c r="AE821" s="417"/>
      <c r="AF821" s="417"/>
      <c r="AG821" s="417"/>
      <c r="AH821" s="417"/>
      <c r="AI821" s="417"/>
      <c r="AJ821" s="417"/>
      <c r="AK821" s="417"/>
      <c r="AL821" s="417"/>
      <c r="AM821" s="417"/>
      <c r="AN821" s="417"/>
    </row>
    <row r="822" spans="1:40" ht="12.75" customHeight="1">
      <c r="A822" s="466"/>
      <c r="B822" s="516"/>
      <c r="C822" s="514"/>
      <c r="D822" s="599"/>
      <c r="E822" s="618"/>
      <c r="F822" s="276"/>
      <c r="G822" s="631"/>
      <c r="H822" s="661"/>
      <c r="J822" s="417"/>
      <c r="K822" s="417"/>
      <c r="L822" s="417"/>
      <c r="M822" s="417"/>
      <c r="N822" s="417"/>
      <c r="O822" s="417"/>
      <c r="P822" s="417"/>
      <c r="Q822" s="417"/>
      <c r="R822" s="417"/>
      <c r="S822" s="417"/>
      <c r="T822" s="417"/>
      <c r="U822" s="417"/>
      <c r="V822" s="417"/>
      <c r="W822" s="417"/>
      <c r="X822" s="417"/>
      <c r="Y822" s="417"/>
      <c r="Z822" s="417"/>
      <c r="AA822" s="417"/>
      <c r="AB822" s="417"/>
      <c r="AC822" s="417"/>
      <c r="AD822" s="417"/>
      <c r="AE822" s="417"/>
      <c r="AF822" s="417"/>
      <c r="AG822" s="417"/>
      <c r="AH822" s="417"/>
      <c r="AI822" s="417"/>
      <c r="AJ822" s="417"/>
      <c r="AK822" s="417"/>
      <c r="AL822" s="417"/>
      <c r="AM822" s="417"/>
      <c r="AN822" s="417"/>
    </row>
    <row r="823" spans="1:40" ht="12.75" customHeight="1">
      <c r="A823" s="467"/>
      <c r="B823" s="515"/>
      <c r="C823" s="409"/>
      <c r="D823" s="600"/>
      <c r="E823" s="619"/>
      <c r="F823" s="630"/>
      <c r="G823" s="632"/>
      <c r="H823" s="277"/>
      <c r="J823" s="417"/>
      <c r="K823" s="417"/>
      <c r="L823" s="417"/>
      <c r="M823" s="417"/>
      <c r="N823" s="417"/>
      <c r="O823" s="417"/>
      <c r="P823" s="417"/>
      <c r="Q823" s="417"/>
      <c r="R823" s="417"/>
      <c r="S823" s="417"/>
      <c r="T823" s="417"/>
      <c r="U823" s="417"/>
      <c r="V823" s="417"/>
      <c r="W823" s="417"/>
      <c r="X823" s="417"/>
      <c r="Y823" s="417"/>
      <c r="Z823" s="417"/>
      <c r="AA823" s="417"/>
      <c r="AB823" s="417"/>
      <c r="AC823" s="417"/>
      <c r="AD823" s="417"/>
      <c r="AE823" s="417"/>
      <c r="AF823" s="417"/>
      <c r="AG823" s="417"/>
      <c r="AH823" s="417"/>
      <c r="AI823" s="417"/>
      <c r="AJ823" s="417"/>
      <c r="AK823" s="417"/>
      <c r="AL823" s="417"/>
      <c r="AM823" s="417"/>
      <c r="AN823" s="417"/>
    </row>
    <row r="824" spans="1:40" ht="12.75" customHeight="1">
      <c r="A824" s="466"/>
      <c r="B824" s="516"/>
      <c r="C824" s="514"/>
      <c r="D824" s="599"/>
      <c r="E824" s="618"/>
      <c r="F824" s="276"/>
      <c r="G824" s="631"/>
      <c r="H824" s="661"/>
      <c r="J824" s="417"/>
      <c r="K824" s="417"/>
      <c r="L824" s="417"/>
      <c r="M824" s="417"/>
      <c r="N824" s="417"/>
      <c r="O824" s="417"/>
      <c r="P824" s="417"/>
      <c r="Q824" s="417"/>
      <c r="R824" s="417"/>
      <c r="S824" s="417"/>
      <c r="T824" s="417"/>
      <c r="U824" s="417"/>
      <c r="V824" s="417"/>
      <c r="W824" s="417"/>
      <c r="X824" s="417"/>
      <c r="Y824" s="417"/>
      <c r="Z824" s="417"/>
      <c r="AA824" s="417"/>
      <c r="AB824" s="417"/>
      <c r="AC824" s="417"/>
      <c r="AD824" s="417"/>
      <c r="AE824" s="417"/>
      <c r="AF824" s="417"/>
      <c r="AG824" s="417"/>
      <c r="AH824" s="417"/>
      <c r="AI824" s="417"/>
      <c r="AJ824" s="417"/>
      <c r="AK824" s="417"/>
      <c r="AL824" s="417"/>
      <c r="AM824" s="417"/>
      <c r="AN824" s="417"/>
    </row>
    <row r="825" spans="1:40" ht="12.75" customHeight="1">
      <c r="A825" s="467"/>
      <c r="B825" s="409"/>
      <c r="C825" s="409"/>
      <c r="D825" s="600"/>
      <c r="E825" s="619"/>
      <c r="F825" s="630"/>
      <c r="G825" s="632"/>
      <c r="H825" s="277"/>
      <c r="J825" s="417"/>
      <c r="K825" s="417"/>
      <c r="L825" s="417"/>
      <c r="M825" s="417"/>
      <c r="N825" s="417"/>
      <c r="O825" s="417"/>
      <c r="P825" s="417"/>
      <c r="Q825" s="417"/>
      <c r="R825" s="417"/>
      <c r="S825" s="417"/>
      <c r="T825" s="417"/>
      <c r="U825" s="417"/>
      <c r="V825" s="417"/>
      <c r="W825" s="417"/>
      <c r="X825" s="417"/>
      <c r="Y825" s="417"/>
      <c r="Z825" s="417"/>
      <c r="AA825" s="417"/>
      <c r="AB825" s="417"/>
      <c r="AC825" s="417"/>
      <c r="AD825" s="417"/>
      <c r="AE825" s="417"/>
      <c r="AF825" s="417"/>
      <c r="AG825" s="417"/>
      <c r="AH825" s="417"/>
      <c r="AI825" s="417"/>
      <c r="AJ825" s="417"/>
      <c r="AK825" s="417"/>
      <c r="AL825" s="417"/>
      <c r="AM825" s="417"/>
      <c r="AN825" s="417"/>
    </row>
    <row r="826" spans="1:40" ht="12.75" customHeight="1">
      <c r="A826" s="466"/>
      <c r="B826" s="516"/>
      <c r="C826" s="514"/>
      <c r="D826" s="599"/>
      <c r="E826" s="618"/>
      <c r="F826" s="276"/>
      <c r="G826" s="631"/>
      <c r="H826" s="661"/>
      <c r="J826" s="417"/>
      <c r="K826" s="417"/>
      <c r="L826" s="417"/>
      <c r="M826" s="417"/>
      <c r="N826" s="417"/>
      <c r="O826" s="417"/>
      <c r="P826" s="417"/>
      <c r="Q826" s="417"/>
      <c r="R826" s="417"/>
      <c r="S826" s="417"/>
      <c r="T826" s="417"/>
      <c r="U826" s="417"/>
      <c r="V826" s="417"/>
      <c r="W826" s="417"/>
      <c r="X826" s="417"/>
      <c r="Y826" s="417"/>
      <c r="Z826" s="417"/>
      <c r="AA826" s="417"/>
      <c r="AB826" s="417"/>
      <c r="AC826" s="417"/>
      <c r="AD826" s="417"/>
      <c r="AE826" s="417"/>
      <c r="AF826" s="417"/>
      <c r="AG826" s="417"/>
      <c r="AH826" s="417"/>
      <c r="AI826" s="417"/>
      <c r="AJ826" s="417"/>
      <c r="AK826" s="417"/>
      <c r="AL826" s="417"/>
      <c r="AM826" s="417"/>
      <c r="AN826" s="417"/>
    </row>
    <row r="827" spans="1:40" ht="12.75" customHeight="1">
      <c r="A827" s="467"/>
      <c r="B827" s="409"/>
      <c r="C827" s="409"/>
      <c r="D827" s="600"/>
      <c r="E827" s="619"/>
      <c r="F827" s="630"/>
      <c r="G827" s="632"/>
      <c r="H827" s="277"/>
      <c r="J827" s="417"/>
      <c r="K827" s="417"/>
      <c r="L827" s="417"/>
      <c r="M827" s="417"/>
      <c r="N827" s="417"/>
      <c r="O827" s="417"/>
      <c r="P827" s="417"/>
      <c r="Q827" s="417"/>
      <c r="R827" s="417"/>
      <c r="S827" s="417"/>
      <c r="T827" s="417"/>
      <c r="U827" s="417"/>
      <c r="V827" s="417"/>
      <c r="W827" s="417"/>
      <c r="X827" s="417"/>
      <c r="Y827" s="417"/>
      <c r="Z827" s="417"/>
      <c r="AA827" s="417"/>
      <c r="AB827" s="417"/>
      <c r="AC827" s="417"/>
      <c r="AD827" s="417"/>
      <c r="AE827" s="417"/>
      <c r="AF827" s="417"/>
      <c r="AG827" s="417"/>
      <c r="AH827" s="417"/>
      <c r="AI827" s="417"/>
      <c r="AJ827" s="417"/>
      <c r="AK827" s="417"/>
      <c r="AL827" s="417"/>
      <c r="AM827" s="417"/>
      <c r="AN827" s="417"/>
    </row>
    <row r="828" spans="1:40" ht="12.75" customHeight="1">
      <c r="A828" s="466"/>
      <c r="B828" s="516"/>
      <c r="C828" s="423"/>
      <c r="D828" s="599"/>
      <c r="E828" s="618"/>
      <c r="F828" s="276"/>
      <c r="G828" s="631"/>
      <c r="H828" s="661"/>
      <c r="J828" s="417"/>
      <c r="K828" s="417"/>
      <c r="L828" s="417"/>
      <c r="M828" s="417"/>
      <c r="N828" s="417"/>
      <c r="O828" s="417"/>
      <c r="P828" s="417"/>
      <c r="Q828" s="417"/>
      <c r="R828" s="417"/>
      <c r="S828" s="417"/>
      <c r="T828" s="417"/>
      <c r="U828" s="417"/>
      <c r="V828" s="417"/>
      <c r="W828" s="417"/>
      <c r="X828" s="417"/>
      <c r="Y828" s="417"/>
      <c r="Z828" s="417"/>
      <c r="AA828" s="417"/>
      <c r="AB828" s="417"/>
      <c r="AC828" s="417"/>
      <c r="AD828" s="417"/>
      <c r="AE828" s="417"/>
      <c r="AF828" s="417"/>
      <c r="AG828" s="417"/>
      <c r="AH828" s="417"/>
      <c r="AI828" s="417"/>
      <c r="AJ828" s="417"/>
      <c r="AK828" s="417"/>
      <c r="AL828" s="417"/>
      <c r="AM828" s="417"/>
      <c r="AN828" s="417"/>
    </row>
    <row r="829" spans="1:40" ht="12.75" customHeight="1">
      <c r="A829" s="467"/>
      <c r="B829" s="515"/>
      <c r="C829" s="409"/>
      <c r="D829" s="600"/>
      <c r="E829" s="619"/>
      <c r="F829" s="630"/>
      <c r="G829" s="632"/>
      <c r="H829" s="277"/>
      <c r="J829" s="417"/>
      <c r="K829" s="417"/>
      <c r="L829" s="417"/>
      <c r="M829" s="417"/>
      <c r="N829" s="417"/>
      <c r="O829" s="417"/>
      <c r="P829" s="417"/>
      <c r="Q829" s="417"/>
      <c r="R829" s="417"/>
      <c r="S829" s="417"/>
      <c r="T829" s="417"/>
      <c r="U829" s="417"/>
      <c r="V829" s="417"/>
      <c r="W829" s="417"/>
      <c r="X829" s="417"/>
      <c r="Y829" s="417"/>
      <c r="Z829" s="417"/>
      <c r="AA829" s="417"/>
      <c r="AB829" s="417"/>
      <c r="AC829" s="417"/>
      <c r="AD829" s="417"/>
      <c r="AE829" s="417"/>
      <c r="AF829" s="417"/>
      <c r="AG829" s="417"/>
      <c r="AH829" s="417"/>
      <c r="AI829" s="417"/>
      <c r="AJ829" s="417"/>
      <c r="AK829" s="417"/>
      <c r="AL829" s="417"/>
      <c r="AM829" s="417"/>
      <c r="AN829" s="417"/>
    </row>
    <row r="830" spans="1:40" ht="12.75" customHeight="1">
      <c r="A830" s="466"/>
      <c r="B830" s="516"/>
      <c r="C830" s="423"/>
      <c r="D830" s="599"/>
      <c r="E830" s="618"/>
      <c r="F830" s="276"/>
      <c r="G830" s="631"/>
      <c r="H830" s="661"/>
      <c r="J830" s="417"/>
      <c r="K830" s="417"/>
      <c r="L830" s="417"/>
      <c r="M830" s="417"/>
      <c r="N830" s="417"/>
      <c r="O830" s="417"/>
      <c r="P830" s="417"/>
      <c r="Q830" s="417"/>
      <c r="R830" s="417"/>
      <c r="S830" s="417"/>
      <c r="T830" s="417"/>
      <c r="U830" s="417"/>
      <c r="V830" s="417"/>
      <c r="W830" s="417"/>
      <c r="X830" s="417"/>
      <c r="Y830" s="417"/>
      <c r="Z830" s="417"/>
      <c r="AA830" s="417"/>
      <c r="AB830" s="417"/>
      <c r="AC830" s="417"/>
      <c r="AD830" s="417"/>
      <c r="AE830" s="417"/>
      <c r="AF830" s="417"/>
      <c r="AG830" s="417"/>
      <c r="AH830" s="417"/>
      <c r="AI830" s="417"/>
      <c r="AJ830" s="417"/>
      <c r="AK830" s="417"/>
      <c r="AL830" s="417"/>
      <c r="AM830" s="417"/>
      <c r="AN830" s="417"/>
    </row>
    <row r="831" spans="1:40" ht="12.75" customHeight="1">
      <c r="A831" s="467"/>
      <c r="B831" s="515"/>
      <c r="C831" s="409"/>
      <c r="D831" s="600"/>
      <c r="E831" s="619"/>
      <c r="F831" s="630"/>
      <c r="G831" s="632"/>
      <c r="H831" s="277"/>
      <c r="J831" s="417"/>
      <c r="K831" s="417"/>
      <c r="L831" s="417"/>
      <c r="M831" s="417"/>
      <c r="N831" s="417"/>
      <c r="O831" s="417"/>
      <c r="P831" s="417"/>
      <c r="Q831" s="417"/>
      <c r="R831" s="417"/>
      <c r="S831" s="417"/>
      <c r="T831" s="417"/>
      <c r="U831" s="417"/>
      <c r="V831" s="417"/>
      <c r="W831" s="417"/>
      <c r="X831" s="417"/>
      <c r="Y831" s="417"/>
      <c r="Z831" s="417"/>
      <c r="AA831" s="417"/>
      <c r="AB831" s="417"/>
      <c r="AC831" s="417"/>
      <c r="AD831" s="417"/>
      <c r="AE831" s="417"/>
      <c r="AF831" s="417"/>
      <c r="AG831" s="417"/>
      <c r="AH831" s="417"/>
      <c r="AI831" s="417"/>
      <c r="AJ831" s="417"/>
      <c r="AK831" s="417"/>
      <c r="AL831" s="417"/>
      <c r="AM831" s="417"/>
      <c r="AN831" s="417"/>
    </row>
    <row r="832" spans="1:40" ht="12.75" customHeight="1">
      <c r="A832" s="466"/>
      <c r="B832" s="510"/>
      <c r="C832" s="514"/>
      <c r="D832" s="597"/>
      <c r="E832" s="618"/>
      <c r="F832" s="636"/>
      <c r="G832" s="631"/>
      <c r="H832" s="661"/>
      <c r="J832" s="417"/>
      <c r="K832" s="417"/>
      <c r="L832" s="417"/>
      <c r="M832" s="417"/>
      <c r="N832" s="417"/>
      <c r="O832" s="417"/>
      <c r="P832" s="417"/>
      <c r="Q832" s="417"/>
      <c r="R832" s="417"/>
      <c r="S832" s="417"/>
      <c r="T832" s="417"/>
      <c r="U832" s="417"/>
      <c r="V832" s="417"/>
      <c r="W832" s="417"/>
      <c r="X832" s="417"/>
      <c r="Y832" s="417"/>
      <c r="Z832" s="417"/>
      <c r="AA832" s="417"/>
      <c r="AB832" s="417"/>
      <c r="AC832" s="417"/>
      <c r="AD832" s="417"/>
      <c r="AE832" s="417"/>
      <c r="AF832" s="417"/>
      <c r="AG832" s="417"/>
      <c r="AH832" s="417"/>
      <c r="AI832" s="417"/>
      <c r="AJ832" s="417"/>
      <c r="AK832" s="417"/>
      <c r="AL832" s="417"/>
      <c r="AM832" s="417"/>
      <c r="AN832" s="417"/>
    </row>
    <row r="833" spans="1:40" ht="12.75" customHeight="1">
      <c r="A833" s="467"/>
      <c r="B833" s="515"/>
      <c r="C833" s="409"/>
      <c r="D833" s="600"/>
      <c r="E833" s="619"/>
      <c r="F833" s="630"/>
      <c r="G833" s="632"/>
      <c r="H833" s="277"/>
      <c r="J833" s="417"/>
      <c r="K833" s="417"/>
      <c r="L833" s="417"/>
      <c r="M833" s="417"/>
      <c r="N833" s="417"/>
      <c r="O833" s="417"/>
      <c r="P833" s="417"/>
      <c r="Q833" s="417"/>
      <c r="R833" s="417"/>
      <c r="S833" s="417"/>
      <c r="T833" s="417"/>
      <c r="U833" s="417"/>
      <c r="V833" s="417"/>
      <c r="W833" s="417"/>
      <c r="X833" s="417"/>
      <c r="Y833" s="417"/>
      <c r="Z833" s="417"/>
      <c r="AA833" s="417"/>
      <c r="AB833" s="417"/>
      <c r="AC833" s="417"/>
      <c r="AD833" s="417"/>
      <c r="AE833" s="417"/>
      <c r="AF833" s="417"/>
      <c r="AG833" s="417"/>
      <c r="AH833" s="417"/>
      <c r="AI833" s="417"/>
      <c r="AJ833" s="417"/>
      <c r="AK833" s="417"/>
      <c r="AL833" s="417"/>
      <c r="AM833" s="417"/>
      <c r="AN833" s="417"/>
    </row>
    <row r="834" spans="1:40" ht="12.75" customHeight="1">
      <c r="A834" s="466"/>
      <c r="B834" s="524"/>
      <c r="C834" s="423"/>
      <c r="D834" s="599"/>
      <c r="E834" s="614"/>
      <c r="F834" s="633"/>
      <c r="G834" s="631"/>
      <c r="H834" s="661"/>
      <c r="J834" s="417"/>
      <c r="K834" s="417"/>
      <c r="L834" s="417"/>
      <c r="M834" s="417"/>
      <c r="N834" s="417"/>
      <c r="O834" s="417"/>
      <c r="P834" s="417"/>
      <c r="Q834" s="417"/>
      <c r="R834" s="417"/>
      <c r="S834" s="417"/>
      <c r="T834" s="417"/>
      <c r="U834" s="417"/>
      <c r="V834" s="417"/>
      <c r="W834" s="417"/>
      <c r="X834" s="417"/>
      <c r="Y834" s="417"/>
      <c r="Z834" s="417"/>
      <c r="AA834" s="417"/>
      <c r="AB834" s="417"/>
      <c r="AC834" s="417"/>
      <c r="AD834" s="417"/>
      <c r="AE834" s="417"/>
      <c r="AF834" s="417"/>
      <c r="AG834" s="417"/>
      <c r="AH834" s="417"/>
      <c r="AI834" s="417"/>
      <c r="AJ834" s="417"/>
      <c r="AK834" s="417"/>
      <c r="AL834" s="417"/>
      <c r="AM834" s="417"/>
      <c r="AN834" s="417"/>
    </row>
    <row r="835" spans="1:40" ht="12.75" customHeight="1">
      <c r="A835" s="467"/>
      <c r="B835" s="525"/>
      <c r="C835" s="515"/>
      <c r="D835" s="600"/>
      <c r="E835" s="615"/>
      <c r="F835" s="634"/>
      <c r="G835" s="632"/>
      <c r="H835" s="277"/>
      <c r="J835" s="417"/>
      <c r="K835" s="417"/>
      <c r="L835" s="417"/>
      <c r="M835" s="417"/>
      <c r="N835" s="417"/>
      <c r="O835" s="417"/>
      <c r="P835" s="417"/>
      <c r="Q835" s="417"/>
      <c r="R835" s="417"/>
      <c r="S835" s="417"/>
      <c r="T835" s="417"/>
      <c r="U835" s="417"/>
      <c r="V835" s="417"/>
      <c r="W835" s="417"/>
      <c r="X835" s="417"/>
      <c r="Y835" s="417"/>
      <c r="Z835" s="417"/>
      <c r="AA835" s="417"/>
      <c r="AB835" s="417"/>
      <c r="AC835" s="417"/>
      <c r="AD835" s="417"/>
      <c r="AE835" s="417"/>
      <c r="AF835" s="417"/>
      <c r="AG835" s="417"/>
      <c r="AH835" s="417"/>
      <c r="AI835" s="417"/>
      <c r="AJ835" s="417"/>
      <c r="AK835" s="417"/>
      <c r="AL835" s="417"/>
      <c r="AM835" s="417"/>
      <c r="AN835" s="417"/>
    </row>
    <row r="836" spans="1:40" ht="12.75" customHeight="1">
      <c r="A836" s="481"/>
      <c r="B836" s="516"/>
      <c r="C836" s="514"/>
      <c r="D836" s="599"/>
      <c r="E836" s="618"/>
      <c r="F836" s="633"/>
      <c r="G836" s="633"/>
      <c r="H836" s="651"/>
      <c r="J836" s="417"/>
      <c r="K836" s="417"/>
      <c r="L836" s="417"/>
      <c r="M836" s="417"/>
      <c r="N836" s="417"/>
      <c r="O836" s="417"/>
      <c r="P836" s="417"/>
      <c r="Q836" s="417"/>
      <c r="R836" s="417"/>
      <c r="S836" s="417"/>
      <c r="T836" s="417"/>
      <c r="U836" s="417"/>
      <c r="V836" s="417"/>
      <c r="W836" s="417"/>
      <c r="X836" s="417"/>
      <c r="Y836" s="417"/>
      <c r="Z836" s="417"/>
      <c r="AA836" s="417"/>
      <c r="AB836" s="417"/>
      <c r="AC836" s="417"/>
      <c r="AD836" s="417"/>
      <c r="AE836" s="417"/>
      <c r="AF836" s="417"/>
      <c r="AG836" s="417"/>
      <c r="AH836" s="417"/>
      <c r="AI836" s="417"/>
      <c r="AJ836" s="417"/>
      <c r="AK836" s="417"/>
      <c r="AL836" s="417"/>
      <c r="AM836" s="417"/>
      <c r="AN836" s="417"/>
    </row>
    <row r="837" spans="1:40" ht="12.75" customHeight="1">
      <c r="A837" s="482"/>
      <c r="B837" s="515"/>
      <c r="C837" s="409"/>
      <c r="D837" s="604"/>
      <c r="E837" s="619"/>
      <c r="F837" s="635"/>
      <c r="G837" s="632"/>
      <c r="H837" s="277"/>
      <c r="J837" s="417"/>
      <c r="K837" s="417"/>
      <c r="L837" s="417"/>
      <c r="M837" s="417"/>
      <c r="N837" s="417"/>
      <c r="O837" s="417"/>
      <c r="P837" s="417"/>
      <c r="Q837" s="417"/>
      <c r="R837" s="417"/>
      <c r="S837" s="417"/>
      <c r="T837" s="417"/>
      <c r="U837" s="417"/>
      <c r="V837" s="417"/>
      <c r="W837" s="417"/>
      <c r="X837" s="417"/>
      <c r="Y837" s="417"/>
      <c r="Z837" s="417"/>
      <c r="AA837" s="417"/>
      <c r="AB837" s="417"/>
      <c r="AC837" s="417"/>
      <c r="AD837" s="417"/>
      <c r="AE837" s="417"/>
      <c r="AF837" s="417"/>
      <c r="AG837" s="417"/>
      <c r="AH837" s="417"/>
      <c r="AI837" s="417"/>
      <c r="AJ837" s="417"/>
      <c r="AK837" s="417"/>
      <c r="AL837" s="417"/>
      <c r="AM837" s="417"/>
      <c r="AN837" s="417"/>
    </row>
    <row r="838" spans="1:40" ht="12.75" customHeight="1">
      <c r="A838" s="466"/>
      <c r="B838" s="491"/>
      <c r="C838" s="510"/>
      <c r="D838" s="593"/>
      <c r="E838" s="611"/>
      <c r="F838" s="633"/>
      <c r="G838" s="631"/>
      <c r="H838" s="661"/>
      <c r="J838" s="417"/>
      <c r="K838" s="417"/>
      <c r="L838" s="417"/>
      <c r="M838" s="417"/>
      <c r="N838" s="417"/>
      <c r="O838" s="417"/>
      <c r="P838" s="417"/>
      <c r="Q838" s="417"/>
      <c r="R838" s="417"/>
      <c r="S838" s="417"/>
      <c r="T838" s="417"/>
      <c r="U838" s="417"/>
      <c r="V838" s="417"/>
      <c r="W838" s="417"/>
      <c r="X838" s="417"/>
      <c r="Y838" s="417"/>
      <c r="Z838" s="417"/>
      <c r="AA838" s="417"/>
      <c r="AB838" s="417"/>
      <c r="AC838" s="417"/>
      <c r="AD838" s="417"/>
      <c r="AE838" s="417"/>
      <c r="AF838" s="417"/>
      <c r="AG838" s="417"/>
      <c r="AH838" s="417"/>
      <c r="AI838" s="417"/>
      <c r="AJ838" s="417"/>
      <c r="AK838" s="417"/>
      <c r="AL838" s="417"/>
      <c r="AM838" s="417"/>
      <c r="AN838" s="417"/>
    </row>
    <row r="839" spans="1:40" ht="12.75" customHeight="1">
      <c r="A839" s="467"/>
      <c r="B839" s="469" t="s">
        <v>2196</v>
      </c>
      <c r="C839" s="493"/>
      <c r="D839" s="594"/>
      <c r="E839" s="469"/>
      <c r="F839" s="634"/>
      <c r="G839" s="632"/>
      <c r="H839" s="277"/>
      <c r="J839" s="417"/>
      <c r="K839" s="417"/>
      <c r="L839" s="417"/>
      <c r="M839" s="417"/>
      <c r="N839" s="417"/>
      <c r="O839" s="417"/>
      <c r="P839" s="417"/>
      <c r="Q839" s="417"/>
      <c r="R839" s="417"/>
      <c r="S839" s="417"/>
      <c r="T839" s="417"/>
      <c r="U839" s="417"/>
      <c r="V839" s="417"/>
      <c r="W839" s="417"/>
      <c r="X839" s="417"/>
      <c r="Y839" s="417"/>
      <c r="Z839" s="417"/>
      <c r="AA839" s="417"/>
      <c r="AB839" s="417"/>
      <c r="AC839" s="417"/>
      <c r="AD839" s="417"/>
      <c r="AE839" s="417"/>
      <c r="AF839" s="417"/>
      <c r="AG839" s="417"/>
      <c r="AH839" s="417"/>
      <c r="AI839" s="417"/>
      <c r="AJ839" s="417"/>
      <c r="AK839" s="417"/>
      <c r="AL839" s="417"/>
      <c r="AM839" s="417"/>
      <c r="AN839" s="417"/>
    </row>
    <row r="840" spans="1:40" ht="12.75" customHeight="1">
      <c r="A840" s="466"/>
      <c r="B840" s="510"/>
      <c r="C840" s="423"/>
      <c r="D840" s="599"/>
      <c r="E840" s="618"/>
      <c r="F840" s="276"/>
      <c r="G840" s="631"/>
      <c r="H840" s="651"/>
      <c r="J840" s="417"/>
      <c r="K840" s="417"/>
      <c r="L840" s="417"/>
      <c r="M840" s="417"/>
      <c r="N840" s="417"/>
      <c r="O840" s="417"/>
      <c r="P840" s="417"/>
      <c r="Q840" s="417"/>
      <c r="R840" s="417"/>
      <c r="S840" s="417"/>
      <c r="T840" s="417"/>
      <c r="U840" s="417"/>
      <c r="V840" s="417"/>
      <c r="W840" s="417"/>
      <c r="X840" s="417"/>
      <c r="Y840" s="417"/>
      <c r="Z840" s="417"/>
      <c r="AA840" s="417"/>
      <c r="AB840" s="417"/>
      <c r="AC840" s="417"/>
      <c r="AD840" s="417"/>
      <c r="AE840" s="417"/>
      <c r="AF840" s="417"/>
      <c r="AG840" s="417"/>
      <c r="AH840" s="417"/>
      <c r="AI840" s="417"/>
      <c r="AJ840" s="417"/>
      <c r="AK840" s="417"/>
      <c r="AL840" s="417"/>
      <c r="AM840" s="417"/>
      <c r="AN840" s="417"/>
    </row>
    <row r="841" spans="1:40" ht="12.75" customHeight="1">
      <c r="A841" s="467"/>
      <c r="B841" s="522"/>
      <c r="C841" s="515"/>
      <c r="D841" s="600"/>
      <c r="E841" s="619"/>
      <c r="F841" s="630"/>
      <c r="G841" s="632"/>
      <c r="H841" s="644"/>
      <c r="J841" s="5"/>
      <c r="K841" s="417"/>
      <c r="L841" s="417"/>
      <c r="M841" s="417"/>
      <c r="N841" s="417"/>
      <c r="O841" s="417"/>
      <c r="P841" s="417"/>
      <c r="Q841" s="417"/>
      <c r="R841" s="417"/>
      <c r="S841" s="417"/>
      <c r="T841" s="417"/>
      <c r="U841" s="417"/>
      <c r="V841" s="417"/>
      <c r="W841" s="417"/>
      <c r="X841" s="417"/>
      <c r="Y841" s="417"/>
      <c r="Z841" s="417"/>
      <c r="AA841" s="417"/>
      <c r="AB841" s="417"/>
      <c r="AC841" s="417"/>
      <c r="AD841" s="417"/>
      <c r="AE841" s="417"/>
      <c r="AF841" s="417"/>
      <c r="AG841" s="417"/>
      <c r="AH841" s="417"/>
      <c r="AI841" s="417"/>
      <c r="AJ841" s="417"/>
      <c r="AK841" s="417"/>
      <c r="AL841" s="417"/>
      <c r="AM841" s="417"/>
      <c r="AN841" s="417"/>
    </row>
    <row r="842" spans="1:40" ht="12.75" customHeight="1">
      <c r="A842" s="475"/>
      <c r="B842" s="510"/>
      <c r="C842" s="569"/>
      <c r="D842" s="590"/>
      <c r="E842" s="618"/>
      <c r="F842" s="631"/>
      <c r="G842" s="631"/>
      <c r="H842" s="423"/>
      <c r="J842" s="417"/>
      <c r="K842" s="417"/>
      <c r="L842" s="417"/>
      <c r="M842" s="417"/>
      <c r="N842" s="417"/>
      <c r="O842" s="417"/>
      <c r="P842" s="417"/>
      <c r="Q842" s="417"/>
      <c r="R842" s="417"/>
      <c r="S842" s="417"/>
      <c r="T842" s="417"/>
      <c r="U842" s="417"/>
      <c r="V842" s="417"/>
      <c r="W842" s="417"/>
      <c r="X842" s="417"/>
      <c r="Y842" s="417"/>
      <c r="Z842" s="417"/>
      <c r="AA842" s="417"/>
      <c r="AB842" s="417"/>
      <c r="AC842" s="417"/>
      <c r="AD842" s="417"/>
      <c r="AE842" s="417"/>
      <c r="AF842" s="417"/>
      <c r="AG842" s="417"/>
      <c r="AH842" s="417"/>
      <c r="AI842" s="417"/>
      <c r="AJ842" s="417"/>
      <c r="AK842" s="417"/>
      <c r="AL842" s="417"/>
      <c r="AM842" s="417"/>
      <c r="AN842" s="417"/>
    </row>
    <row r="843" spans="1:40" ht="12.75" customHeight="1">
      <c r="A843" s="476" t="s">
        <v>4892</v>
      </c>
      <c r="B843" s="492" t="s">
        <v>2663</v>
      </c>
      <c r="C843" s="560" t="s">
        <v>1058</v>
      </c>
      <c r="D843" s="591"/>
      <c r="E843" s="620"/>
      <c r="F843" s="632"/>
      <c r="G843" s="632"/>
      <c r="H843" s="409"/>
      <c r="J843" s="417"/>
      <c r="K843" s="417"/>
      <c r="L843" s="417"/>
      <c r="M843" s="417"/>
      <c r="N843" s="417"/>
      <c r="O843" s="417"/>
      <c r="P843" s="417"/>
      <c r="Q843" s="417"/>
      <c r="R843" s="417"/>
      <c r="S843" s="417"/>
      <c r="T843" s="417"/>
      <c r="U843" s="417"/>
      <c r="V843" s="417"/>
      <c r="W843" s="417"/>
      <c r="X843" s="417"/>
      <c r="Y843" s="417"/>
      <c r="Z843" s="417"/>
      <c r="AA843" s="417"/>
      <c r="AB843" s="417"/>
      <c r="AC843" s="417"/>
      <c r="AD843" s="417"/>
      <c r="AE843" s="417"/>
      <c r="AF843" s="417"/>
      <c r="AG843" s="417"/>
      <c r="AH843" s="417"/>
      <c r="AI843" s="417"/>
      <c r="AJ843" s="417"/>
      <c r="AK843" s="417"/>
      <c r="AL843" s="417"/>
      <c r="AM843" s="417"/>
      <c r="AN843" s="417"/>
    </row>
    <row r="844" spans="1:40" ht="12.75" customHeight="1">
      <c r="A844" s="466"/>
      <c r="B844" s="516"/>
      <c r="C844" s="423"/>
      <c r="D844" s="599"/>
      <c r="E844" s="618"/>
      <c r="F844" s="276"/>
      <c r="G844" s="631"/>
      <c r="H844" s="661"/>
      <c r="J844" s="417"/>
      <c r="K844" s="417"/>
      <c r="L844" s="417"/>
      <c r="M844" s="417"/>
      <c r="N844" s="417"/>
      <c r="O844" s="417"/>
      <c r="P844" s="417"/>
      <c r="Q844" s="417"/>
      <c r="R844" s="417"/>
      <c r="S844" s="417"/>
      <c r="T844" s="417"/>
      <c r="U844" s="417"/>
      <c r="V844" s="417"/>
      <c r="W844" s="417"/>
      <c r="X844" s="417"/>
      <c r="Y844" s="417"/>
      <c r="Z844" s="417"/>
      <c r="AA844" s="417"/>
      <c r="AB844" s="417"/>
      <c r="AC844" s="417"/>
      <c r="AD844" s="417"/>
      <c r="AE844" s="417"/>
      <c r="AF844" s="417"/>
      <c r="AG844" s="417"/>
      <c r="AH844" s="417"/>
      <c r="AI844" s="417"/>
      <c r="AJ844" s="417"/>
      <c r="AK844" s="417"/>
      <c r="AL844" s="417"/>
      <c r="AM844" s="417"/>
      <c r="AN844" s="417"/>
    </row>
    <row r="845" spans="1:40" ht="12.75" customHeight="1">
      <c r="A845" s="467"/>
      <c r="B845" s="523"/>
      <c r="C845" s="409"/>
      <c r="D845" s="600"/>
      <c r="E845" s="619"/>
      <c r="F845" s="630"/>
      <c r="G845" s="632"/>
      <c r="H845" s="277"/>
      <c r="J845" s="417"/>
      <c r="K845" s="417"/>
      <c r="L845" s="417"/>
      <c r="M845" s="417"/>
      <c r="N845" s="417"/>
      <c r="O845" s="417"/>
      <c r="P845" s="417"/>
      <c r="Q845" s="417"/>
      <c r="R845" s="417"/>
      <c r="S845" s="417"/>
      <c r="T845" s="417"/>
      <c r="U845" s="417"/>
      <c r="V845" s="417"/>
      <c r="W845" s="417"/>
      <c r="X845" s="417"/>
      <c r="Y845" s="417"/>
      <c r="Z845" s="417"/>
      <c r="AA845" s="417"/>
      <c r="AB845" s="417"/>
      <c r="AC845" s="417"/>
      <c r="AD845" s="417"/>
      <c r="AE845" s="417"/>
      <c r="AF845" s="417"/>
      <c r="AG845" s="417"/>
      <c r="AH845" s="417"/>
      <c r="AI845" s="417"/>
      <c r="AJ845" s="417"/>
      <c r="AK845" s="417"/>
      <c r="AL845" s="417"/>
      <c r="AM845" s="417"/>
      <c r="AN845" s="417"/>
    </row>
    <row r="846" spans="1:40" ht="12.75" customHeight="1">
      <c r="A846" s="475"/>
      <c r="B846" s="510"/>
      <c r="C846" s="423"/>
      <c r="D846" s="599"/>
      <c r="E846" s="618"/>
      <c r="F846" s="276"/>
      <c r="G846" s="631"/>
      <c r="H846" s="656"/>
      <c r="J846" s="417"/>
      <c r="K846" s="417"/>
      <c r="L846" s="417"/>
      <c r="M846" s="417"/>
      <c r="N846" s="417"/>
      <c r="O846" s="417"/>
      <c r="P846" s="417"/>
      <c r="Q846" s="417"/>
      <c r="R846" s="417"/>
      <c r="S846" s="417"/>
      <c r="T846" s="417"/>
      <c r="U846" s="417"/>
      <c r="V846" s="417"/>
      <c r="W846" s="417"/>
      <c r="X846" s="417"/>
      <c r="Y846" s="417"/>
      <c r="Z846" s="417"/>
      <c r="AA846" s="417"/>
      <c r="AB846" s="417"/>
      <c r="AC846" s="417"/>
      <c r="AD846" s="417"/>
      <c r="AE846" s="417"/>
      <c r="AF846" s="417"/>
      <c r="AG846" s="417"/>
      <c r="AH846" s="417"/>
      <c r="AI846" s="417"/>
      <c r="AJ846" s="417"/>
      <c r="AK846" s="417"/>
      <c r="AL846" s="417"/>
      <c r="AM846" s="417"/>
      <c r="AN846" s="417"/>
    </row>
    <row r="847" spans="1:40" ht="12.75" customHeight="1">
      <c r="A847" s="467"/>
      <c r="B847" s="523" t="s">
        <v>4373</v>
      </c>
      <c r="C847" s="515" t="s">
        <v>4884</v>
      </c>
      <c r="D847" s="600">
        <v>7.4</v>
      </c>
      <c r="E847" s="619" t="s">
        <v>2701</v>
      </c>
      <c r="F847" s="630"/>
      <c r="G847" s="632"/>
      <c r="H847" s="277"/>
      <c r="J847" s="417"/>
      <c r="K847" s="417"/>
      <c r="L847" s="417"/>
      <c r="M847" s="417"/>
      <c r="N847" s="417"/>
      <c r="O847" s="417"/>
      <c r="P847" s="417"/>
      <c r="Q847" s="417"/>
      <c r="R847" s="417"/>
      <c r="S847" s="417"/>
      <c r="T847" s="417"/>
      <c r="U847" s="417"/>
      <c r="V847" s="417"/>
      <c r="W847" s="417"/>
      <c r="X847" s="417"/>
      <c r="Y847" s="417"/>
      <c r="Z847" s="417"/>
      <c r="AA847" s="417"/>
      <c r="AB847" s="417"/>
      <c r="AC847" s="417"/>
      <c r="AD847" s="417"/>
      <c r="AE847" s="417"/>
      <c r="AF847" s="417"/>
      <c r="AG847" s="417"/>
      <c r="AH847" s="417"/>
      <c r="AI847" s="417"/>
      <c r="AJ847" s="417"/>
      <c r="AK847" s="417"/>
      <c r="AL847" s="417"/>
      <c r="AM847" s="417"/>
      <c r="AN847" s="417"/>
    </row>
    <row r="848" spans="1:40" ht="12.75" customHeight="1">
      <c r="A848" s="466"/>
      <c r="B848" s="510"/>
      <c r="C848" s="423"/>
      <c r="D848" s="599"/>
      <c r="E848" s="618"/>
      <c r="F848" s="276"/>
      <c r="G848" s="631"/>
      <c r="H848" s="656"/>
      <c r="J848" s="417"/>
      <c r="K848" s="417"/>
      <c r="L848" s="417"/>
      <c r="M848" s="417"/>
      <c r="N848" s="417"/>
      <c r="O848" s="417"/>
      <c r="P848" s="417"/>
      <c r="Q848" s="417"/>
      <c r="R848" s="417"/>
      <c r="S848" s="417"/>
      <c r="T848" s="417"/>
      <c r="U848" s="417"/>
      <c r="V848" s="417"/>
      <c r="W848" s="417"/>
      <c r="X848" s="417"/>
      <c r="Y848" s="417"/>
      <c r="Z848" s="417"/>
      <c r="AA848" s="417"/>
      <c r="AB848" s="417"/>
      <c r="AC848" s="417"/>
      <c r="AD848" s="417"/>
      <c r="AE848" s="417"/>
      <c r="AF848" s="417"/>
      <c r="AG848" s="417"/>
      <c r="AH848" s="417"/>
      <c r="AI848" s="417"/>
      <c r="AJ848" s="417"/>
      <c r="AK848" s="417"/>
      <c r="AL848" s="417"/>
      <c r="AM848" s="417"/>
      <c r="AN848" s="417"/>
    </row>
    <row r="849" spans="1:40" ht="12.75" customHeight="1">
      <c r="A849" s="467"/>
      <c r="B849" s="523" t="s">
        <v>4373</v>
      </c>
      <c r="C849" s="515" t="s">
        <v>1484</v>
      </c>
      <c r="D849" s="600">
        <v>0.7</v>
      </c>
      <c r="E849" s="619" t="s">
        <v>2701</v>
      </c>
      <c r="F849" s="630"/>
      <c r="G849" s="632"/>
      <c r="H849" s="277"/>
      <c r="J849" s="417"/>
      <c r="K849" s="417"/>
      <c r="L849" s="417"/>
      <c r="M849" s="417"/>
      <c r="N849" s="417"/>
      <c r="O849" s="417"/>
      <c r="P849" s="417"/>
      <c r="Q849" s="417"/>
      <c r="R849" s="417"/>
      <c r="S849" s="417"/>
      <c r="T849" s="417"/>
      <c r="U849" s="417"/>
      <c r="V849" s="417"/>
      <c r="W849" s="417"/>
      <c r="X849" s="417"/>
      <c r="Y849" s="417"/>
      <c r="Z849" s="417"/>
      <c r="AA849" s="417"/>
      <c r="AB849" s="417"/>
      <c r="AC849" s="417"/>
      <c r="AD849" s="417"/>
      <c r="AE849" s="417"/>
      <c r="AF849" s="417"/>
      <c r="AG849" s="417"/>
      <c r="AH849" s="417"/>
      <c r="AI849" s="417"/>
      <c r="AJ849" s="417"/>
      <c r="AK849" s="417"/>
      <c r="AL849" s="417"/>
      <c r="AM849" s="417"/>
      <c r="AN849" s="417"/>
    </row>
    <row r="850" spans="1:40" ht="12.75" customHeight="1">
      <c r="A850" s="466"/>
      <c r="B850" s="510"/>
      <c r="C850" s="514"/>
      <c r="D850" s="599"/>
      <c r="E850" s="618"/>
      <c r="F850" s="276"/>
      <c r="G850" s="631"/>
      <c r="H850" s="661"/>
      <c r="J850" s="417"/>
      <c r="K850" s="417"/>
      <c r="L850" s="417"/>
      <c r="M850" s="417"/>
      <c r="N850" s="417"/>
      <c r="O850" s="417"/>
      <c r="P850" s="417"/>
      <c r="Q850" s="417"/>
      <c r="R850" s="417"/>
      <c r="S850" s="417"/>
      <c r="T850" s="417"/>
      <c r="U850" s="417"/>
      <c r="V850" s="417"/>
      <c r="W850" s="417"/>
      <c r="X850" s="417"/>
      <c r="Y850" s="417"/>
      <c r="Z850" s="417"/>
      <c r="AA850" s="417"/>
      <c r="AB850" s="417"/>
      <c r="AC850" s="417"/>
      <c r="AD850" s="417"/>
      <c r="AE850" s="417"/>
      <c r="AF850" s="417"/>
      <c r="AG850" s="417"/>
      <c r="AH850" s="417"/>
      <c r="AI850" s="417"/>
      <c r="AJ850" s="417"/>
      <c r="AK850" s="417"/>
      <c r="AL850" s="417"/>
      <c r="AM850" s="417"/>
      <c r="AN850" s="417"/>
    </row>
    <row r="851" spans="1:40" ht="12.75" customHeight="1">
      <c r="A851" s="480"/>
      <c r="B851" s="523"/>
      <c r="C851" s="409"/>
      <c r="D851" s="600" t="s">
        <v>46</v>
      </c>
      <c r="E851" s="619"/>
      <c r="F851" s="630"/>
      <c r="G851" s="632"/>
      <c r="H851" s="277"/>
      <c r="J851" s="417"/>
      <c r="K851" s="417"/>
      <c r="L851" s="417"/>
      <c r="M851" s="417"/>
      <c r="N851" s="417"/>
      <c r="O851" s="417"/>
      <c r="P851" s="417"/>
      <c r="Q851" s="417"/>
      <c r="R851" s="417"/>
      <c r="S851" s="417"/>
      <c r="T851" s="417"/>
      <c r="U851" s="417"/>
      <c r="V851" s="417"/>
      <c r="W851" s="417"/>
      <c r="X851" s="417"/>
      <c r="Y851" s="417"/>
      <c r="Z851" s="417"/>
      <c r="AA851" s="417"/>
      <c r="AB851" s="417"/>
      <c r="AC851" s="417"/>
      <c r="AD851" s="417"/>
      <c r="AE851" s="417"/>
      <c r="AF851" s="417"/>
      <c r="AG851" s="417"/>
      <c r="AH851" s="417"/>
      <c r="AI851" s="417"/>
      <c r="AJ851" s="417"/>
      <c r="AK851" s="417"/>
      <c r="AL851" s="417"/>
      <c r="AM851" s="417"/>
      <c r="AN851" s="417"/>
    </row>
    <row r="852" spans="1:40" ht="12.75" customHeight="1">
      <c r="A852" s="466"/>
      <c r="B852" s="491" t="s">
        <v>4611</v>
      </c>
      <c r="C852" s="423"/>
      <c r="D852" s="599"/>
      <c r="E852" s="618"/>
      <c r="F852" s="276"/>
      <c r="G852" s="631"/>
      <c r="H852" s="656"/>
      <c r="J852" s="417"/>
      <c r="K852" s="417"/>
      <c r="L852" s="417"/>
      <c r="M852" s="417"/>
      <c r="N852" s="417"/>
      <c r="O852" s="417"/>
      <c r="P852" s="417"/>
      <c r="Q852" s="417"/>
      <c r="R852" s="417"/>
      <c r="S852" s="417"/>
      <c r="T852" s="417"/>
      <c r="U852" s="417"/>
      <c r="V852" s="417"/>
      <c r="W852" s="417"/>
      <c r="X852" s="417"/>
      <c r="Y852" s="417"/>
      <c r="Z852" s="417"/>
      <c r="AA852" s="417"/>
      <c r="AB852" s="417"/>
      <c r="AC852" s="417"/>
      <c r="AD852" s="417"/>
      <c r="AE852" s="417"/>
      <c r="AF852" s="417"/>
      <c r="AG852" s="417"/>
      <c r="AH852" s="417"/>
      <c r="AI852" s="417"/>
      <c r="AJ852" s="417"/>
      <c r="AK852" s="417"/>
      <c r="AL852" s="417"/>
      <c r="AM852" s="417"/>
      <c r="AN852" s="417"/>
    </row>
    <row r="853" spans="1:40" ht="12.75" customHeight="1">
      <c r="A853" s="467"/>
      <c r="B853" s="493" t="s">
        <v>4885</v>
      </c>
      <c r="C853" s="409" t="s">
        <v>4886</v>
      </c>
      <c r="D853" s="600">
        <v>6.6</v>
      </c>
      <c r="E853" s="619" t="s">
        <v>2701</v>
      </c>
      <c r="F853" s="630"/>
      <c r="G853" s="632"/>
      <c r="H853" s="277"/>
      <c r="J853" s="417"/>
      <c r="K853" s="417"/>
      <c r="L853" s="417"/>
      <c r="M853" s="417"/>
      <c r="N853" s="417"/>
      <c r="O853" s="417"/>
      <c r="P853" s="417"/>
      <c r="Q853" s="417"/>
      <c r="R853" s="417"/>
      <c r="S853" s="417"/>
      <c r="T853" s="417"/>
      <c r="U853" s="417"/>
      <c r="V853" s="417"/>
      <c r="W853" s="417"/>
      <c r="X853" s="417"/>
      <c r="Y853" s="417"/>
      <c r="Z853" s="417"/>
      <c r="AA853" s="417"/>
      <c r="AB853" s="417"/>
      <c r="AC853" s="417"/>
      <c r="AD853" s="417"/>
      <c r="AE853" s="417"/>
      <c r="AF853" s="417"/>
      <c r="AG853" s="417"/>
      <c r="AH853" s="417"/>
      <c r="AI853" s="417"/>
      <c r="AJ853" s="417"/>
      <c r="AK853" s="417"/>
      <c r="AL853" s="417"/>
      <c r="AM853" s="417"/>
      <c r="AN853" s="417"/>
    </row>
    <row r="854" spans="1:40" ht="12.75" customHeight="1">
      <c r="A854" s="466"/>
      <c r="B854" s="510" t="s">
        <v>4611</v>
      </c>
      <c r="C854" s="423"/>
      <c r="D854" s="599"/>
      <c r="E854" s="618"/>
      <c r="F854" s="276"/>
      <c r="G854" s="631"/>
      <c r="H854" s="656"/>
      <c r="J854" s="417"/>
      <c r="K854" s="417"/>
      <c r="L854" s="417"/>
      <c r="M854" s="417"/>
      <c r="N854" s="417"/>
      <c r="O854" s="417"/>
      <c r="P854" s="417"/>
      <c r="Q854" s="417"/>
      <c r="R854" s="417"/>
      <c r="S854" s="417"/>
      <c r="T854" s="417"/>
      <c r="U854" s="417"/>
      <c r="V854" s="417"/>
      <c r="W854" s="417"/>
      <c r="X854" s="417"/>
      <c r="Y854" s="417"/>
      <c r="Z854" s="417"/>
      <c r="AA854" s="417"/>
      <c r="AB854" s="417"/>
      <c r="AC854" s="417"/>
      <c r="AD854" s="417"/>
      <c r="AE854" s="417"/>
      <c r="AF854" s="417"/>
      <c r="AG854" s="417"/>
      <c r="AH854" s="417"/>
      <c r="AI854" s="417"/>
      <c r="AJ854" s="417"/>
      <c r="AK854" s="417"/>
      <c r="AL854" s="417"/>
      <c r="AM854" s="417"/>
      <c r="AN854" s="417"/>
    </row>
    <row r="855" spans="1:40" ht="12.75" customHeight="1">
      <c r="A855" s="467"/>
      <c r="B855" s="523" t="s">
        <v>4885</v>
      </c>
      <c r="C855" s="409" t="s">
        <v>4624</v>
      </c>
      <c r="D855" s="600">
        <v>0.7</v>
      </c>
      <c r="E855" s="619" t="s">
        <v>2701</v>
      </c>
      <c r="F855" s="630"/>
      <c r="G855" s="632"/>
      <c r="H855" s="277"/>
      <c r="J855" s="417"/>
      <c r="K855" s="417"/>
      <c r="L855" s="417"/>
      <c r="M855" s="417"/>
      <c r="N855" s="417"/>
      <c r="O855" s="417"/>
      <c r="P855" s="417"/>
      <c r="Q855" s="417"/>
      <c r="R855" s="417"/>
      <c r="S855" s="417"/>
      <c r="T855" s="417"/>
      <c r="U855" s="417"/>
      <c r="V855" s="417"/>
      <c r="W855" s="417"/>
      <c r="X855" s="417"/>
      <c r="Y855" s="417"/>
      <c r="Z855" s="417"/>
      <c r="AA855" s="417"/>
      <c r="AB855" s="417"/>
      <c r="AC855" s="417"/>
      <c r="AD855" s="417"/>
      <c r="AE855" s="417"/>
      <c r="AF855" s="417"/>
      <c r="AG855" s="417"/>
      <c r="AH855" s="417"/>
      <c r="AI855" s="417"/>
      <c r="AJ855" s="417"/>
      <c r="AK855" s="417"/>
      <c r="AL855" s="417"/>
      <c r="AM855" s="417"/>
      <c r="AN855" s="417"/>
    </row>
    <row r="856" spans="1:40" ht="12.75" customHeight="1">
      <c r="A856" s="466"/>
      <c r="B856" s="516" t="s">
        <v>4611</v>
      </c>
      <c r="C856" s="514"/>
      <c r="D856" s="599"/>
      <c r="E856" s="618"/>
      <c r="F856" s="276"/>
      <c r="G856" s="631"/>
      <c r="H856" s="656"/>
      <c r="J856" s="417"/>
      <c r="K856" s="417"/>
      <c r="L856" s="417"/>
      <c r="M856" s="417"/>
      <c r="N856" s="417"/>
      <c r="O856" s="417"/>
      <c r="P856" s="417"/>
      <c r="Q856" s="417"/>
      <c r="R856" s="417"/>
      <c r="S856" s="417"/>
      <c r="T856" s="417"/>
      <c r="U856" s="417"/>
      <c r="V856" s="417"/>
      <c r="W856" s="417"/>
      <c r="X856" s="417"/>
      <c r="Y856" s="417"/>
      <c r="Z856" s="417"/>
      <c r="AA856" s="417"/>
      <c r="AB856" s="417"/>
      <c r="AC856" s="417"/>
      <c r="AD856" s="417"/>
      <c r="AE856" s="417"/>
      <c r="AF856" s="417"/>
      <c r="AG856" s="417"/>
      <c r="AH856" s="417"/>
      <c r="AI856" s="417"/>
      <c r="AJ856" s="417"/>
      <c r="AK856" s="417"/>
      <c r="AL856" s="417"/>
      <c r="AM856" s="417"/>
      <c r="AN856" s="417"/>
    </row>
    <row r="857" spans="1:40" ht="12.75" customHeight="1">
      <c r="A857" s="467"/>
      <c r="B857" s="515" t="s">
        <v>4885</v>
      </c>
      <c r="C857" s="409" t="s">
        <v>603</v>
      </c>
      <c r="D857" s="600">
        <v>0.8</v>
      </c>
      <c r="E857" s="619" t="s">
        <v>2701</v>
      </c>
      <c r="F857" s="630"/>
      <c r="G857" s="632"/>
      <c r="H857" s="277"/>
      <c r="J857" s="417"/>
      <c r="K857" s="417"/>
      <c r="L857" s="417"/>
      <c r="M857" s="417"/>
      <c r="N857" s="417"/>
      <c r="O857" s="417"/>
      <c r="P857" s="417"/>
      <c r="Q857" s="417"/>
      <c r="R857" s="417"/>
      <c r="S857" s="417"/>
      <c r="T857" s="417"/>
      <c r="U857" s="417"/>
      <c r="V857" s="417"/>
      <c r="W857" s="417"/>
      <c r="X857" s="417"/>
      <c r="Y857" s="417"/>
      <c r="Z857" s="417"/>
      <c r="AA857" s="417"/>
      <c r="AB857" s="417"/>
      <c r="AC857" s="417"/>
      <c r="AD857" s="417"/>
      <c r="AE857" s="417"/>
      <c r="AF857" s="417"/>
      <c r="AG857" s="417"/>
      <c r="AH857" s="417"/>
      <c r="AI857" s="417"/>
      <c r="AJ857" s="417"/>
      <c r="AK857" s="417"/>
      <c r="AL857" s="417"/>
      <c r="AM857" s="417"/>
      <c r="AN857" s="417"/>
    </row>
    <row r="858" spans="1:40" ht="12.75" customHeight="1">
      <c r="A858" s="466"/>
      <c r="B858" s="516" t="s">
        <v>4611</v>
      </c>
      <c r="C858" s="423"/>
      <c r="D858" s="599"/>
      <c r="E858" s="618"/>
      <c r="F858" s="276"/>
      <c r="G858" s="631"/>
      <c r="H858" s="656"/>
      <c r="J858" s="417"/>
      <c r="K858" s="417"/>
      <c r="L858" s="417"/>
      <c r="M858" s="417"/>
      <c r="N858" s="417"/>
      <c r="O858" s="417"/>
      <c r="P858" s="417"/>
      <c r="Q858" s="417"/>
      <c r="R858" s="417"/>
      <c r="S858" s="417"/>
      <c r="T858" s="417"/>
      <c r="U858" s="417"/>
      <c r="V858" s="417"/>
      <c r="W858" s="417"/>
      <c r="X858" s="417"/>
      <c r="Y858" s="417"/>
      <c r="Z858" s="417"/>
      <c r="AA858" s="417"/>
      <c r="AB858" s="417"/>
      <c r="AC858" s="417"/>
      <c r="AD858" s="417"/>
      <c r="AE858" s="417"/>
      <c r="AF858" s="417"/>
      <c r="AG858" s="417"/>
      <c r="AH858" s="417"/>
      <c r="AI858" s="417"/>
      <c r="AJ858" s="417"/>
      <c r="AK858" s="417"/>
      <c r="AL858" s="417"/>
      <c r="AM858" s="417"/>
      <c r="AN858" s="417"/>
    </row>
    <row r="859" spans="1:40" ht="12.75" customHeight="1">
      <c r="A859" s="467"/>
      <c r="B859" s="515" t="s">
        <v>4885</v>
      </c>
      <c r="C859" s="409" t="s">
        <v>4887</v>
      </c>
      <c r="D859" s="602">
        <v>2.e-002</v>
      </c>
      <c r="E859" s="619" t="s">
        <v>2701</v>
      </c>
      <c r="F859" s="630"/>
      <c r="G859" s="632"/>
      <c r="H859" s="277"/>
      <c r="J859" s="417"/>
      <c r="K859" s="417"/>
      <c r="L859" s="417"/>
      <c r="M859" s="417"/>
      <c r="N859" s="417"/>
      <c r="O859" s="417"/>
      <c r="P859" s="417"/>
      <c r="Q859" s="417"/>
      <c r="R859" s="417"/>
      <c r="S859" s="417"/>
      <c r="T859" s="417"/>
      <c r="U859" s="417"/>
      <c r="V859" s="417"/>
      <c r="W859" s="417"/>
      <c r="X859" s="417"/>
      <c r="Y859" s="417"/>
      <c r="Z859" s="417"/>
      <c r="AA859" s="417"/>
      <c r="AB859" s="417"/>
      <c r="AC859" s="417"/>
      <c r="AD859" s="417"/>
      <c r="AE859" s="417"/>
      <c r="AF859" s="417"/>
      <c r="AG859" s="417"/>
      <c r="AH859" s="417"/>
      <c r="AI859" s="417"/>
      <c r="AJ859" s="417"/>
      <c r="AK859" s="417"/>
      <c r="AL859" s="417"/>
      <c r="AM859" s="417"/>
      <c r="AN859" s="417"/>
    </row>
    <row r="860" spans="1:40" ht="12.75" customHeight="1">
      <c r="A860" s="466"/>
      <c r="B860" s="510"/>
      <c r="C860" s="514"/>
      <c r="D860" s="599"/>
      <c r="E860" s="618"/>
      <c r="F860" s="276"/>
      <c r="G860" s="631"/>
      <c r="H860" s="661"/>
      <c r="J860" s="417"/>
      <c r="K860" s="417"/>
      <c r="L860" s="417"/>
      <c r="M860" s="417"/>
      <c r="N860" s="417"/>
      <c r="O860" s="417"/>
      <c r="P860" s="417"/>
      <c r="Q860" s="417"/>
      <c r="R860" s="417"/>
      <c r="S860" s="417"/>
      <c r="T860" s="417"/>
      <c r="U860" s="417"/>
      <c r="V860" s="417"/>
      <c r="W860" s="417"/>
      <c r="X860" s="417"/>
      <c r="Y860" s="417"/>
      <c r="Z860" s="417"/>
      <c r="AA860" s="417"/>
      <c r="AB860" s="417"/>
      <c r="AC860" s="417"/>
      <c r="AD860" s="417"/>
      <c r="AE860" s="417"/>
      <c r="AF860" s="417"/>
      <c r="AG860" s="417"/>
      <c r="AH860" s="417"/>
      <c r="AI860" s="417"/>
      <c r="AJ860" s="417"/>
      <c r="AK860" s="417"/>
      <c r="AL860" s="417"/>
      <c r="AM860" s="417"/>
      <c r="AN860" s="417"/>
    </row>
    <row r="861" spans="1:40" ht="12.75" customHeight="1">
      <c r="A861" s="467"/>
      <c r="B861" s="523"/>
      <c r="C861" s="409"/>
      <c r="D861" s="599"/>
      <c r="E861" s="619"/>
      <c r="F861" s="276"/>
      <c r="G861" s="632"/>
      <c r="H861" s="277"/>
      <c r="J861" s="417"/>
      <c r="K861" s="417"/>
      <c r="L861" s="417"/>
      <c r="M861" s="417"/>
      <c r="N861" s="417"/>
      <c r="O861" s="417"/>
      <c r="P861" s="417"/>
      <c r="Q861" s="417"/>
      <c r="R861" s="417"/>
      <c r="S861" s="417"/>
      <c r="T861" s="417"/>
      <c r="U861" s="417"/>
      <c r="V861" s="417"/>
      <c r="W861" s="417"/>
      <c r="X861" s="417"/>
      <c r="Y861" s="417"/>
      <c r="Z861" s="417"/>
      <c r="AA861" s="417"/>
      <c r="AB861" s="417"/>
      <c r="AC861" s="417"/>
      <c r="AD861" s="417"/>
      <c r="AE861" s="417"/>
      <c r="AF861" s="417"/>
      <c r="AG861" s="417"/>
      <c r="AH861" s="417"/>
      <c r="AI861" s="417"/>
      <c r="AJ861" s="417"/>
      <c r="AK861" s="417"/>
      <c r="AL861" s="417"/>
      <c r="AM861" s="417"/>
      <c r="AN861" s="417"/>
    </row>
    <row r="862" spans="1:40" ht="12.75" customHeight="1">
      <c r="A862" s="466"/>
      <c r="B862" s="510"/>
      <c r="C862" s="514"/>
      <c r="D862" s="597"/>
      <c r="E862" s="618"/>
      <c r="F862" s="636"/>
      <c r="G862" s="631"/>
      <c r="H862" s="661"/>
      <c r="J862" s="417"/>
      <c r="K862" s="417"/>
      <c r="L862" s="417"/>
      <c r="M862" s="417"/>
      <c r="N862" s="417"/>
      <c r="O862" s="417"/>
      <c r="P862" s="417"/>
      <c r="Q862" s="417"/>
      <c r="R862" s="417"/>
      <c r="S862" s="417"/>
      <c r="T862" s="417"/>
      <c r="U862" s="417"/>
      <c r="V862" s="417"/>
      <c r="W862" s="417"/>
      <c r="X862" s="417"/>
      <c r="Y862" s="417"/>
      <c r="Z862" s="417"/>
      <c r="AA862" s="417"/>
      <c r="AB862" s="417"/>
      <c r="AC862" s="417"/>
      <c r="AD862" s="417"/>
      <c r="AE862" s="417"/>
      <c r="AF862" s="417"/>
      <c r="AG862" s="417"/>
      <c r="AH862" s="417"/>
      <c r="AI862" s="417"/>
      <c r="AJ862" s="417"/>
      <c r="AK862" s="417"/>
      <c r="AL862" s="417"/>
      <c r="AM862" s="417"/>
      <c r="AN862" s="417"/>
    </row>
    <row r="863" spans="1:40" ht="12.75" customHeight="1">
      <c r="A863" s="467"/>
      <c r="B863" s="523"/>
      <c r="C863" s="409"/>
      <c r="D863" s="594"/>
      <c r="E863" s="619"/>
      <c r="F863" s="630"/>
      <c r="G863" s="632"/>
      <c r="H863" s="277"/>
      <c r="J863" s="417"/>
      <c r="K863" s="417"/>
      <c r="L863" s="417"/>
      <c r="M863" s="417"/>
      <c r="N863" s="417"/>
      <c r="O863" s="417"/>
      <c r="P863" s="417"/>
      <c r="Q863" s="417"/>
      <c r="R863" s="417"/>
      <c r="S863" s="417"/>
      <c r="T863" s="417"/>
      <c r="U863" s="417"/>
      <c r="V863" s="417"/>
      <c r="W863" s="417"/>
      <c r="X863" s="417"/>
      <c r="Y863" s="417"/>
      <c r="Z863" s="417"/>
      <c r="AA863" s="417"/>
      <c r="AB863" s="417"/>
      <c r="AC863" s="417"/>
      <c r="AD863" s="417"/>
      <c r="AE863" s="417"/>
      <c r="AF863" s="417"/>
      <c r="AG863" s="417"/>
      <c r="AH863" s="417"/>
      <c r="AI863" s="417"/>
      <c r="AJ863" s="417"/>
      <c r="AK863" s="417"/>
      <c r="AL863" s="417"/>
      <c r="AM863" s="417"/>
      <c r="AN863" s="417"/>
    </row>
    <row r="864" spans="1:40" ht="12.75" customHeight="1">
      <c r="A864" s="466"/>
      <c r="B864" s="510"/>
      <c r="C864" s="516"/>
      <c r="D864" s="599"/>
      <c r="E864" s="618"/>
      <c r="F864" s="276"/>
      <c r="G864" s="631"/>
      <c r="H864" s="661"/>
      <c r="J864" s="417"/>
      <c r="K864" s="417"/>
      <c r="L864" s="417"/>
      <c r="M864" s="417"/>
      <c r="N864" s="417"/>
      <c r="O864" s="417"/>
      <c r="P864" s="417"/>
      <c r="Q864" s="417"/>
      <c r="R864" s="417"/>
      <c r="S864" s="417"/>
      <c r="T864" s="417"/>
      <c r="U864" s="417"/>
      <c r="V864" s="417"/>
      <c r="W864" s="417"/>
      <c r="X864" s="417"/>
      <c r="Y864" s="417"/>
      <c r="Z864" s="417"/>
      <c r="AA864" s="417"/>
      <c r="AB864" s="417"/>
      <c r="AC864" s="417"/>
      <c r="AD864" s="417"/>
      <c r="AE864" s="417"/>
      <c r="AF864" s="417"/>
      <c r="AG864" s="417"/>
      <c r="AH864" s="417"/>
      <c r="AI864" s="417"/>
      <c r="AJ864" s="417"/>
      <c r="AK864" s="417"/>
      <c r="AL864" s="417"/>
      <c r="AM864" s="417"/>
      <c r="AN864" s="417"/>
    </row>
    <row r="865" spans="1:40" ht="12.75" customHeight="1">
      <c r="A865" s="467"/>
      <c r="B865" s="523"/>
      <c r="C865" s="409"/>
      <c r="D865" s="600"/>
      <c r="E865" s="619"/>
      <c r="F865" s="630"/>
      <c r="G865" s="632"/>
      <c r="H865" s="277"/>
      <c r="J865" s="417"/>
      <c r="K865" s="417"/>
      <c r="L865" s="417"/>
      <c r="M865" s="417"/>
      <c r="N865" s="417"/>
      <c r="O865" s="417"/>
      <c r="P865" s="417"/>
      <c r="Q865" s="417"/>
      <c r="R865" s="417"/>
      <c r="S865" s="417"/>
      <c r="T865" s="417"/>
      <c r="U865" s="417"/>
      <c r="V865" s="417"/>
      <c r="W865" s="417"/>
      <c r="X865" s="417"/>
      <c r="Y865" s="417"/>
      <c r="Z865" s="417"/>
      <c r="AA865" s="417"/>
      <c r="AB865" s="417"/>
      <c r="AC865" s="417"/>
      <c r="AD865" s="417"/>
      <c r="AE865" s="417"/>
      <c r="AF865" s="417"/>
      <c r="AG865" s="417"/>
      <c r="AH865" s="417"/>
      <c r="AI865" s="417"/>
      <c r="AJ865" s="417"/>
      <c r="AK865" s="417"/>
      <c r="AL865" s="417"/>
      <c r="AM865" s="417"/>
      <c r="AN865" s="417"/>
    </row>
    <row r="866" spans="1:40" ht="12.75" customHeight="1">
      <c r="A866" s="466"/>
      <c r="B866" s="510"/>
      <c r="C866" s="514"/>
      <c r="D866" s="599"/>
      <c r="E866" s="618"/>
      <c r="F866" s="276"/>
      <c r="G866" s="631"/>
      <c r="H866" s="661"/>
      <c r="J866" s="417"/>
      <c r="K866" s="417"/>
      <c r="L866" s="417"/>
      <c r="M866" s="417"/>
      <c r="N866" s="417"/>
      <c r="O866" s="417"/>
      <c r="P866" s="417"/>
      <c r="Q866" s="417"/>
      <c r="R866" s="417"/>
      <c r="S866" s="417"/>
      <c r="T866" s="417"/>
      <c r="U866" s="417"/>
      <c r="V866" s="417"/>
      <c r="W866" s="417"/>
      <c r="X866" s="417"/>
      <c r="Y866" s="417"/>
      <c r="Z866" s="417"/>
      <c r="AA866" s="417"/>
      <c r="AB866" s="417"/>
      <c r="AC866" s="417"/>
      <c r="AD866" s="417"/>
      <c r="AE866" s="417"/>
      <c r="AF866" s="417"/>
      <c r="AG866" s="417"/>
      <c r="AH866" s="417"/>
      <c r="AI866" s="417"/>
      <c r="AJ866" s="417"/>
      <c r="AK866" s="417"/>
      <c r="AL866" s="417"/>
      <c r="AM866" s="417"/>
      <c r="AN866" s="417"/>
    </row>
    <row r="867" spans="1:40" ht="12.75" customHeight="1">
      <c r="A867" s="467"/>
      <c r="B867" s="523"/>
      <c r="C867" s="409"/>
      <c r="D867" s="600"/>
      <c r="E867" s="619"/>
      <c r="F867" s="630"/>
      <c r="G867" s="632"/>
      <c r="H867" s="277"/>
      <c r="J867" s="417"/>
      <c r="K867" s="417"/>
      <c r="L867" s="417"/>
      <c r="M867" s="417"/>
      <c r="N867" s="417"/>
      <c r="O867" s="417"/>
      <c r="P867" s="417"/>
      <c r="Q867" s="417"/>
      <c r="R867" s="417"/>
      <c r="S867" s="417"/>
      <c r="T867" s="417"/>
      <c r="U867" s="417"/>
      <c r="V867" s="417"/>
      <c r="W867" s="417"/>
      <c r="X867" s="417"/>
      <c r="Y867" s="417"/>
      <c r="Z867" s="417"/>
      <c r="AA867" s="417"/>
      <c r="AB867" s="417"/>
      <c r="AC867" s="417"/>
      <c r="AD867" s="417"/>
      <c r="AE867" s="417"/>
      <c r="AF867" s="417"/>
      <c r="AG867" s="417"/>
      <c r="AH867" s="417"/>
      <c r="AI867" s="417"/>
      <c r="AJ867" s="417"/>
      <c r="AK867" s="417"/>
      <c r="AL867" s="417"/>
      <c r="AM867" s="417"/>
      <c r="AN867" s="417"/>
    </row>
    <row r="868" spans="1:40" ht="12.75" customHeight="1">
      <c r="A868" s="466"/>
      <c r="B868" s="510"/>
      <c r="C868" s="423"/>
      <c r="D868" s="599"/>
      <c r="E868" s="618"/>
      <c r="F868" s="276"/>
      <c r="G868" s="631"/>
      <c r="H868" s="661"/>
      <c r="J868" s="417"/>
      <c r="K868" s="417"/>
      <c r="L868" s="417"/>
      <c r="M868" s="417"/>
      <c r="N868" s="417"/>
      <c r="O868" s="417"/>
      <c r="P868" s="417"/>
      <c r="Q868" s="417"/>
      <c r="R868" s="417"/>
      <c r="S868" s="417"/>
      <c r="T868" s="417"/>
      <c r="U868" s="417"/>
      <c r="V868" s="417"/>
      <c r="W868" s="417"/>
      <c r="X868" s="417"/>
      <c r="Y868" s="417"/>
      <c r="Z868" s="417"/>
      <c r="AA868" s="417"/>
      <c r="AB868" s="417"/>
      <c r="AC868" s="417"/>
      <c r="AD868" s="417"/>
      <c r="AE868" s="417"/>
      <c r="AF868" s="417"/>
      <c r="AG868" s="417"/>
      <c r="AH868" s="417"/>
      <c r="AI868" s="417"/>
      <c r="AJ868" s="417"/>
      <c r="AK868" s="417"/>
      <c r="AL868" s="417"/>
      <c r="AM868" s="417"/>
      <c r="AN868" s="417"/>
    </row>
    <row r="869" spans="1:40" ht="12.75" customHeight="1">
      <c r="A869" s="467"/>
      <c r="B869" s="523"/>
      <c r="C869" s="515"/>
      <c r="D869" s="600"/>
      <c r="E869" s="619"/>
      <c r="F869" s="630"/>
      <c r="G869" s="632"/>
      <c r="H869" s="277"/>
      <c r="J869" s="417"/>
      <c r="K869" s="417"/>
      <c r="L869" s="417"/>
      <c r="M869" s="417"/>
      <c r="N869" s="417"/>
      <c r="O869" s="417"/>
      <c r="P869" s="417"/>
      <c r="Q869" s="417"/>
      <c r="R869" s="417"/>
      <c r="S869" s="417"/>
      <c r="T869" s="417"/>
      <c r="U869" s="417"/>
      <c r="V869" s="417"/>
      <c r="W869" s="417"/>
      <c r="X869" s="417"/>
      <c r="Y869" s="417"/>
      <c r="Z869" s="417"/>
      <c r="AA869" s="417"/>
      <c r="AB869" s="417"/>
      <c r="AC869" s="417"/>
      <c r="AD869" s="417"/>
      <c r="AE869" s="417"/>
      <c r="AF869" s="417"/>
      <c r="AG869" s="417"/>
      <c r="AH869" s="417"/>
      <c r="AI869" s="417"/>
      <c r="AJ869" s="417"/>
      <c r="AK869" s="417"/>
      <c r="AL869" s="417"/>
      <c r="AM869" s="417"/>
      <c r="AN869" s="417"/>
    </row>
    <row r="870" spans="1:40" ht="12.75" customHeight="1">
      <c r="A870" s="466"/>
      <c r="B870" s="516"/>
      <c r="C870" s="423"/>
      <c r="D870" s="599"/>
      <c r="E870" s="618"/>
      <c r="F870" s="276"/>
      <c r="G870" s="631"/>
      <c r="H870" s="661"/>
      <c r="J870" s="417"/>
      <c r="K870" s="417"/>
      <c r="L870" s="417"/>
      <c r="M870" s="417"/>
      <c r="N870" s="417"/>
      <c r="O870" s="417"/>
      <c r="P870" s="417"/>
      <c r="Q870" s="417"/>
      <c r="R870" s="417"/>
      <c r="S870" s="417"/>
      <c r="T870" s="417"/>
      <c r="U870" s="417"/>
      <c r="V870" s="417"/>
      <c r="W870" s="417"/>
      <c r="X870" s="417"/>
      <c r="Y870" s="417"/>
      <c r="Z870" s="417"/>
      <c r="AA870" s="417"/>
      <c r="AB870" s="417"/>
      <c r="AC870" s="417"/>
      <c r="AD870" s="417"/>
      <c r="AE870" s="417"/>
      <c r="AF870" s="417"/>
      <c r="AG870" s="417"/>
      <c r="AH870" s="417"/>
      <c r="AI870" s="417"/>
      <c r="AJ870" s="417"/>
      <c r="AK870" s="417"/>
      <c r="AL870" s="417"/>
      <c r="AM870" s="417"/>
      <c r="AN870" s="417"/>
    </row>
    <row r="871" spans="1:40" ht="12.75" customHeight="1">
      <c r="A871" s="467"/>
      <c r="B871" s="497"/>
      <c r="C871" s="515"/>
      <c r="D871" s="600"/>
      <c r="E871" s="619"/>
      <c r="F871" s="630"/>
      <c r="G871" s="632"/>
      <c r="H871" s="277"/>
      <c r="J871" s="417"/>
      <c r="K871" s="417"/>
      <c r="L871" s="417"/>
      <c r="M871" s="417"/>
      <c r="N871" s="417"/>
      <c r="O871" s="417"/>
      <c r="P871" s="417"/>
      <c r="Q871" s="417"/>
      <c r="R871" s="417"/>
      <c r="S871" s="417"/>
      <c r="T871" s="417"/>
      <c r="U871" s="417"/>
      <c r="V871" s="417"/>
      <c r="W871" s="417"/>
      <c r="X871" s="417"/>
      <c r="Y871" s="417"/>
      <c r="Z871" s="417"/>
      <c r="AA871" s="417"/>
      <c r="AB871" s="417"/>
      <c r="AC871" s="417"/>
      <c r="AD871" s="417"/>
      <c r="AE871" s="417"/>
      <c r="AF871" s="417"/>
      <c r="AG871" s="417"/>
      <c r="AH871" s="417"/>
      <c r="AI871" s="417"/>
      <c r="AJ871" s="417"/>
      <c r="AK871" s="417"/>
      <c r="AL871" s="417"/>
      <c r="AM871" s="417"/>
      <c r="AN871" s="417"/>
    </row>
    <row r="872" spans="1:40" ht="12.75" customHeight="1">
      <c r="A872" s="466"/>
      <c r="B872" s="516"/>
      <c r="C872" s="423"/>
      <c r="D872" s="599"/>
      <c r="E872" s="618"/>
      <c r="F872" s="276"/>
      <c r="G872" s="631"/>
      <c r="H872" s="661"/>
      <c r="J872" s="417"/>
      <c r="K872" s="417"/>
      <c r="L872" s="417"/>
      <c r="M872" s="417"/>
      <c r="N872" s="417"/>
      <c r="O872" s="417"/>
      <c r="P872" s="417"/>
      <c r="Q872" s="417"/>
      <c r="R872" s="417"/>
      <c r="S872" s="417"/>
      <c r="T872" s="417"/>
      <c r="U872" s="417"/>
      <c r="V872" s="417"/>
      <c r="W872" s="417"/>
      <c r="X872" s="417"/>
      <c r="Y872" s="417"/>
      <c r="Z872" s="417"/>
      <c r="AA872" s="417"/>
      <c r="AB872" s="417"/>
      <c r="AC872" s="417"/>
      <c r="AD872" s="417"/>
      <c r="AE872" s="417"/>
      <c r="AF872" s="417"/>
      <c r="AG872" s="417"/>
      <c r="AH872" s="417"/>
      <c r="AI872" s="417"/>
      <c r="AJ872" s="417"/>
      <c r="AK872" s="417"/>
      <c r="AL872" s="417"/>
      <c r="AM872" s="417"/>
      <c r="AN872" s="417"/>
    </row>
    <row r="873" spans="1:40" ht="12.75" customHeight="1">
      <c r="A873" s="467"/>
      <c r="B873" s="497"/>
      <c r="C873" s="515"/>
      <c r="D873" s="600"/>
      <c r="E873" s="619"/>
      <c r="F873" s="630"/>
      <c r="G873" s="632"/>
      <c r="H873" s="277"/>
      <c r="J873" s="417"/>
      <c r="K873" s="417"/>
      <c r="L873" s="417"/>
      <c r="M873" s="417"/>
      <c r="N873" s="417"/>
      <c r="O873" s="417"/>
      <c r="P873" s="417"/>
      <c r="Q873" s="417"/>
      <c r="R873" s="417"/>
      <c r="S873" s="417"/>
      <c r="T873" s="417"/>
      <c r="U873" s="417"/>
      <c r="V873" s="417"/>
      <c r="W873" s="417"/>
      <c r="X873" s="417"/>
      <c r="Y873" s="417"/>
      <c r="Z873" s="417"/>
      <c r="AA873" s="417"/>
      <c r="AB873" s="417"/>
      <c r="AC873" s="417"/>
      <c r="AD873" s="417"/>
      <c r="AE873" s="417"/>
      <c r="AF873" s="417"/>
      <c r="AG873" s="417"/>
      <c r="AH873" s="417"/>
      <c r="AI873" s="417"/>
      <c r="AJ873" s="417"/>
      <c r="AK873" s="417"/>
      <c r="AL873" s="417"/>
      <c r="AM873" s="417"/>
      <c r="AN873" s="417"/>
    </row>
    <row r="874" spans="1:40" ht="12.75" customHeight="1">
      <c r="A874" s="466"/>
      <c r="B874" s="491"/>
      <c r="C874" s="423"/>
      <c r="D874" s="599"/>
      <c r="E874" s="618"/>
      <c r="F874" s="276"/>
      <c r="G874" s="631"/>
      <c r="H874" s="661"/>
      <c r="J874" s="417"/>
      <c r="K874" s="417"/>
      <c r="L874" s="417"/>
      <c r="M874" s="417"/>
      <c r="N874" s="417"/>
      <c r="O874" s="417"/>
      <c r="P874" s="417"/>
      <c r="Q874" s="417"/>
      <c r="R874" s="417"/>
      <c r="S874" s="417"/>
      <c r="T874" s="417"/>
      <c r="U874" s="417"/>
      <c r="V874" s="417"/>
      <c r="W874" s="417"/>
      <c r="X874" s="417"/>
      <c r="Y874" s="417"/>
      <c r="Z874" s="417"/>
      <c r="AA874" s="417"/>
      <c r="AB874" s="417"/>
      <c r="AC874" s="417"/>
      <c r="AD874" s="417"/>
      <c r="AE874" s="417"/>
      <c r="AF874" s="417"/>
      <c r="AG874" s="417"/>
      <c r="AH874" s="417"/>
      <c r="AI874" s="417"/>
      <c r="AJ874" s="417"/>
      <c r="AK874" s="417"/>
      <c r="AL874" s="417"/>
      <c r="AM874" s="417"/>
      <c r="AN874" s="417"/>
    </row>
    <row r="875" spans="1:40" ht="12.75" customHeight="1">
      <c r="A875" s="467"/>
      <c r="B875" s="493"/>
      <c r="C875" s="409"/>
      <c r="D875" s="600"/>
      <c r="E875" s="619"/>
      <c r="F875" s="630"/>
      <c r="G875" s="632"/>
      <c r="H875" s="277"/>
      <c r="J875" s="417"/>
      <c r="K875" s="417"/>
      <c r="L875" s="417"/>
      <c r="M875" s="417"/>
      <c r="N875" s="417"/>
      <c r="O875" s="417"/>
      <c r="P875" s="417"/>
      <c r="Q875" s="417"/>
      <c r="R875" s="417"/>
      <c r="S875" s="417"/>
      <c r="T875" s="417"/>
      <c r="U875" s="417"/>
      <c r="V875" s="417"/>
      <c r="W875" s="417"/>
      <c r="X875" s="417"/>
      <c r="Y875" s="417"/>
      <c r="Z875" s="417"/>
      <c r="AA875" s="417"/>
      <c r="AB875" s="417"/>
      <c r="AC875" s="417"/>
      <c r="AD875" s="417"/>
      <c r="AE875" s="417"/>
      <c r="AF875" s="417"/>
      <c r="AG875" s="417"/>
      <c r="AH875" s="417"/>
      <c r="AI875" s="417"/>
      <c r="AJ875" s="417"/>
      <c r="AK875" s="417"/>
      <c r="AL875" s="417"/>
      <c r="AM875" s="417"/>
      <c r="AN875" s="417"/>
    </row>
    <row r="876" spans="1:40" ht="12.75" customHeight="1">
      <c r="A876" s="466"/>
      <c r="B876" s="516"/>
      <c r="C876" s="514"/>
      <c r="D876" s="599"/>
      <c r="E876" s="618"/>
      <c r="F876" s="276"/>
      <c r="G876" s="631"/>
      <c r="H876" s="661"/>
      <c r="J876" s="417"/>
      <c r="K876" s="417"/>
      <c r="L876" s="417"/>
      <c r="M876" s="417"/>
      <c r="N876" s="417"/>
      <c r="O876" s="417"/>
      <c r="P876" s="417"/>
      <c r="Q876" s="417"/>
      <c r="R876" s="417"/>
      <c r="S876" s="417"/>
      <c r="T876" s="417"/>
      <c r="U876" s="417"/>
      <c r="V876" s="417"/>
      <c r="W876" s="417"/>
      <c r="X876" s="417"/>
      <c r="Y876" s="417"/>
      <c r="Z876" s="417"/>
      <c r="AA876" s="417"/>
      <c r="AB876" s="417"/>
      <c r="AC876" s="417"/>
      <c r="AD876" s="417"/>
      <c r="AE876" s="417"/>
      <c r="AF876" s="417"/>
      <c r="AG876" s="417"/>
      <c r="AH876" s="417"/>
      <c r="AI876" s="417"/>
      <c r="AJ876" s="417"/>
      <c r="AK876" s="417"/>
      <c r="AL876" s="417"/>
      <c r="AM876" s="417"/>
      <c r="AN876" s="417"/>
    </row>
    <row r="877" spans="1:40" ht="12.75" customHeight="1">
      <c r="A877" s="467"/>
      <c r="B877" s="409"/>
      <c r="C877" s="409"/>
      <c r="D877" s="600"/>
      <c r="E877" s="619"/>
      <c r="F877" s="630"/>
      <c r="G877" s="632"/>
      <c r="H877" s="277"/>
      <c r="J877" s="417"/>
      <c r="K877" s="417"/>
      <c r="L877" s="417"/>
      <c r="M877" s="417"/>
      <c r="N877" s="417"/>
      <c r="O877" s="417"/>
      <c r="P877" s="417"/>
      <c r="Q877" s="417"/>
      <c r="R877" s="417"/>
      <c r="S877" s="417"/>
      <c r="T877" s="417"/>
      <c r="U877" s="417"/>
      <c r="V877" s="417"/>
      <c r="W877" s="417"/>
      <c r="X877" s="417"/>
      <c r="Y877" s="417"/>
      <c r="Z877" s="417"/>
      <c r="AA877" s="417"/>
      <c r="AB877" s="417"/>
      <c r="AC877" s="417"/>
      <c r="AD877" s="417"/>
      <c r="AE877" s="417"/>
      <c r="AF877" s="417"/>
      <c r="AG877" s="417"/>
      <c r="AH877" s="417"/>
      <c r="AI877" s="417"/>
      <c r="AJ877" s="417"/>
      <c r="AK877" s="417"/>
      <c r="AL877" s="417"/>
      <c r="AM877" s="417"/>
      <c r="AN877" s="417"/>
    </row>
    <row r="878" spans="1:40" ht="12.75" customHeight="1">
      <c r="A878" s="466"/>
      <c r="B878" s="491"/>
      <c r="C878" s="510"/>
      <c r="D878" s="593"/>
      <c r="E878" s="611"/>
      <c r="F878" s="633"/>
      <c r="G878" s="631"/>
      <c r="H878" s="661"/>
      <c r="J878" s="417"/>
      <c r="K878" s="417"/>
      <c r="L878" s="417"/>
      <c r="M878" s="417"/>
      <c r="N878" s="417"/>
      <c r="O878" s="417"/>
      <c r="P878" s="417"/>
      <c r="Q878" s="417"/>
      <c r="R878" s="417"/>
      <c r="S878" s="417"/>
      <c r="T878" s="417"/>
      <c r="U878" s="417"/>
      <c r="V878" s="417"/>
      <c r="W878" s="417"/>
      <c r="X878" s="417"/>
      <c r="Y878" s="417"/>
      <c r="Z878" s="417"/>
      <c r="AA878" s="417"/>
      <c r="AB878" s="417"/>
      <c r="AC878" s="417"/>
      <c r="AD878" s="417"/>
      <c r="AE878" s="417"/>
      <c r="AF878" s="417"/>
      <c r="AG878" s="417"/>
      <c r="AH878" s="417"/>
      <c r="AI878" s="417"/>
      <c r="AJ878" s="417"/>
      <c r="AK878" s="417"/>
      <c r="AL878" s="417"/>
      <c r="AM878" s="417"/>
      <c r="AN878" s="417"/>
    </row>
    <row r="879" spans="1:40" ht="12.75" customHeight="1">
      <c r="A879" s="467"/>
      <c r="B879" s="469" t="s">
        <v>2196</v>
      </c>
      <c r="C879" s="493"/>
      <c r="D879" s="594"/>
      <c r="E879" s="469"/>
      <c r="F879" s="634"/>
      <c r="G879" s="632"/>
      <c r="H879" s="277"/>
      <c r="J879" s="417"/>
      <c r="K879" s="417"/>
      <c r="L879" s="417"/>
      <c r="M879" s="417"/>
      <c r="N879" s="417"/>
      <c r="O879" s="417"/>
      <c r="P879" s="417"/>
      <c r="Q879" s="417"/>
      <c r="R879" s="417"/>
      <c r="S879" s="417"/>
      <c r="T879" s="417"/>
      <c r="U879" s="417"/>
      <c r="V879" s="417"/>
      <c r="W879" s="417"/>
      <c r="X879" s="417"/>
      <c r="Y879" s="417"/>
      <c r="Z879" s="417"/>
      <c r="AA879" s="417"/>
      <c r="AB879" s="417"/>
      <c r="AC879" s="417"/>
      <c r="AD879" s="417"/>
      <c r="AE879" s="417"/>
      <c r="AF879" s="417"/>
      <c r="AG879" s="417"/>
      <c r="AH879" s="417"/>
      <c r="AI879" s="417"/>
      <c r="AJ879" s="417"/>
      <c r="AK879" s="417"/>
      <c r="AL879" s="417"/>
      <c r="AM879" s="417"/>
      <c r="AN879" s="417"/>
    </row>
    <row r="880" spans="1:40" ht="12.75" customHeight="1">
      <c r="A880" s="466"/>
      <c r="B880" s="514"/>
      <c r="C880" s="423"/>
      <c r="D880" s="599"/>
      <c r="E880" s="614"/>
      <c r="F880" s="276"/>
      <c r="G880" s="631"/>
      <c r="H880" s="276"/>
      <c r="J880" s="417"/>
      <c r="K880" s="417"/>
      <c r="L880" s="417"/>
      <c r="M880" s="417"/>
      <c r="N880" s="417"/>
      <c r="O880" s="417"/>
      <c r="P880" s="417"/>
      <c r="Q880" s="417"/>
      <c r="R880" s="417"/>
      <c r="S880" s="417"/>
      <c r="T880" s="417"/>
      <c r="U880" s="417"/>
      <c r="V880" s="417"/>
      <c r="W880" s="417"/>
      <c r="X880" s="417"/>
      <c r="Y880" s="417"/>
      <c r="Z880" s="417"/>
      <c r="AA880" s="417"/>
      <c r="AB880" s="417"/>
      <c r="AC880" s="417"/>
      <c r="AD880" s="417"/>
      <c r="AE880" s="417"/>
      <c r="AF880" s="417"/>
      <c r="AG880" s="417"/>
      <c r="AH880" s="417"/>
      <c r="AI880" s="417"/>
      <c r="AJ880" s="417"/>
      <c r="AK880" s="417"/>
      <c r="AL880" s="417"/>
      <c r="AM880" s="417"/>
      <c r="AN880" s="417"/>
    </row>
    <row r="881" spans="1:40" ht="12.75" customHeight="1">
      <c r="A881" s="467"/>
      <c r="B881" s="515"/>
      <c r="C881" s="497"/>
      <c r="D881" s="600"/>
      <c r="E881" s="615"/>
      <c r="F881" s="630"/>
      <c r="G881" s="632"/>
      <c r="H881" s="277"/>
      <c r="J881" s="417"/>
      <c r="K881" s="417"/>
      <c r="L881" s="417"/>
      <c r="M881" s="417"/>
      <c r="N881" s="417"/>
      <c r="O881" s="417"/>
      <c r="P881" s="417"/>
      <c r="Q881" s="417"/>
      <c r="R881" s="417"/>
      <c r="S881" s="417"/>
      <c r="T881" s="417"/>
      <c r="U881" s="417"/>
      <c r="V881" s="417"/>
      <c r="W881" s="417"/>
      <c r="X881" s="417"/>
      <c r="Y881" s="417"/>
      <c r="Z881" s="417"/>
      <c r="AA881" s="417"/>
      <c r="AB881" s="417"/>
      <c r="AC881" s="417"/>
      <c r="AD881" s="417"/>
      <c r="AE881" s="417"/>
      <c r="AF881" s="417"/>
      <c r="AG881" s="417"/>
      <c r="AH881" s="417"/>
      <c r="AI881" s="417"/>
      <c r="AJ881" s="417"/>
      <c r="AK881" s="417"/>
      <c r="AL881" s="417"/>
      <c r="AM881" s="417"/>
      <c r="AN881" s="417"/>
    </row>
    <row r="882" spans="1:40" ht="12.75" customHeight="1">
      <c r="A882" s="466"/>
      <c r="B882" s="516"/>
      <c r="C882" s="423"/>
      <c r="D882" s="599"/>
      <c r="E882" s="618"/>
      <c r="F882" s="276"/>
      <c r="G882" s="631"/>
      <c r="H882" s="661"/>
      <c r="J882" s="417"/>
      <c r="K882" s="417"/>
      <c r="L882" s="417"/>
      <c r="M882" s="417"/>
      <c r="N882" s="417"/>
      <c r="O882" s="417"/>
      <c r="P882" s="417"/>
      <c r="Q882" s="417"/>
      <c r="R882" s="417"/>
      <c r="S882" s="417"/>
      <c r="T882" s="417"/>
      <c r="U882" s="417"/>
      <c r="V882" s="417"/>
      <c r="W882" s="417"/>
      <c r="X882" s="417"/>
      <c r="Y882" s="417"/>
      <c r="Z882" s="417"/>
      <c r="AA882" s="417"/>
      <c r="AB882" s="417"/>
      <c r="AC882" s="417"/>
      <c r="AD882" s="417"/>
      <c r="AE882" s="417"/>
      <c r="AF882" s="417"/>
      <c r="AG882" s="417"/>
      <c r="AH882" s="417"/>
      <c r="AI882" s="417"/>
      <c r="AJ882" s="417"/>
      <c r="AK882" s="417"/>
      <c r="AL882" s="417"/>
      <c r="AM882" s="417"/>
      <c r="AN882" s="417"/>
    </row>
    <row r="883" spans="1:40" ht="12.75" customHeight="1">
      <c r="A883" s="467">
        <v>6</v>
      </c>
      <c r="B883" s="515" t="s">
        <v>4860</v>
      </c>
      <c r="C883" s="409"/>
      <c r="D883" s="600"/>
      <c r="E883" s="619"/>
      <c r="F883" s="630"/>
      <c r="G883" s="632"/>
      <c r="H883" s="277"/>
      <c r="J883" s="417"/>
      <c r="K883" s="417"/>
      <c r="L883" s="417"/>
      <c r="M883" s="417"/>
      <c r="N883" s="417"/>
      <c r="O883" s="417"/>
      <c r="P883" s="417"/>
      <c r="Q883" s="417"/>
      <c r="R883" s="417"/>
      <c r="S883" s="417"/>
      <c r="T883" s="417"/>
      <c r="U883" s="417"/>
      <c r="V883" s="417"/>
      <c r="W883" s="417"/>
      <c r="X883" s="417"/>
      <c r="Y883" s="417"/>
      <c r="Z883" s="417"/>
      <c r="AA883" s="417"/>
      <c r="AB883" s="417"/>
      <c r="AC883" s="417"/>
      <c r="AD883" s="417"/>
      <c r="AE883" s="417"/>
      <c r="AF883" s="417"/>
      <c r="AG883" s="417"/>
      <c r="AH883" s="417"/>
      <c r="AI883" s="417"/>
      <c r="AJ883" s="417"/>
      <c r="AK883" s="417"/>
      <c r="AL883" s="417"/>
      <c r="AM883" s="417"/>
      <c r="AN883" s="417"/>
    </row>
    <row r="884" spans="1:40" ht="12.75" customHeight="1">
      <c r="A884" s="466"/>
      <c r="B884" s="516"/>
      <c r="C884" s="423"/>
      <c r="D884" s="599"/>
      <c r="E884" s="618"/>
      <c r="F884" s="276"/>
      <c r="G884" s="631"/>
      <c r="H884" s="661"/>
      <c r="J884" s="417"/>
      <c r="K884" s="417"/>
      <c r="L884" s="417"/>
      <c r="M884" s="417"/>
      <c r="N884" s="417"/>
      <c r="O884" s="417"/>
      <c r="P884" s="417"/>
      <c r="Q884" s="417"/>
      <c r="R884" s="417"/>
      <c r="S884" s="417"/>
      <c r="T884" s="417"/>
      <c r="U884" s="417"/>
      <c r="V884" s="417"/>
      <c r="W884" s="417"/>
      <c r="X884" s="417"/>
      <c r="Y884" s="417"/>
      <c r="Z884" s="417"/>
      <c r="AA884" s="417"/>
      <c r="AB884" s="417"/>
      <c r="AC884" s="417"/>
      <c r="AD884" s="417"/>
      <c r="AE884" s="417"/>
      <c r="AF884" s="417"/>
      <c r="AG884" s="417"/>
      <c r="AH884" s="417"/>
      <c r="AI884" s="417"/>
      <c r="AJ884" s="417"/>
      <c r="AK884" s="417"/>
      <c r="AL884" s="417"/>
      <c r="AM884" s="417"/>
      <c r="AN884" s="417"/>
    </row>
    <row r="885" spans="1:40" ht="12.75" customHeight="1">
      <c r="A885" s="467"/>
      <c r="B885" s="515"/>
      <c r="C885" s="409"/>
      <c r="D885" s="600"/>
      <c r="E885" s="619"/>
      <c r="F885" s="630"/>
      <c r="G885" s="632"/>
      <c r="H885" s="277"/>
      <c r="J885" s="417"/>
      <c r="K885" s="417"/>
      <c r="L885" s="417"/>
      <c r="M885" s="417"/>
      <c r="N885" s="417"/>
      <c r="O885" s="417"/>
      <c r="P885" s="417"/>
      <c r="Q885" s="417"/>
      <c r="R885" s="417"/>
      <c r="S885" s="417"/>
      <c r="T885" s="417"/>
      <c r="U885" s="417"/>
      <c r="V885" s="417"/>
      <c r="W885" s="417"/>
      <c r="X885" s="417"/>
      <c r="Y885" s="417"/>
      <c r="Z885" s="417"/>
      <c r="AA885" s="417"/>
      <c r="AB885" s="417"/>
      <c r="AC885" s="417"/>
      <c r="AD885" s="417"/>
      <c r="AE885" s="417"/>
      <c r="AF885" s="417"/>
      <c r="AG885" s="417"/>
      <c r="AH885" s="417"/>
      <c r="AI885" s="417"/>
      <c r="AJ885" s="417"/>
      <c r="AK885" s="417"/>
      <c r="AL885" s="417"/>
      <c r="AM885" s="417"/>
      <c r="AN885" s="417"/>
    </row>
    <row r="886" spans="1:40" ht="12.75" customHeight="1">
      <c r="A886" s="466"/>
      <c r="B886" s="505"/>
      <c r="C886" s="510"/>
      <c r="D886" s="588"/>
      <c r="E886" s="475"/>
      <c r="F886" s="276"/>
      <c r="G886" s="631"/>
      <c r="H886" s="661"/>
      <c r="J886" s="417"/>
      <c r="K886" s="417"/>
      <c r="L886" s="417"/>
      <c r="M886" s="417"/>
      <c r="N886" s="417"/>
      <c r="O886" s="417"/>
      <c r="P886" s="417"/>
      <c r="Q886" s="417"/>
      <c r="R886" s="417"/>
      <c r="S886" s="417"/>
      <c r="T886" s="417"/>
      <c r="U886" s="417"/>
      <c r="V886" s="417"/>
      <c r="W886" s="417"/>
      <c r="X886" s="417"/>
      <c r="Y886" s="417"/>
      <c r="Z886" s="417"/>
      <c r="AA886" s="417"/>
      <c r="AB886" s="417"/>
      <c r="AC886" s="417"/>
      <c r="AD886" s="417"/>
      <c r="AE886" s="417"/>
      <c r="AF886" s="417"/>
      <c r="AG886" s="417"/>
      <c r="AH886" s="417"/>
      <c r="AI886" s="417"/>
      <c r="AJ886" s="417"/>
      <c r="AK886" s="417"/>
      <c r="AL886" s="417"/>
      <c r="AM886" s="417"/>
      <c r="AN886" s="417"/>
    </row>
    <row r="887" spans="1:40" ht="12.75" customHeight="1">
      <c r="A887" s="476" t="s">
        <v>972</v>
      </c>
      <c r="B887" s="504" t="s">
        <v>4867</v>
      </c>
      <c r="C887" s="511"/>
      <c r="D887" s="589">
        <v>1</v>
      </c>
      <c r="E887" s="507" t="s">
        <v>724</v>
      </c>
      <c r="F887" s="630"/>
      <c r="G887" s="632"/>
      <c r="H887" s="277"/>
      <c r="J887" s="417"/>
      <c r="K887" s="417"/>
      <c r="L887" s="417"/>
      <c r="M887" s="417"/>
      <c r="N887" s="417"/>
      <c r="O887" s="417"/>
      <c r="P887" s="417"/>
      <c r="Q887" s="417"/>
      <c r="R887" s="417"/>
      <c r="S887" s="417"/>
      <c r="T887" s="417"/>
      <c r="U887" s="417"/>
      <c r="V887" s="417"/>
      <c r="W887" s="417"/>
      <c r="X887" s="417"/>
      <c r="Y887" s="417"/>
      <c r="Z887" s="417"/>
      <c r="AA887" s="417"/>
      <c r="AB887" s="417"/>
      <c r="AC887" s="417"/>
      <c r="AD887" s="417"/>
      <c r="AE887" s="417"/>
      <c r="AF887" s="417"/>
      <c r="AG887" s="417"/>
      <c r="AH887" s="417"/>
      <c r="AI887" s="417"/>
      <c r="AJ887" s="417"/>
      <c r="AK887" s="417"/>
      <c r="AL887" s="417"/>
      <c r="AM887" s="417"/>
      <c r="AN887" s="417"/>
    </row>
    <row r="888" spans="1:40" ht="12.75" customHeight="1">
      <c r="A888" s="466"/>
      <c r="B888" s="496"/>
      <c r="C888" s="496"/>
      <c r="D888" s="588"/>
      <c r="E888" s="475"/>
      <c r="F888" s="276"/>
      <c r="G888" s="631"/>
      <c r="H888" s="651"/>
      <c r="J888" s="417"/>
      <c r="K888" s="417"/>
      <c r="L888" s="417"/>
      <c r="M888" s="417"/>
      <c r="N888" s="417"/>
      <c r="O888" s="417"/>
      <c r="P888" s="417"/>
      <c r="Q888" s="417"/>
      <c r="R888" s="417"/>
      <c r="S888" s="417"/>
      <c r="T888" s="417"/>
      <c r="U888" s="417"/>
      <c r="V888" s="417"/>
      <c r="W888" s="417"/>
      <c r="X888" s="417"/>
      <c r="Y888" s="417"/>
      <c r="Z888" s="417"/>
      <c r="AA888" s="417"/>
      <c r="AB888" s="417"/>
      <c r="AC888" s="417"/>
      <c r="AD888" s="417"/>
      <c r="AE888" s="417"/>
      <c r="AF888" s="417"/>
      <c r="AG888" s="417"/>
      <c r="AH888" s="417"/>
      <c r="AI888" s="417"/>
      <c r="AJ888" s="417"/>
      <c r="AK888" s="417"/>
      <c r="AL888" s="417"/>
      <c r="AM888" s="417"/>
      <c r="AN888" s="417"/>
    </row>
    <row r="889" spans="1:40" ht="12.75" customHeight="1">
      <c r="A889" s="476" t="s">
        <v>4620</v>
      </c>
      <c r="B889" s="506" t="s">
        <v>4611</v>
      </c>
      <c r="C889" s="511"/>
      <c r="D889" s="589">
        <v>1</v>
      </c>
      <c r="E889" s="507" t="s">
        <v>724</v>
      </c>
      <c r="F889" s="630"/>
      <c r="G889" s="632"/>
      <c r="H889" s="277"/>
      <c r="J889" s="417"/>
      <c r="K889" s="417"/>
      <c r="L889" s="417"/>
      <c r="M889" s="417"/>
      <c r="N889" s="417"/>
      <c r="O889" s="417"/>
      <c r="P889" s="417"/>
      <c r="Q889" s="417"/>
      <c r="R889" s="417"/>
      <c r="S889" s="417"/>
      <c r="T889" s="417"/>
      <c r="U889" s="417"/>
      <c r="V889" s="417"/>
      <c r="W889" s="417"/>
      <c r="X889" s="417"/>
      <c r="Y889" s="417"/>
      <c r="Z889" s="417"/>
      <c r="AA889" s="417"/>
      <c r="AB889" s="417"/>
      <c r="AC889" s="417"/>
      <c r="AD889" s="417"/>
      <c r="AE889" s="417"/>
      <c r="AF889" s="417"/>
      <c r="AG889" s="417"/>
      <c r="AH889" s="417"/>
      <c r="AI889" s="417"/>
      <c r="AJ889" s="417"/>
      <c r="AK889" s="417"/>
      <c r="AL889" s="417"/>
      <c r="AM889" s="417"/>
      <c r="AN889" s="417"/>
    </row>
    <row r="890" spans="1:40" ht="12.75" customHeight="1">
      <c r="A890" s="466"/>
      <c r="B890" s="496"/>
      <c r="C890" s="496"/>
      <c r="D890" s="588"/>
      <c r="E890" s="475"/>
      <c r="F890" s="276"/>
      <c r="G890" s="631"/>
      <c r="H890" s="661"/>
      <c r="J890" s="417"/>
      <c r="K890" s="417"/>
      <c r="L890" s="417"/>
      <c r="M890" s="417"/>
      <c r="N890" s="417"/>
      <c r="O890" s="417"/>
      <c r="P890" s="417"/>
      <c r="Q890" s="417"/>
      <c r="R890" s="417"/>
      <c r="S890" s="417"/>
      <c r="T890" s="417"/>
      <c r="U890" s="417"/>
      <c r="V890" s="417"/>
      <c r="W890" s="417"/>
      <c r="X890" s="417"/>
      <c r="Y890" s="417"/>
      <c r="Z890" s="417"/>
      <c r="AA890" s="417"/>
      <c r="AB890" s="417"/>
      <c r="AC890" s="417"/>
      <c r="AD890" s="417"/>
      <c r="AE890" s="417"/>
      <c r="AF890" s="417"/>
      <c r="AG890" s="417"/>
      <c r="AH890" s="417"/>
      <c r="AI890" s="417"/>
      <c r="AJ890" s="417"/>
      <c r="AK890" s="417"/>
      <c r="AL890" s="417"/>
      <c r="AM890" s="417"/>
      <c r="AN890" s="417"/>
    </row>
    <row r="891" spans="1:40" ht="12.75" customHeight="1">
      <c r="A891" s="476" t="s">
        <v>3440</v>
      </c>
      <c r="B891" s="492" t="s">
        <v>2663</v>
      </c>
      <c r="C891" s="511"/>
      <c r="D891" s="589">
        <v>1</v>
      </c>
      <c r="E891" s="507" t="s">
        <v>724</v>
      </c>
      <c r="F891" s="630"/>
      <c r="G891" s="632"/>
      <c r="H891" s="277"/>
      <c r="J891" s="417"/>
      <c r="K891" s="417"/>
      <c r="L891" s="417"/>
      <c r="M891" s="417"/>
      <c r="N891" s="417"/>
      <c r="O891" s="417"/>
      <c r="P891" s="417"/>
      <c r="Q891" s="417"/>
      <c r="R891" s="417"/>
      <c r="S891" s="417"/>
      <c r="T891" s="417"/>
      <c r="U891" s="417"/>
      <c r="V891" s="417"/>
      <c r="W891" s="417"/>
      <c r="X891" s="417"/>
      <c r="Y891" s="417"/>
      <c r="Z891" s="417"/>
      <c r="AA891" s="417"/>
      <c r="AB891" s="417"/>
      <c r="AC891" s="417"/>
      <c r="AD891" s="417"/>
      <c r="AE891" s="417"/>
      <c r="AF891" s="417"/>
      <c r="AG891" s="417"/>
      <c r="AH891" s="417"/>
      <c r="AI891" s="417"/>
      <c r="AJ891" s="417"/>
      <c r="AK891" s="417"/>
      <c r="AL891" s="417"/>
      <c r="AM891" s="417"/>
      <c r="AN891" s="417"/>
    </row>
    <row r="892" spans="1:40" ht="12.75" customHeight="1">
      <c r="A892" s="466"/>
      <c r="B892" s="514"/>
      <c r="C892" s="514"/>
      <c r="D892" s="599"/>
      <c r="E892" s="614"/>
      <c r="F892" s="276"/>
      <c r="G892" s="631"/>
      <c r="H892" s="661"/>
      <c r="J892" s="417"/>
      <c r="K892" s="417"/>
      <c r="L892" s="417"/>
      <c r="M892" s="417"/>
      <c r="N892" s="417"/>
      <c r="O892" s="417"/>
      <c r="P892" s="417"/>
      <c r="Q892" s="417"/>
      <c r="R892" s="417"/>
      <c r="S892" s="417"/>
      <c r="T892" s="417"/>
      <c r="U892" s="417"/>
      <c r="V892" s="417"/>
      <c r="W892" s="417"/>
      <c r="X892" s="417"/>
      <c r="Y892" s="417"/>
      <c r="Z892" s="417"/>
      <c r="AA892" s="417"/>
      <c r="AB892" s="417"/>
      <c r="AC892" s="417"/>
      <c r="AD892" s="417"/>
      <c r="AE892" s="417"/>
      <c r="AF892" s="417"/>
      <c r="AG892" s="417"/>
      <c r="AH892" s="417"/>
      <c r="AI892" s="417"/>
      <c r="AJ892" s="417"/>
      <c r="AK892" s="417"/>
      <c r="AL892" s="417"/>
      <c r="AM892" s="417"/>
      <c r="AN892" s="417"/>
    </row>
    <row r="893" spans="1:40" ht="12.75" customHeight="1">
      <c r="A893" s="467"/>
      <c r="B893" s="409"/>
      <c r="C893" s="409"/>
      <c r="D893" s="600"/>
      <c r="E893" s="507"/>
      <c r="F893" s="630"/>
      <c r="G893" s="632"/>
      <c r="H893" s="277"/>
      <c r="J893" s="417"/>
      <c r="K893" s="417"/>
      <c r="L893" s="417"/>
      <c r="M893" s="417"/>
      <c r="N893" s="417"/>
      <c r="O893" s="417"/>
      <c r="P893" s="417"/>
      <c r="Q893" s="417"/>
      <c r="R893" s="417"/>
      <c r="S893" s="417"/>
      <c r="T893" s="417"/>
      <c r="U893" s="417"/>
      <c r="V893" s="417"/>
      <c r="W893" s="417"/>
      <c r="X893" s="417"/>
      <c r="Y893" s="417"/>
      <c r="Z893" s="417"/>
      <c r="AA893" s="417"/>
      <c r="AB893" s="417"/>
      <c r="AC893" s="417"/>
      <c r="AD893" s="417"/>
      <c r="AE893" s="417"/>
      <c r="AF893" s="417"/>
      <c r="AG893" s="417"/>
      <c r="AH893" s="417"/>
      <c r="AI893" s="417"/>
      <c r="AJ893" s="417"/>
      <c r="AK893" s="417"/>
      <c r="AL893" s="417"/>
      <c r="AM893" s="417"/>
      <c r="AN893" s="417"/>
    </row>
    <row r="894" spans="1:40" ht="12.75" customHeight="1">
      <c r="A894" s="466"/>
      <c r="B894" s="516"/>
      <c r="C894" s="514"/>
      <c r="D894" s="599"/>
      <c r="E894" s="614"/>
      <c r="F894" s="276"/>
      <c r="G894" s="631"/>
      <c r="H894" s="276"/>
      <c r="J894" s="417"/>
      <c r="K894" s="417"/>
      <c r="L894" s="417"/>
      <c r="M894" s="417"/>
      <c r="N894" s="417"/>
      <c r="O894" s="417"/>
      <c r="P894" s="417"/>
      <c r="Q894" s="417"/>
      <c r="R894" s="417"/>
      <c r="S894" s="417"/>
      <c r="T894" s="417"/>
      <c r="U894" s="417"/>
      <c r="V894" s="417"/>
      <c r="W894" s="417"/>
      <c r="X894" s="417"/>
      <c r="Y894" s="417"/>
      <c r="Z894" s="417"/>
      <c r="AA894" s="417"/>
      <c r="AB894" s="417"/>
      <c r="AC894" s="417"/>
      <c r="AD894" s="417"/>
      <c r="AE894" s="417"/>
      <c r="AF894" s="417"/>
      <c r="AG894" s="417"/>
      <c r="AH894" s="417"/>
      <c r="AI894" s="417"/>
      <c r="AJ894" s="417"/>
      <c r="AK894" s="417"/>
      <c r="AL894" s="417"/>
      <c r="AM894" s="417"/>
      <c r="AN894" s="417"/>
    </row>
    <row r="895" spans="1:40" ht="12.75" customHeight="1">
      <c r="A895" s="467"/>
      <c r="B895" s="515"/>
      <c r="C895" s="515"/>
      <c r="D895" s="600"/>
      <c r="E895" s="615"/>
      <c r="F895" s="630"/>
      <c r="G895" s="632"/>
      <c r="H895" s="630"/>
      <c r="J895" s="417"/>
      <c r="K895" s="417"/>
      <c r="L895" s="417"/>
      <c r="M895" s="417"/>
      <c r="N895" s="417"/>
      <c r="O895" s="417"/>
      <c r="P895" s="417"/>
      <c r="Q895" s="417"/>
      <c r="R895" s="417"/>
      <c r="S895" s="417"/>
      <c r="T895" s="417"/>
      <c r="U895" s="417"/>
      <c r="V895" s="417"/>
      <c r="W895" s="417"/>
      <c r="X895" s="417"/>
      <c r="Y895" s="417"/>
      <c r="Z895" s="417"/>
      <c r="AA895" s="417"/>
      <c r="AB895" s="417"/>
      <c r="AC895" s="417"/>
      <c r="AD895" s="417"/>
      <c r="AE895" s="417"/>
      <c r="AF895" s="417"/>
      <c r="AG895" s="417"/>
      <c r="AH895" s="417"/>
      <c r="AI895" s="417"/>
      <c r="AJ895" s="417"/>
      <c r="AK895" s="417"/>
      <c r="AL895" s="417"/>
      <c r="AM895" s="417"/>
      <c r="AN895" s="417"/>
    </row>
    <row r="896" spans="1:40" ht="12.75" customHeight="1">
      <c r="A896" s="466"/>
      <c r="B896" s="516"/>
      <c r="C896" s="514"/>
      <c r="D896" s="599"/>
      <c r="E896" s="614"/>
      <c r="F896" s="276"/>
      <c r="G896" s="631"/>
      <c r="H896" s="276"/>
      <c r="J896" s="417"/>
      <c r="K896" s="417"/>
      <c r="L896" s="417"/>
      <c r="M896" s="417"/>
      <c r="N896" s="417"/>
      <c r="O896" s="417"/>
      <c r="P896" s="417"/>
      <c r="Q896" s="417"/>
      <c r="R896" s="417"/>
      <c r="S896" s="417"/>
      <c r="T896" s="417"/>
      <c r="U896" s="417"/>
      <c r="V896" s="417"/>
      <c r="W896" s="417"/>
      <c r="X896" s="417"/>
      <c r="Y896" s="417"/>
      <c r="Z896" s="417"/>
      <c r="AA896" s="417"/>
      <c r="AB896" s="417"/>
      <c r="AC896" s="417"/>
      <c r="AD896" s="417"/>
      <c r="AE896" s="417"/>
      <c r="AF896" s="417"/>
      <c r="AG896" s="417"/>
      <c r="AH896" s="417"/>
      <c r="AI896" s="417"/>
      <c r="AJ896" s="417"/>
      <c r="AK896" s="417"/>
      <c r="AL896" s="417"/>
      <c r="AM896" s="417"/>
      <c r="AN896" s="417"/>
    </row>
    <row r="897" spans="1:40" ht="12.75" customHeight="1">
      <c r="A897" s="467"/>
      <c r="B897" s="515"/>
      <c r="C897" s="515"/>
      <c r="D897" s="600"/>
      <c r="E897" s="507"/>
      <c r="F897" s="630"/>
      <c r="G897" s="632"/>
      <c r="H897" s="630"/>
      <c r="J897" s="417"/>
      <c r="K897" s="417"/>
      <c r="L897" s="417"/>
      <c r="M897" s="417"/>
      <c r="N897" s="417"/>
      <c r="O897" s="417"/>
      <c r="P897" s="417"/>
      <c r="Q897" s="417"/>
      <c r="R897" s="417"/>
      <c r="S897" s="417"/>
      <c r="T897" s="417"/>
      <c r="U897" s="417"/>
      <c r="V897" s="417"/>
      <c r="W897" s="417"/>
      <c r="X897" s="417"/>
      <c r="Y897" s="417"/>
      <c r="Z897" s="417"/>
      <c r="AA897" s="417"/>
      <c r="AB897" s="417"/>
      <c r="AC897" s="417"/>
      <c r="AD897" s="417"/>
      <c r="AE897" s="417"/>
      <c r="AF897" s="417"/>
      <c r="AG897" s="417"/>
      <c r="AH897" s="417"/>
      <c r="AI897" s="417"/>
      <c r="AJ897" s="417"/>
      <c r="AK897" s="417"/>
      <c r="AL897" s="417"/>
      <c r="AM897" s="417"/>
      <c r="AN897" s="417"/>
    </row>
    <row r="898" spans="1:40" ht="12.75" customHeight="1">
      <c r="A898" s="466"/>
      <c r="B898" s="516"/>
      <c r="C898" s="514"/>
      <c r="D898" s="599"/>
      <c r="E898" s="614"/>
      <c r="F898" s="276"/>
      <c r="G898" s="631"/>
      <c r="H898" s="276"/>
      <c r="J898" s="417"/>
      <c r="K898" s="417"/>
      <c r="L898" s="417"/>
      <c r="M898" s="417"/>
      <c r="N898" s="417"/>
      <c r="O898" s="417"/>
      <c r="P898" s="417"/>
      <c r="Q898" s="417"/>
      <c r="R898" s="417"/>
      <c r="S898" s="417"/>
      <c r="T898" s="417"/>
      <c r="U898" s="417"/>
      <c r="V898" s="417"/>
      <c r="W898" s="417"/>
      <c r="X898" s="417"/>
      <c r="Y898" s="417"/>
      <c r="Z898" s="417"/>
      <c r="AA898" s="417"/>
      <c r="AB898" s="417"/>
      <c r="AC898" s="417"/>
      <c r="AD898" s="417"/>
      <c r="AE898" s="417"/>
      <c r="AF898" s="417"/>
      <c r="AG898" s="417"/>
      <c r="AH898" s="417"/>
      <c r="AI898" s="417"/>
      <c r="AJ898" s="417"/>
      <c r="AK898" s="417"/>
      <c r="AL898" s="417"/>
      <c r="AM898" s="417"/>
      <c r="AN898" s="417"/>
    </row>
    <row r="899" spans="1:40" ht="12.75" customHeight="1">
      <c r="A899" s="467"/>
      <c r="B899" s="515"/>
      <c r="C899" s="515"/>
      <c r="D899" s="600"/>
      <c r="E899" s="507"/>
      <c r="F899" s="630"/>
      <c r="G899" s="632"/>
      <c r="H899" s="669"/>
      <c r="J899" s="417"/>
      <c r="K899" s="417"/>
      <c r="L899" s="417"/>
      <c r="M899" s="417"/>
      <c r="N899" s="417"/>
      <c r="O899" s="417"/>
      <c r="P899" s="417"/>
      <c r="Q899" s="417"/>
      <c r="R899" s="417"/>
      <c r="S899" s="417"/>
      <c r="T899" s="417"/>
      <c r="U899" s="417"/>
      <c r="V899" s="417"/>
      <c r="W899" s="417"/>
      <c r="X899" s="417"/>
      <c r="Y899" s="417"/>
      <c r="Z899" s="417"/>
      <c r="AA899" s="417"/>
      <c r="AB899" s="417"/>
      <c r="AC899" s="417"/>
      <c r="AD899" s="417"/>
      <c r="AE899" s="417"/>
      <c r="AF899" s="417"/>
      <c r="AG899" s="417"/>
      <c r="AH899" s="417"/>
      <c r="AI899" s="417"/>
      <c r="AJ899" s="417"/>
      <c r="AK899" s="417"/>
      <c r="AL899" s="417"/>
      <c r="AM899" s="417"/>
      <c r="AN899" s="417"/>
    </row>
    <row r="900" spans="1:40" ht="12.75" customHeight="1">
      <c r="A900" s="466"/>
      <c r="B900" s="516"/>
      <c r="C900" s="514"/>
      <c r="D900" s="599"/>
      <c r="E900" s="614"/>
      <c r="F900" s="276"/>
      <c r="G900" s="631"/>
      <c r="H900" s="663"/>
      <c r="J900" s="417"/>
      <c r="K900" s="417"/>
      <c r="L900" s="417"/>
      <c r="M900" s="417"/>
      <c r="N900" s="417"/>
      <c r="O900" s="417"/>
      <c r="P900" s="417"/>
      <c r="Q900" s="417"/>
      <c r="R900" s="417"/>
      <c r="S900" s="417"/>
      <c r="T900" s="417"/>
      <c r="U900" s="417"/>
      <c r="V900" s="417"/>
      <c r="W900" s="417"/>
      <c r="X900" s="417"/>
      <c r="Y900" s="417"/>
      <c r="Z900" s="417"/>
      <c r="AA900" s="417"/>
      <c r="AB900" s="417"/>
      <c r="AC900" s="417"/>
      <c r="AD900" s="417"/>
      <c r="AE900" s="417"/>
      <c r="AF900" s="417"/>
      <c r="AG900" s="417"/>
      <c r="AH900" s="417"/>
      <c r="AI900" s="417"/>
      <c r="AJ900" s="417"/>
      <c r="AK900" s="417"/>
      <c r="AL900" s="417"/>
      <c r="AM900" s="417"/>
      <c r="AN900" s="417"/>
    </row>
    <row r="901" spans="1:40" ht="12.75" customHeight="1">
      <c r="A901" s="467"/>
      <c r="B901" s="515"/>
      <c r="C901" s="409"/>
      <c r="D901" s="600"/>
      <c r="E901" s="615"/>
      <c r="F901" s="630"/>
      <c r="G901" s="632"/>
      <c r="H901" s="664"/>
      <c r="J901" s="417"/>
      <c r="K901" s="417"/>
      <c r="L901" s="417"/>
      <c r="M901" s="417"/>
      <c r="N901" s="417"/>
      <c r="O901" s="417"/>
      <c r="P901" s="417"/>
      <c r="Q901" s="417"/>
      <c r="R901" s="417"/>
      <c r="S901" s="417"/>
      <c r="T901" s="417"/>
      <c r="U901" s="417"/>
      <c r="V901" s="417"/>
      <c r="W901" s="417"/>
      <c r="X901" s="417"/>
      <c r="Y901" s="417"/>
      <c r="Z901" s="417"/>
      <c r="AA901" s="417"/>
      <c r="AB901" s="417"/>
      <c r="AC901" s="417"/>
      <c r="AD901" s="417"/>
      <c r="AE901" s="417"/>
      <c r="AF901" s="417"/>
      <c r="AG901" s="417"/>
      <c r="AH901" s="417"/>
      <c r="AI901" s="417"/>
      <c r="AJ901" s="417"/>
      <c r="AK901" s="417"/>
      <c r="AL901" s="417"/>
      <c r="AM901" s="417"/>
      <c r="AN901" s="417"/>
    </row>
    <row r="902" spans="1:40" ht="12.75" customHeight="1">
      <c r="A902" s="466"/>
      <c r="B902" s="516"/>
      <c r="C902" s="423"/>
      <c r="D902" s="599"/>
      <c r="E902" s="614"/>
      <c r="F902" s="276"/>
      <c r="G902" s="631"/>
      <c r="H902" s="276"/>
      <c r="J902" s="417"/>
      <c r="K902" s="417"/>
      <c r="L902" s="417"/>
      <c r="M902" s="417"/>
      <c r="N902" s="417"/>
      <c r="O902" s="417"/>
      <c r="P902" s="417"/>
      <c r="Q902" s="417"/>
      <c r="R902" s="417"/>
      <c r="S902" s="417"/>
      <c r="T902" s="417"/>
      <c r="U902" s="417"/>
      <c r="V902" s="417"/>
      <c r="W902" s="417"/>
      <c r="X902" s="417"/>
      <c r="Y902" s="417"/>
      <c r="Z902" s="417"/>
      <c r="AA902" s="417"/>
      <c r="AB902" s="417"/>
      <c r="AC902" s="417"/>
      <c r="AD902" s="417"/>
      <c r="AE902" s="417"/>
      <c r="AF902" s="417"/>
      <c r="AG902" s="417"/>
      <c r="AH902" s="417"/>
      <c r="AI902" s="417"/>
      <c r="AJ902" s="417"/>
      <c r="AK902" s="417"/>
      <c r="AL902" s="417"/>
      <c r="AM902" s="417"/>
      <c r="AN902" s="417"/>
    </row>
    <row r="903" spans="1:40" ht="12.75" customHeight="1">
      <c r="A903" s="467"/>
      <c r="B903" s="497"/>
      <c r="C903" s="515"/>
      <c r="D903" s="600"/>
      <c r="E903" s="615"/>
      <c r="F903" s="630"/>
      <c r="G903" s="632"/>
      <c r="H903" s="630"/>
      <c r="J903" s="417"/>
      <c r="K903" s="417"/>
      <c r="L903" s="417"/>
      <c r="M903" s="417"/>
      <c r="N903" s="417"/>
      <c r="O903" s="417"/>
      <c r="P903" s="417"/>
      <c r="Q903" s="417"/>
      <c r="R903" s="417"/>
      <c r="S903" s="417"/>
      <c r="T903" s="417"/>
      <c r="U903" s="417"/>
      <c r="V903" s="417"/>
      <c r="W903" s="417"/>
      <c r="X903" s="417"/>
      <c r="Y903" s="417"/>
      <c r="Z903" s="417"/>
      <c r="AA903" s="417"/>
      <c r="AB903" s="417"/>
      <c r="AC903" s="417"/>
      <c r="AD903" s="417"/>
      <c r="AE903" s="417"/>
      <c r="AF903" s="417"/>
      <c r="AG903" s="417"/>
      <c r="AH903" s="417"/>
      <c r="AI903" s="417"/>
      <c r="AJ903" s="417"/>
      <c r="AK903" s="417"/>
      <c r="AL903" s="417"/>
      <c r="AM903" s="417"/>
      <c r="AN903" s="417"/>
    </row>
    <row r="904" spans="1:40" ht="12.75" customHeight="1">
      <c r="A904" s="466"/>
      <c r="B904" s="491"/>
      <c r="C904" s="423"/>
      <c r="D904" s="599"/>
      <c r="E904" s="614"/>
      <c r="F904" s="276"/>
      <c r="G904" s="631"/>
      <c r="H904" s="665"/>
      <c r="J904" s="417"/>
      <c r="K904" s="417"/>
      <c r="L904" s="417"/>
      <c r="M904" s="417"/>
      <c r="N904" s="417"/>
      <c r="O904" s="417"/>
      <c r="P904" s="417"/>
      <c r="Q904" s="417"/>
      <c r="R904" s="417"/>
      <c r="S904" s="417"/>
      <c r="T904" s="417"/>
      <c r="U904" s="417"/>
      <c r="V904" s="417"/>
      <c r="W904" s="417"/>
      <c r="X904" s="417"/>
      <c r="Y904" s="417"/>
      <c r="Z904" s="417"/>
      <c r="AA904" s="417"/>
      <c r="AB904" s="417"/>
      <c r="AC904" s="417"/>
      <c r="AD904" s="417"/>
      <c r="AE904" s="417"/>
      <c r="AF904" s="417"/>
      <c r="AG904" s="417"/>
      <c r="AH904" s="417"/>
      <c r="AI904" s="417"/>
      <c r="AJ904" s="417"/>
      <c r="AK904" s="417"/>
      <c r="AL904" s="417"/>
      <c r="AM904" s="417"/>
      <c r="AN904" s="417"/>
    </row>
    <row r="905" spans="1:40" ht="12.75" customHeight="1">
      <c r="A905" s="467"/>
      <c r="B905" s="497"/>
      <c r="C905" s="469"/>
      <c r="D905" s="600"/>
      <c r="E905" s="615"/>
      <c r="F905" s="630"/>
      <c r="G905" s="632"/>
      <c r="H905" s="634"/>
      <c r="J905" s="417"/>
      <c r="K905" s="417"/>
      <c r="L905" s="417"/>
      <c r="M905" s="417"/>
      <c r="N905" s="417"/>
      <c r="O905" s="417"/>
      <c r="P905" s="417"/>
      <c r="Q905" s="417"/>
      <c r="R905" s="417"/>
      <c r="S905" s="417"/>
      <c r="T905" s="417"/>
      <c r="U905" s="417"/>
      <c r="V905" s="417"/>
      <c r="W905" s="417"/>
      <c r="X905" s="417"/>
      <c r="Y905" s="417"/>
      <c r="Z905" s="417"/>
      <c r="AA905" s="417"/>
      <c r="AB905" s="417"/>
      <c r="AC905" s="417"/>
      <c r="AD905" s="417"/>
      <c r="AE905" s="417"/>
      <c r="AF905" s="417"/>
      <c r="AG905" s="417"/>
      <c r="AH905" s="417"/>
      <c r="AI905" s="417"/>
      <c r="AJ905" s="417"/>
      <c r="AK905" s="417"/>
      <c r="AL905" s="417"/>
      <c r="AM905" s="417"/>
      <c r="AN905" s="417"/>
    </row>
    <row r="906" spans="1:40" ht="12.75" customHeight="1">
      <c r="A906" s="466"/>
      <c r="B906" s="516"/>
      <c r="C906" s="514"/>
      <c r="D906" s="599"/>
      <c r="E906" s="612"/>
      <c r="F906" s="276"/>
      <c r="G906" s="631"/>
      <c r="H906" s="276"/>
      <c r="J906" s="417"/>
      <c r="K906" s="417"/>
      <c r="L906" s="417"/>
      <c r="M906" s="417"/>
      <c r="N906" s="417"/>
      <c r="O906" s="417"/>
      <c r="P906" s="417"/>
      <c r="Q906" s="417"/>
      <c r="R906" s="417"/>
      <c r="S906" s="417"/>
      <c r="T906" s="417"/>
      <c r="U906" s="417"/>
      <c r="V906" s="417"/>
      <c r="W906" s="417"/>
      <c r="X906" s="417"/>
      <c r="Y906" s="417"/>
      <c r="Z906" s="417"/>
      <c r="AA906" s="417"/>
      <c r="AB906" s="417"/>
      <c r="AC906" s="417"/>
      <c r="AD906" s="417"/>
      <c r="AE906" s="417"/>
      <c r="AF906" s="417"/>
      <c r="AG906" s="417"/>
      <c r="AH906" s="417"/>
      <c r="AI906" s="417"/>
      <c r="AJ906" s="417"/>
      <c r="AK906" s="417"/>
      <c r="AL906" s="417"/>
      <c r="AM906" s="417"/>
      <c r="AN906" s="417"/>
    </row>
    <row r="907" spans="1:40" ht="12.75" customHeight="1">
      <c r="A907" s="467"/>
      <c r="B907" s="515"/>
      <c r="C907" s="515"/>
      <c r="D907" s="600"/>
      <c r="E907" s="615"/>
      <c r="F907" s="630"/>
      <c r="G907" s="632"/>
      <c r="H907" s="630"/>
      <c r="J907" s="417"/>
      <c r="K907" s="417"/>
      <c r="L907" s="417"/>
      <c r="M907" s="417"/>
      <c r="N907" s="417"/>
      <c r="O907" s="417"/>
      <c r="P907" s="417"/>
      <c r="Q907" s="417"/>
      <c r="R907" s="417"/>
      <c r="S907" s="417"/>
      <c r="T907" s="417"/>
      <c r="U907" s="417"/>
      <c r="V907" s="417"/>
      <c r="W907" s="417"/>
      <c r="X907" s="417"/>
      <c r="Y907" s="417"/>
      <c r="Z907" s="417"/>
      <c r="AA907" s="417"/>
      <c r="AB907" s="417"/>
      <c r="AC907" s="417"/>
      <c r="AD907" s="417"/>
      <c r="AE907" s="417"/>
      <c r="AF907" s="417"/>
      <c r="AG907" s="417"/>
      <c r="AH907" s="417"/>
      <c r="AI907" s="417"/>
      <c r="AJ907" s="417"/>
      <c r="AK907" s="417"/>
      <c r="AL907" s="417"/>
      <c r="AM907" s="417"/>
      <c r="AN907" s="417"/>
    </row>
    <row r="908" spans="1:40" ht="12.75" customHeight="1">
      <c r="A908" s="466"/>
      <c r="B908" s="516"/>
      <c r="C908" s="514"/>
      <c r="D908" s="599"/>
      <c r="E908" s="614"/>
      <c r="F908" s="276"/>
      <c r="G908" s="631"/>
      <c r="H908" s="276"/>
      <c r="J908" s="417"/>
      <c r="K908" s="417"/>
      <c r="L908" s="417"/>
      <c r="M908" s="417"/>
      <c r="N908" s="417"/>
      <c r="O908" s="417"/>
      <c r="P908" s="417"/>
      <c r="Q908" s="417"/>
      <c r="R908" s="417"/>
      <c r="S908" s="417"/>
      <c r="T908" s="417"/>
      <c r="U908" s="417"/>
      <c r="V908" s="417"/>
      <c r="W908" s="417"/>
      <c r="X908" s="417"/>
      <c r="Y908" s="417"/>
      <c r="Z908" s="417"/>
      <c r="AA908" s="417"/>
      <c r="AB908" s="417"/>
      <c r="AC908" s="417"/>
      <c r="AD908" s="417"/>
      <c r="AE908" s="417"/>
      <c r="AF908" s="417"/>
      <c r="AG908" s="417"/>
      <c r="AH908" s="417"/>
      <c r="AI908" s="417"/>
      <c r="AJ908" s="417"/>
      <c r="AK908" s="417"/>
      <c r="AL908" s="417"/>
      <c r="AM908" s="417"/>
      <c r="AN908" s="417"/>
    </row>
    <row r="909" spans="1:40" ht="12.75" customHeight="1">
      <c r="A909" s="467"/>
      <c r="B909" s="515"/>
      <c r="C909" s="515"/>
      <c r="D909" s="600"/>
      <c r="E909" s="615"/>
      <c r="F909" s="630"/>
      <c r="G909" s="632"/>
      <c r="H909" s="666"/>
      <c r="J909" s="417"/>
      <c r="K909" s="417"/>
      <c r="L909" s="417"/>
      <c r="M909" s="417"/>
      <c r="N909" s="417"/>
      <c r="O909" s="417"/>
      <c r="P909" s="417"/>
      <c r="Q909" s="417"/>
      <c r="R909" s="417"/>
      <c r="S909" s="417"/>
      <c r="T909" s="417"/>
      <c r="U909" s="417"/>
      <c r="V909" s="417"/>
      <c r="W909" s="417"/>
      <c r="X909" s="417"/>
      <c r="Y909" s="417"/>
      <c r="Z909" s="417"/>
      <c r="AA909" s="417"/>
      <c r="AB909" s="417"/>
      <c r="AC909" s="417"/>
      <c r="AD909" s="417"/>
      <c r="AE909" s="417"/>
      <c r="AF909" s="417"/>
      <c r="AG909" s="417"/>
      <c r="AH909" s="417"/>
      <c r="AI909" s="417"/>
      <c r="AJ909" s="417"/>
      <c r="AK909" s="417"/>
      <c r="AL909" s="417"/>
      <c r="AM909" s="417"/>
      <c r="AN909" s="417"/>
    </row>
    <row r="910" spans="1:40" ht="12.75" customHeight="1">
      <c r="A910" s="466"/>
      <c r="B910" s="516"/>
      <c r="C910" s="514"/>
      <c r="D910" s="599"/>
      <c r="E910" s="614"/>
      <c r="F910" s="276"/>
      <c r="G910" s="631"/>
      <c r="H910" s="276"/>
      <c r="J910" s="417"/>
      <c r="K910" s="417"/>
      <c r="L910" s="417"/>
      <c r="M910" s="417"/>
      <c r="N910" s="417"/>
      <c r="O910" s="417"/>
      <c r="P910" s="417"/>
      <c r="Q910" s="417"/>
      <c r="R910" s="417"/>
      <c r="S910" s="417"/>
      <c r="T910" s="417"/>
      <c r="U910" s="417"/>
      <c r="V910" s="417"/>
      <c r="W910" s="417"/>
      <c r="X910" s="417"/>
      <c r="Y910" s="417"/>
      <c r="Z910" s="417"/>
      <c r="AA910" s="417"/>
      <c r="AB910" s="417"/>
      <c r="AC910" s="417"/>
      <c r="AD910" s="417"/>
      <c r="AE910" s="417"/>
      <c r="AF910" s="417"/>
      <c r="AG910" s="417"/>
      <c r="AH910" s="417"/>
      <c r="AI910" s="417"/>
      <c r="AJ910" s="417"/>
      <c r="AK910" s="417"/>
      <c r="AL910" s="417"/>
      <c r="AM910" s="417"/>
      <c r="AN910" s="417"/>
    </row>
    <row r="911" spans="1:40" ht="12.75" customHeight="1">
      <c r="A911" s="467"/>
      <c r="B911" s="515"/>
      <c r="C911" s="515"/>
      <c r="D911" s="600"/>
      <c r="E911" s="615"/>
      <c r="F911" s="630"/>
      <c r="G911" s="632"/>
      <c r="H911" s="630"/>
      <c r="J911" s="417"/>
      <c r="K911" s="417"/>
      <c r="L911" s="417"/>
      <c r="M911" s="417"/>
      <c r="N911" s="417"/>
      <c r="O911" s="417"/>
      <c r="P911" s="417"/>
      <c r="Q911" s="417"/>
      <c r="R911" s="417"/>
      <c r="S911" s="417"/>
      <c r="T911" s="417"/>
      <c r="U911" s="417"/>
      <c r="V911" s="417"/>
      <c r="W911" s="417"/>
      <c r="X911" s="417"/>
      <c r="Y911" s="417"/>
      <c r="Z911" s="417"/>
      <c r="AA911" s="417"/>
      <c r="AB911" s="417"/>
      <c r="AC911" s="417"/>
      <c r="AD911" s="417"/>
      <c r="AE911" s="417"/>
      <c r="AF911" s="417"/>
      <c r="AG911" s="417"/>
      <c r="AH911" s="417"/>
      <c r="AI911" s="417"/>
      <c r="AJ911" s="417"/>
      <c r="AK911" s="417"/>
      <c r="AL911" s="417"/>
      <c r="AM911" s="417"/>
      <c r="AN911" s="417"/>
    </row>
    <row r="912" spans="1:40" ht="12.75" customHeight="1">
      <c r="A912" s="466"/>
      <c r="B912" s="516"/>
      <c r="C912" s="514"/>
      <c r="D912" s="599"/>
      <c r="E912" s="614"/>
      <c r="F912" s="276"/>
      <c r="G912" s="631"/>
      <c r="H912" s="276"/>
      <c r="J912" s="417"/>
      <c r="K912" s="417"/>
      <c r="L912" s="417"/>
      <c r="M912" s="417"/>
      <c r="N912" s="417"/>
      <c r="O912" s="417"/>
      <c r="P912" s="417"/>
      <c r="Q912" s="417"/>
      <c r="R912" s="417"/>
      <c r="S912" s="417"/>
      <c r="T912" s="417"/>
      <c r="U912" s="417"/>
      <c r="V912" s="417"/>
      <c r="W912" s="417"/>
      <c r="X912" s="417"/>
      <c r="Y912" s="417"/>
      <c r="Z912" s="417"/>
      <c r="AA912" s="417"/>
      <c r="AB912" s="417"/>
      <c r="AC912" s="417"/>
      <c r="AD912" s="417"/>
      <c r="AE912" s="417"/>
      <c r="AF912" s="417"/>
      <c r="AG912" s="417"/>
      <c r="AH912" s="417"/>
      <c r="AI912" s="417"/>
      <c r="AJ912" s="417"/>
      <c r="AK912" s="417"/>
      <c r="AL912" s="417"/>
      <c r="AM912" s="417"/>
      <c r="AN912" s="417"/>
    </row>
    <row r="913" spans="1:40" ht="12.75" customHeight="1">
      <c r="A913" s="467"/>
      <c r="B913" s="515"/>
      <c r="C913" s="409"/>
      <c r="D913" s="600"/>
      <c r="E913" s="615"/>
      <c r="F913" s="630"/>
      <c r="G913" s="632"/>
      <c r="H913" s="667"/>
      <c r="J913" s="417"/>
      <c r="K913" s="417"/>
      <c r="L913" s="417"/>
      <c r="M913" s="417"/>
      <c r="N913" s="417"/>
      <c r="O913" s="417"/>
      <c r="P913" s="417"/>
      <c r="Q913" s="417"/>
      <c r="R913" s="417"/>
      <c r="S913" s="417"/>
      <c r="T913" s="417"/>
      <c r="U913" s="417"/>
      <c r="V913" s="417"/>
      <c r="W913" s="417"/>
      <c r="X913" s="417"/>
      <c r="Y913" s="417"/>
      <c r="Z913" s="417"/>
      <c r="AA913" s="417"/>
      <c r="AB913" s="417"/>
      <c r="AC913" s="417"/>
      <c r="AD913" s="417"/>
      <c r="AE913" s="417"/>
      <c r="AF913" s="417"/>
      <c r="AG913" s="417"/>
      <c r="AH913" s="417"/>
      <c r="AI913" s="417"/>
      <c r="AJ913" s="417"/>
      <c r="AK913" s="417"/>
      <c r="AL913" s="417"/>
      <c r="AM913" s="417"/>
      <c r="AN913" s="417"/>
    </row>
    <row r="914" spans="1:40" ht="12.75" customHeight="1">
      <c r="A914" s="466"/>
      <c r="B914" s="516"/>
      <c r="C914" s="423"/>
      <c r="D914" s="599"/>
      <c r="E914" s="614"/>
      <c r="F914" s="276"/>
      <c r="G914" s="631"/>
      <c r="H914" s="276"/>
      <c r="J914" s="417"/>
      <c r="K914" s="417"/>
      <c r="L914" s="417"/>
      <c r="M914" s="417"/>
      <c r="N914" s="417"/>
      <c r="O914" s="417"/>
      <c r="P914" s="417"/>
      <c r="Q914" s="417"/>
      <c r="R914" s="417"/>
      <c r="S914" s="417"/>
      <c r="T914" s="417"/>
      <c r="U914" s="417"/>
      <c r="V914" s="417"/>
      <c r="W914" s="417"/>
      <c r="X914" s="417"/>
      <c r="Y914" s="417"/>
      <c r="Z914" s="417"/>
      <c r="AA914" s="417"/>
      <c r="AB914" s="417"/>
      <c r="AC914" s="417"/>
      <c r="AD914" s="417"/>
      <c r="AE914" s="417"/>
      <c r="AF914" s="417"/>
      <c r="AG914" s="417"/>
      <c r="AH914" s="417"/>
      <c r="AI914" s="417"/>
      <c r="AJ914" s="417"/>
      <c r="AK914" s="417"/>
      <c r="AL914" s="417"/>
      <c r="AM914" s="417"/>
      <c r="AN914" s="417"/>
    </row>
    <row r="915" spans="1:40" ht="12.75" customHeight="1">
      <c r="A915" s="467"/>
      <c r="B915" s="515"/>
      <c r="C915" s="409"/>
      <c r="D915" s="600"/>
      <c r="E915" s="615"/>
      <c r="F915" s="630"/>
      <c r="G915" s="632"/>
      <c r="H915" s="630"/>
      <c r="J915" s="417"/>
      <c r="K915" s="417"/>
      <c r="L915" s="417"/>
      <c r="M915" s="417"/>
      <c r="N915" s="417"/>
      <c r="O915" s="417"/>
      <c r="P915" s="417"/>
      <c r="Q915" s="417"/>
      <c r="R915" s="417"/>
      <c r="S915" s="417"/>
      <c r="T915" s="417"/>
      <c r="U915" s="417"/>
      <c r="V915" s="417"/>
      <c r="W915" s="417"/>
      <c r="X915" s="417"/>
      <c r="Y915" s="417"/>
      <c r="Z915" s="417"/>
      <c r="AA915" s="417"/>
      <c r="AB915" s="417"/>
      <c r="AC915" s="417"/>
      <c r="AD915" s="417"/>
      <c r="AE915" s="417"/>
      <c r="AF915" s="417"/>
      <c r="AG915" s="417"/>
      <c r="AH915" s="417"/>
      <c r="AI915" s="417"/>
      <c r="AJ915" s="417"/>
      <c r="AK915" s="417"/>
      <c r="AL915" s="417"/>
      <c r="AM915" s="417"/>
      <c r="AN915" s="417"/>
    </row>
    <row r="916" spans="1:40" ht="12.75" customHeight="1">
      <c r="A916" s="466"/>
      <c r="B916" s="516"/>
      <c r="C916" s="423"/>
      <c r="D916" s="599"/>
      <c r="E916" s="614"/>
      <c r="F916" s="276"/>
      <c r="G916" s="631"/>
      <c r="H916" s="276"/>
      <c r="J916" s="417"/>
      <c r="K916" s="417"/>
      <c r="L916" s="417"/>
      <c r="M916" s="417"/>
      <c r="N916" s="417"/>
      <c r="O916" s="417"/>
      <c r="P916" s="417"/>
      <c r="Q916" s="417"/>
      <c r="R916" s="417"/>
      <c r="S916" s="417"/>
      <c r="T916" s="417"/>
      <c r="U916" s="417"/>
      <c r="V916" s="417"/>
      <c r="W916" s="417"/>
      <c r="X916" s="417"/>
      <c r="Y916" s="417"/>
      <c r="Z916" s="417"/>
      <c r="AA916" s="417"/>
      <c r="AB916" s="417"/>
      <c r="AC916" s="417"/>
      <c r="AD916" s="417"/>
      <c r="AE916" s="417"/>
      <c r="AF916" s="417"/>
      <c r="AG916" s="417"/>
      <c r="AH916" s="417"/>
      <c r="AI916" s="417"/>
      <c r="AJ916" s="417"/>
      <c r="AK916" s="417"/>
      <c r="AL916" s="417"/>
      <c r="AM916" s="417"/>
      <c r="AN916" s="417"/>
    </row>
    <row r="917" spans="1:40" ht="12.75" customHeight="1">
      <c r="A917" s="467"/>
      <c r="B917" s="515"/>
      <c r="C917" s="409"/>
      <c r="D917" s="600"/>
      <c r="E917" s="615"/>
      <c r="F917" s="630"/>
      <c r="G917" s="632"/>
      <c r="H917" s="630"/>
      <c r="J917" s="417"/>
      <c r="K917" s="417"/>
      <c r="L917" s="417"/>
      <c r="M917" s="417"/>
      <c r="N917" s="417"/>
      <c r="O917" s="417"/>
      <c r="P917" s="417"/>
      <c r="Q917" s="417"/>
      <c r="R917" s="417"/>
      <c r="S917" s="417"/>
      <c r="T917" s="417"/>
      <c r="U917" s="417"/>
      <c r="V917" s="417"/>
      <c r="W917" s="417"/>
      <c r="X917" s="417"/>
      <c r="Y917" s="417"/>
      <c r="Z917" s="417"/>
      <c r="AA917" s="417"/>
      <c r="AB917" s="417"/>
      <c r="AC917" s="417"/>
      <c r="AD917" s="417"/>
      <c r="AE917" s="417"/>
      <c r="AF917" s="417"/>
      <c r="AG917" s="417"/>
      <c r="AH917" s="417"/>
      <c r="AI917" s="417"/>
      <c r="AJ917" s="417"/>
      <c r="AK917" s="417"/>
      <c r="AL917" s="417"/>
      <c r="AM917" s="417"/>
      <c r="AN917" s="417"/>
    </row>
    <row r="918" spans="1:40" ht="12.75" customHeight="1">
      <c r="A918" s="466"/>
      <c r="B918" s="491"/>
      <c r="C918" s="510"/>
      <c r="D918" s="593"/>
      <c r="E918" s="611"/>
      <c r="F918" s="633"/>
      <c r="G918" s="631"/>
      <c r="H918" s="276"/>
      <c r="J918" s="417"/>
      <c r="K918" s="417"/>
      <c r="L918" s="417"/>
      <c r="M918" s="417"/>
      <c r="N918" s="417"/>
      <c r="O918" s="417"/>
      <c r="P918" s="417"/>
      <c r="Q918" s="417"/>
      <c r="R918" s="417"/>
      <c r="S918" s="417"/>
      <c r="T918" s="417"/>
      <c r="U918" s="417"/>
      <c r="V918" s="417"/>
      <c r="W918" s="417"/>
      <c r="X918" s="417"/>
      <c r="Y918" s="417"/>
      <c r="Z918" s="417"/>
      <c r="AA918" s="417"/>
      <c r="AB918" s="417"/>
      <c r="AC918" s="417"/>
      <c r="AD918" s="417"/>
      <c r="AE918" s="417"/>
      <c r="AF918" s="417"/>
      <c r="AG918" s="417"/>
      <c r="AH918" s="417"/>
      <c r="AI918" s="417"/>
      <c r="AJ918" s="417"/>
      <c r="AK918" s="417"/>
      <c r="AL918" s="417"/>
      <c r="AM918" s="417"/>
      <c r="AN918" s="417"/>
    </row>
    <row r="919" spans="1:40" ht="12.75" customHeight="1">
      <c r="A919" s="467"/>
      <c r="B919" s="469" t="s">
        <v>2196</v>
      </c>
      <c r="C919" s="493"/>
      <c r="D919" s="594"/>
      <c r="E919" s="469"/>
      <c r="F919" s="634"/>
      <c r="G919" s="632"/>
      <c r="H919" s="630"/>
      <c r="J919" s="417"/>
      <c r="K919" s="417"/>
      <c r="L919" s="417"/>
      <c r="M919" s="417"/>
      <c r="N919" s="417"/>
      <c r="O919" s="417"/>
      <c r="P919" s="417"/>
      <c r="Q919" s="417"/>
      <c r="R919" s="417"/>
      <c r="S919" s="417"/>
      <c r="T919" s="417"/>
      <c r="U919" s="417"/>
      <c r="V919" s="417"/>
      <c r="W919" s="417"/>
      <c r="X919" s="417"/>
      <c r="Y919" s="417"/>
      <c r="Z919" s="417"/>
      <c r="AA919" s="417"/>
      <c r="AB919" s="417"/>
      <c r="AC919" s="417"/>
      <c r="AD919" s="417"/>
      <c r="AE919" s="417"/>
      <c r="AF919" s="417"/>
      <c r="AG919" s="417"/>
      <c r="AH919" s="417"/>
      <c r="AI919" s="417"/>
      <c r="AJ919" s="417"/>
      <c r="AK919" s="417"/>
      <c r="AL919" s="417"/>
      <c r="AM919" s="417"/>
      <c r="AN919" s="417"/>
    </row>
    <row r="920" spans="1:40" ht="12.75" customHeight="1">
      <c r="A920" s="481"/>
      <c r="B920" s="521"/>
      <c r="C920" s="514"/>
      <c r="D920" s="599"/>
      <c r="E920" s="614"/>
      <c r="F920" s="633"/>
      <c r="G920" s="633"/>
      <c r="H920" s="651"/>
      <c r="J920" s="417"/>
      <c r="K920" s="417"/>
      <c r="L920" s="417"/>
      <c r="M920" s="417"/>
      <c r="N920" s="417"/>
      <c r="O920" s="417"/>
      <c r="P920" s="417"/>
      <c r="Q920" s="417"/>
      <c r="R920" s="417"/>
      <c r="S920" s="417"/>
      <c r="T920" s="417"/>
      <c r="U920" s="417"/>
      <c r="V920" s="417"/>
      <c r="W920" s="417"/>
      <c r="X920" s="417"/>
      <c r="Y920" s="417"/>
      <c r="Z920" s="417"/>
      <c r="AA920" s="417"/>
      <c r="AB920" s="417"/>
      <c r="AC920" s="417"/>
      <c r="AD920" s="417"/>
      <c r="AE920" s="417"/>
      <c r="AF920" s="417"/>
      <c r="AG920" s="417"/>
      <c r="AH920" s="417"/>
      <c r="AI920" s="417"/>
      <c r="AJ920" s="417"/>
      <c r="AK920" s="417"/>
      <c r="AL920" s="417"/>
      <c r="AM920" s="417"/>
      <c r="AN920" s="417"/>
    </row>
    <row r="921" spans="1:40" ht="12.75" customHeight="1">
      <c r="A921" s="482"/>
      <c r="B921" s="522"/>
      <c r="C921" s="409"/>
      <c r="D921" s="604"/>
      <c r="E921" s="522"/>
      <c r="F921" s="635"/>
      <c r="G921" s="374"/>
      <c r="H921" s="374"/>
      <c r="J921" s="5"/>
      <c r="K921" s="417"/>
      <c r="L921" s="417"/>
      <c r="M921" s="417"/>
      <c r="N921" s="417"/>
      <c r="O921" s="417"/>
      <c r="P921" s="417"/>
      <c r="Q921" s="417"/>
      <c r="R921" s="417"/>
      <c r="S921" s="417"/>
      <c r="T921" s="417"/>
      <c r="U921" s="417"/>
      <c r="V921" s="417"/>
      <c r="W921" s="417"/>
      <c r="X921" s="417"/>
      <c r="Y921" s="417"/>
      <c r="Z921" s="417"/>
      <c r="AA921" s="417"/>
      <c r="AB921" s="417"/>
      <c r="AC921" s="417"/>
      <c r="AD921" s="417"/>
      <c r="AE921" s="417"/>
      <c r="AF921" s="417"/>
      <c r="AG921" s="417"/>
      <c r="AH921" s="417"/>
      <c r="AI921" s="417"/>
      <c r="AJ921" s="417"/>
      <c r="AK921" s="417"/>
      <c r="AL921" s="417"/>
      <c r="AM921" s="417"/>
      <c r="AN921" s="417"/>
    </row>
    <row r="922" spans="1:40" ht="12.75" customHeight="1">
      <c r="A922" s="475"/>
      <c r="B922" s="510"/>
      <c r="C922" s="569"/>
      <c r="D922" s="590"/>
      <c r="E922" s="618"/>
      <c r="F922" s="631"/>
      <c r="G922" s="631"/>
      <c r="H922" s="423"/>
      <c r="J922" s="417"/>
      <c r="K922" s="417"/>
      <c r="L922" s="417"/>
      <c r="M922" s="417"/>
      <c r="N922" s="417"/>
      <c r="O922" s="417"/>
      <c r="P922" s="417"/>
      <c r="Q922" s="417"/>
      <c r="R922" s="417"/>
      <c r="S922" s="417"/>
      <c r="T922" s="417"/>
      <c r="U922" s="417"/>
      <c r="V922" s="417"/>
      <c r="W922" s="417"/>
      <c r="X922" s="417"/>
      <c r="Y922" s="417"/>
      <c r="Z922" s="417"/>
      <c r="AA922" s="417"/>
      <c r="AB922" s="417"/>
      <c r="AC922" s="417"/>
      <c r="AD922" s="417"/>
      <c r="AE922" s="417"/>
      <c r="AF922" s="417"/>
      <c r="AG922" s="417"/>
      <c r="AH922" s="417"/>
      <c r="AI922" s="417"/>
      <c r="AJ922" s="417"/>
      <c r="AK922" s="417"/>
      <c r="AL922" s="417"/>
      <c r="AM922" s="417"/>
      <c r="AN922" s="417"/>
    </row>
    <row r="923" spans="1:40" ht="12.75" customHeight="1">
      <c r="A923" s="476" t="s">
        <v>972</v>
      </c>
      <c r="B923" s="504" t="s">
        <v>4867</v>
      </c>
      <c r="C923" s="571"/>
      <c r="D923" s="591"/>
      <c r="E923" s="620"/>
      <c r="F923" s="632"/>
      <c r="G923" s="632"/>
      <c r="H923" s="409"/>
      <c r="J923" s="417"/>
      <c r="K923" s="417"/>
      <c r="L923" s="417"/>
      <c r="M923" s="417"/>
      <c r="N923" s="417"/>
      <c r="O923" s="417"/>
      <c r="P923" s="417"/>
      <c r="Q923" s="417"/>
      <c r="R923" s="417"/>
      <c r="S923" s="417"/>
      <c r="T923" s="417"/>
      <c r="U923" s="417"/>
      <c r="V923" s="417"/>
      <c r="W923" s="417"/>
      <c r="X923" s="417"/>
      <c r="Y923" s="417"/>
      <c r="Z923" s="417"/>
      <c r="AA923" s="417"/>
      <c r="AB923" s="417"/>
      <c r="AC923" s="417"/>
      <c r="AD923" s="417"/>
      <c r="AE923" s="417"/>
      <c r="AF923" s="417"/>
      <c r="AG923" s="417"/>
      <c r="AH923" s="417"/>
      <c r="AI923" s="417"/>
      <c r="AJ923" s="417"/>
      <c r="AK923" s="417"/>
      <c r="AL923" s="417"/>
      <c r="AM923" s="417"/>
      <c r="AN923" s="417"/>
    </row>
    <row r="924" spans="1:40" ht="12.75" customHeight="1">
      <c r="A924" s="466"/>
      <c r="B924" s="510"/>
      <c r="C924" s="570"/>
      <c r="D924" s="590"/>
      <c r="E924" s="618"/>
      <c r="F924" s="631"/>
      <c r="G924" s="631"/>
      <c r="H924" s="423"/>
      <c r="J924" s="417"/>
      <c r="K924" s="417"/>
      <c r="L924" s="417"/>
      <c r="M924" s="417"/>
      <c r="N924" s="417"/>
      <c r="O924" s="417"/>
      <c r="P924" s="417"/>
      <c r="Q924" s="417"/>
      <c r="R924" s="417"/>
      <c r="S924" s="417"/>
      <c r="T924" s="417"/>
      <c r="U924" s="417"/>
      <c r="V924" s="417"/>
      <c r="W924" s="417"/>
      <c r="X924" s="417"/>
      <c r="Y924" s="417"/>
      <c r="Z924" s="417"/>
      <c r="AA924" s="417"/>
      <c r="AB924" s="417"/>
      <c r="AC924" s="417"/>
      <c r="AD924" s="417"/>
      <c r="AE924" s="417"/>
      <c r="AF924" s="417"/>
      <c r="AG924" s="417"/>
      <c r="AH924" s="417"/>
      <c r="AI924" s="417"/>
      <c r="AJ924" s="417"/>
      <c r="AK924" s="417"/>
      <c r="AL924" s="417"/>
      <c r="AM924" s="417"/>
      <c r="AN924" s="417"/>
    </row>
    <row r="925" spans="1:40" ht="12.75" customHeight="1">
      <c r="A925" s="480"/>
      <c r="B925" s="523"/>
      <c r="C925" s="277"/>
      <c r="D925" s="591"/>
      <c r="E925" s="619"/>
      <c r="F925" s="632"/>
      <c r="G925" s="632"/>
      <c r="H925" s="277"/>
      <c r="J925" s="417"/>
      <c r="K925" s="417"/>
      <c r="L925" s="417"/>
      <c r="M925" s="417"/>
      <c r="N925" s="417"/>
      <c r="O925" s="417"/>
      <c r="P925" s="417"/>
      <c r="Q925" s="417"/>
      <c r="R925" s="417"/>
      <c r="S925" s="417"/>
      <c r="T925" s="417"/>
      <c r="U925" s="417"/>
      <c r="V925" s="417"/>
      <c r="W925" s="417"/>
      <c r="X925" s="417"/>
      <c r="Y925" s="417"/>
      <c r="Z925" s="417"/>
      <c r="AA925" s="417"/>
      <c r="AB925" s="417"/>
      <c r="AC925" s="417"/>
      <c r="AD925" s="417"/>
      <c r="AE925" s="417"/>
      <c r="AF925" s="417"/>
      <c r="AG925" s="417"/>
      <c r="AH925" s="417"/>
      <c r="AI925" s="417"/>
      <c r="AJ925" s="417"/>
      <c r="AK925" s="417"/>
      <c r="AL925" s="417"/>
      <c r="AM925" s="417"/>
      <c r="AN925" s="417"/>
    </row>
    <row r="926" spans="1:40" ht="12.75" customHeight="1">
      <c r="A926" s="466"/>
      <c r="B926" s="510"/>
      <c r="C926" s="423"/>
      <c r="D926" s="599"/>
      <c r="E926" s="618"/>
      <c r="F926" s="276"/>
      <c r="G926" s="631"/>
      <c r="H926" s="656"/>
      <c r="J926" s="417"/>
      <c r="K926" s="417"/>
      <c r="L926" s="417"/>
      <c r="M926" s="417"/>
      <c r="N926" s="417"/>
      <c r="O926" s="417"/>
      <c r="P926" s="417"/>
      <c r="Q926" s="417"/>
      <c r="R926" s="417"/>
      <c r="S926" s="417"/>
      <c r="T926" s="417"/>
      <c r="U926" s="417"/>
      <c r="V926" s="417"/>
      <c r="W926" s="417"/>
      <c r="X926" s="417"/>
      <c r="Y926" s="417"/>
      <c r="Z926" s="417"/>
      <c r="AA926" s="417"/>
      <c r="AB926" s="417"/>
      <c r="AC926" s="417"/>
      <c r="AD926" s="417"/>
      <c r="AE926" s="417"/>
      <c r="AF926" s="417"/>
      <c r="AG926" s="417"/>
      <c r="AH926" s="417"/>
      <c r="AI926" s="417"/>
      <c r="AJ926" s="417"/>
      <c r="AK926" s="417"/>
      <c r="AL926" s="417"/>
      <c r="AM926" s="417"/>
      <c r="AN926" s="417"/>
    </row>
    <row r="927" spans="1:40" ht="12.75" customHeight="1">
      <c r="A927" s="467"/>
      <c r="B927" s="523" t="s">
        <v>2914</v>
      </c>
      <c r="C927" s="515" t="s">
        <v>4869</v>
      </c>
      <c r="D927" s="600">
        <v>33.200000000000003</v>
      </c>
      <c r="E927" s="619" t="s">
        <v>2738</v>
      </c>
      <c r="F927" s="630"/>
      <c r="G927" s="632"/>
      <c r="H927" s="277"/>
      <c r="J927" s="417"/>
      <c r="K927" s="417"/>
      <c r="L927" s="417"/>
      <c r="M927" s="417"/>
      <c r="N927" s="417"/>
      <c r="O927" s="417"/>
      <c r="P927" s="417"/>
      <c r="Q927" s="417"/>
      <c r="R927" s="417"/>
      <c r="S927" s="417"/>
      <c r="T927" s="417"/>
      <c r="U927" s="417"/>
      <c r="V927" s="417"/>
      <c r="W927" s="417"/>
      <c r="X927" s="417"/>
      <c r="Y927" s="417"/>
      <c r="Z927" s="417"/>
      <c r="AA927" s="417"/>
      <c r="AB927" s="417"/>
      <c r="AC927" s="417"/>
      <c r="AD927" s="417"/>
      <c r="AE927" s="417"/>
      <c r="AF927" s="417"/>
      <c r="AG927" s="417"/>
      <c r="AH927" s="417"/>
      <c r="AI927" s="417"/>
      <c r="AJ927" s="417"/>
      <c r="AK927" s="417"/>
      <c r="AL927" s="417"/>
      <c r="AM927" s="417"/>
      <c r="AN927" s="417"/>
    </row>
    <row r="928" spans="1:40" ht="12.75" customHeight="1">
      <c r="A928" s="466"/>
      <c r="B928" s="510"/>
      <c r="C928" s="423"/>
      <c r="D928" s="599"/>
      <c r="E928" s="618"/>
      <c r="F928" s="276"/>
      <c r="G928" s="631"/>
      <c r="H928" s="656"/>
      <c r="J928" s="417"/>
      <c r="K928" s="417"/>
      <c r="L928" s="417"/>
      <c r="M928" s="417"/>
      <c r="N928" s="417"/>
      <c r="O928" s="417"/>
      <c r="P928" s="417"/>
      <c r="Q928" s="417"/>
      <c r="R928" s="417"/>
      <c r="S928" s="417"/>
      <c r="T928" s="417"/>
      <c r="U928" s="417"/>
      <c r="V928" s="417"/>
      <c r="W928" s="417"/>
      <c r="X928" s="417"/>
      <c r="Y928" s="417"/>
      <c r="Z928" s="417"/>
      <c r="AA928" s="417"/>
      <c r="AB928" s="417"/>
      <c r="AC928" s="417"/>
      <c r="AD928" s="417"/>
      <c r="AE928" s="417"/>
      <c r="AF928" s="417"/>
      <c r="AG928" s="417"/>
      <c r="AH928" s="417"/>
      <c r="AI928" s="417"/>
      <c r="AJ928" s="417"/>
      <c r="AK928" s="417"/>
      <c r="AL928" s="417"/>
      <c r="AM928" s="417"/>
      <c r="AN928" s="417"/>
    </row>
    <row r="929" spans="1:40" ht="12.75" customHeight="1">
      <c r="A929" s="467"/>
      <c r="B929" s="523" t="s">
        <v>1927</v>
      </c>
      <c r="C929" s="515" t="s">
        <v>2921</v>
      </c>
      <c r="D929" s="600">
        <v>13</v>
      </c>
      <c r="E929" s="619" t="s">
        <v>161</v>
      </c>
      <c r="F929" s="630"/>
      <c r="G929" s="632"/>
      <c r="H929" s="277"/>
      <c r="J929" s="417"/>
      <c r="K929" s="417"/>
      <c r="L929" s="417"/>
      <c r="M929" s="417"/>
      <c r="N929" s="417"/>
      <c r="O929" s="417"/>
      <c r="P929" s="417"/>
      <c r="Q929" s="417"/>
      <c r="R929" s="417"/>
      <c r="S929" s="417"/>
      <c r="T929" s="417"/>
      <c r="U929" s="417"/>
      <c r="V929" s="417"/>
      <c r="W929" s="417"/>
      <c r="X929" s="417"/>
      <c r="Y929" s="417"/>
      <c r="Z929" s="417"/>
      <c r="AA929" s="417"/>
      <c r="AB929" s="417"/>
      <c r="AC929" s="417"/>
      <c r="AD929" s="417"/>
      <c r="AE929" s="417"/>
      <c r="AF929" s="417"/>
      <c r="AG929" s="417"/>
      <c r="AH929" s="417"/>
      <c r="AI929" s="417"/>
      <c r="AJ929" s="417"/>
      <c r="AK929" s="417"/>
      <c r="AL929" s="417"/>
      <c r="AM929" s="417"/>
      <c r="AN929" s="417"/>
    </row>
    <row r="930" spans="1:40" ht="12.75" customHeight="1">
      <c r="A930" s="466"/>
      <c r="B930" s="510"/>
      <c r="C930" s="514"/>
      <c r="D930" s="599"/>
      <c r="E930" s="618"/>
      <c r="F930" s="276"/>
      <c r="G930" s="631"/>
      <c r="H930" s="656"/>
      <c r="J930" s="417"/>
      <c r="K930" s="417"/>
      <c r="L930" s="417"/>
      <c r="M930" s="417"/>
      <c r="N930" s="417"/>
      <c r="O930" s="417"/>
      <c r="P930" s="417"/>
      <c r="Q930" s="417"/>
      <c r="R930" s="417"/>
      <c r="S930" s="417"/>
      <c r="T930" s="417"/>
      <c r="U930" s="417"/>
      <c r="V930" s="417"/>
      <c r="W930" s="417"/>
      <c r="X930" s="417"/>
      <c r="Y930" s="417"/>
      <c r="Z930" s="417"/>
      <c r="AA930" s="417"/>
      <c r="AB930" s="417"/>
      <c r="AC930" s="417"/>
      <c r="AD930" s="417"/>
      <c r="AE930" s="417"/>
      <c r="AF930" s="417"/>
      <c r="AG930" s="417"/>
      <c r="AH930" s="417"/>
      <c r="AI930" s="417"/>
      <c r="AJ930" s="417"/>
      <c r="AK930" s="417"/>
      <c r="AL930" s="417"/>
      <c r="AM930" s="417"/>
      <c r="AN930" s="417"/>
    </row>
    <row r="931" spans="1:40" ht="12.75" customHeight="1">
      <c r="A931" s="467"/>
      <c r="B931" s="523" t="s">
        <v>4870</v>
      </c>
      <c r="C931" s="409"/>
      <c r="D931" s="600">
        <v>33.200000000000003</v>
      </c>
      <c r="E931" s="619" t="s">
        <v>2738</v>
      </c>
      <c r="F931" s="630"/>
      <c r="G931" s="632"/>
      <c r="H931" s="277"/>
      <c r="J931" s="417"/>
      <c r="K931" s="417"/>
      <c r="L931" s="417"/>
      <c r="M931" s="417"/>
      <c r="N931" s="417"/>
      <c r="O931" s="417"/>
      <c r="P931" s="417"/>
      <c r="Q931" s="417"/>
      <c r="R931" s="417"/>
      <c r="S931" s="417"/>
      <c r="T931" s="417"/>
      <c r="U931" s="417"/>
      <c r="V931" s="417"/>
      <c r="W931" s="417"/>
      <c r="X931" s="417"/>
      <c r="Y931" s="417"/>
      <c r="Z931" s="417"/>
      <c r="AA931" s="417"/>
      <c r="AB931" s="417"/>
      <c r="AC931" s="417"/>
      <c r="AD931" s="417"/>
      <c r="AE931" s="417"/>
      <c r="AF931" s="417"/>
      <c r="AG931" s="417"/>
      <c r="AH931" s="417"/>
      <c r="AI931" s="417"/>
      <c r="AJ931" s="417"/>
      <c r="AK931" s="417"/>
      <c r="AL931" s="417"/>
      <c r="AM931" s="417"/>
      <c r="AN931" s="417"/>
    </row>
    <row r="932" spans="1:40" ht="12.75" customHeight="1">
      <c r="A932" s="466"/>
      <c r="B932" s="491"/>
      <c r="C932" s="423"/>
      <c r="D932" s="599"/>
      <c r="E932" s="618"/>
      <c r="F932" s="276"/>
      <c r="G932" s="631"/>
      <c r="H932" s="656"/>
      <c r="J932" s="417"/>
      <c r="K932" s="417"/>
      <c r="L932" s="417"/>
      <c r="M932" s="417"/>
      <c r="N932" s="417"/>
      <c r="O932" s="417"/>
      <c r="P932" s="417"/>
      <c r="Q932" s="417"/>
      <c r="R932" s="417"/>
      <c r="S932" s="417"/>
      <c r="T932" s="417"/>
      <c r="U932" s="417"/>
      <c r="V932" s="417"/>
      <c r="W932" s="417"/>
      <c r="X932" s="417"/>
      <c r="Y932" s="417"/>
      <c r="Z932" s="417"/>
      <c r="AA932" s="417"/>
      <c r="AB932" s="417"/>
      <c r="AC932" s="417"/>
      <c r="AD932" s="417"/>
      <c r="AE932" s="417"/>
      <c r="AF932" s="417"/>
      <c r="AG932" s="417"/>
      <c r="AH932" s="417"/>
      <c r="AI932" s="417"/>
      <c r="AJ932" s="417"/>
      <c r="AK932" s="417"/>
      <c r="AL932" s="417"/>
      <c r="AM932" s="417"/>
      <c r="AN932" s="417"/>
    </row>
    <row r="933" spans="1:40" ht="12.75" customHeight="1">
      <c r="A933" s="467"/>
      <c r="B933" s="493" t="s">
        <v>4871</v>
      </c>
      <c r="C933" s="409" t="s">
        <v>4872</v>
      </c>
      <c r="D933" s="600">
        <v>10.199999999999999</v>
      </c>
      <c r="E933" s="619" t="s">
        <v>2738</v>
      </c>
      <c r="F933" s="630"/>
      <c r="G933" s="632"/>
      <c r="H933" s="277"/>
      <c r="J933" s="417"/>
      <c r="K933" s="417"/>
      <c r="L933" s="417"/>
      <c r="M933" s="417"/>
      <c r="N933" s="417"/>
      <c r="O933" s="417"/>
      <c r="P933" s="417"/>
      <c r="Q933" s="417"/>
      <c r="R933" s="417"/>
      <c r="S933" s="417"/>
      <c r="T933" s="417"/>
      <c r="U933" s="417"/>
      <c r="V933" s="417"/>
      <c r="W933" s="417"/>
      <c r="X933" s="417"/>
      <c r="Y933" s="417"/>
      <c r="Z933" s="417"/>
      <c r="AA933" s="417"/>
      <c r="AB933" s="417"/>
      <c r="AC933" s="417"/>
      <c r="AD933" s="417"/>
      <c r="AE933" s="417"/>
      <c r="AF933" s="417"/>
      <c r="AG933" s="417"/>
      <c r="AH933" s="417"/>
      <c r="AI933" s="417"/>
      <c r="AJ933" s="417"/>
      <c r="AK933" s="417"/>
      <c r="AL933" s="417"/>
      <c r="AM933" s="417"/>
      <c r="AN933" s="417"/>
    </row>
    <row r="934" spans="1:40" ht="12.75" customHeight="1">
      <c r="A934" s="466"/>
      <c r="B934" s="510"/>
      <c r="C934" s="423"/>
      <c r="D934" s="599"/>
      <c r="E934" s="618"/>
      <c r="F934" s="276"/>
      <c r="G934" s="631"/>
      <c r="H934" s="661"/>
      <c r="J934" s="417"/>
      <c r="K934" s="417"/>
      <c r="L934" s="417"/>
      <c r="M934" s="417"/>
      <c r="N934" s="417"/>
      <c r="O934" s="417"/>
      <c r="P934" s="417"/>
      <c r="Q934" s="417"/>
      <c r="R934" s="417"/>
      <c r="S934" s="417"/>
      <c r="T934" s="417"/>
      <c r="U934" s="417"/>
      <c r="V934" s="417"/>
      <c r="W934" s="417"/>
      <c r="X934" s="417"/>
      <c r="Y934" s="417"/>
      <c r="Z934" s="417"/>
      <c r="AA934" s="417"/>
      <c r="AB934" s="417"/>
      <c r="AC934" s="417"/>
      <c r="AD934" s="417"/>
      <c r="AE934" s="417"/>
      <c r="AF934" s="417"/>
      <c r="AG934" s="417"/>
      <c r="AH934" s="417"/>
      <c r="AI934" s="417"/>
      <c r="AJ934" s="417"/>
      <c r="AK934" s="417"/>
      <c r="AL934" s="417"/>
      <c r="AM934" s="417"/>
      <c r="AN934" s="417"/>
    </row>
    <row r="935" spans="1:40" ht="12.75" customHeight="1">
      <c r="A935" s="467"/>
      <c r="B935" s="523"/>
      <c r="C935" s="409"/>
      <c r="D935" s="600"/>
      <c r="E935" s="619"/>
      <c r="F935" s="630"/>
      <c r="G935" s="632"/>
      <c r="H935" s="277"/>
      <c r="J935" s="417"/>
      <c r="K935" s="417"/>
      <c r="L935" s="417"/>
      <c r="M935" s="417"/>
      <c r="N935" s="417"/>
      <c r="O935" s="417"/>
      <c r="P935" s="417"/>
      <c r="Q935" s="417"/>
      <c r="R935" s="417"/>
      <c r="S935" s="417"/>
      <c r="T935" s="417"/>
      <c r="U935" s="417"/>
      <c r="V935" s="417"/>
      <c r="W935" s="417"/>
      <c r="X935" s="417"/>
      <c r="Y935" s="417"/>
      <c r="Z935" s="417"/>
      <c r="AA935" s="417"/>
      <c r="AB935" s="417"/>
      <c r="AC935" s="417"/>
      <c r="AD935" s="417"/>
      <c r="AE935" s="417"/>
      <c r="AF935" s="417"/>
      <c r="AG935" s="417"/>
      <c r="AH935" s="417"/>
      <c r="AI935" s="417"/>
      <c r="AJ935" s="417"/>
      <c r="AK935" s="417"/>
      <c r="AL935" s="417"/>
      <c r="AM935" s="417"/>
      <c r="AN935" s="417"/>
    </row>
    <row r="936" spans="1:40" ht="12.75" customHeight="1">
      <c r="A936" s="466"/>
      <c r="B936" s="516"/>
      <c r="C936" s="514"/>
      <c r="D936" s="599"/>
      <c r="E936" s="618"/>
      <c r="F936" s="276"/>
      <c r="G936" s="631"/>
      <c r="H936" s="661"/>
      <c r="J936" s="417"/>
      <c r="K936" s="417"/>
      <c r="L936" s="417"/>
      <c r="M936" s="417"/>
      <c r="N936" s="417"/>
      <c r="O936" s="417"/>
      <c r="P936" s="417"/>
      <c r="Q936" s="417"/>
      <c r="R936" s="417"/>
      <c r="S936" s="417"/>
      <c r="T936" s="417"/>
      <c r="U936" s="417"/>
      <c r="V936" s="417"/>
      <c r="W936" s="417"/>
      <c r="X936" s="417"/>
      <c r="Y936" s="417"/>
      <c r="Z936" s="417"/>
      <c r="AA936" s="417"/>
      <c r="AB936" s="417"/>
      <c r="AC936" s="417"/>
      <c r="AD936" s="417"/>
      <c r="AE936" s="417"/>
      <c r="AF936" s="417"/>
      <c r="AG936" s="417"/>
      <c r="AH936" s="417"/>
      <c r="AI936" s="417"/>
      <c r="AJ936" s="417"/>
      <c r="AK936" s="417"/>
      <c r="AL936" s="417"/>
      <c r="AM936" s="417"/>
      <c r="AN936" s="417"/>
    </row>
    <row r="937" spans="1:40" ht="12.75" customHeight="1">
      <c r="A937" s="467"/>
      <c r="B937" s="515"/>
      <c r="C937" s="409"/>
      <c r="D937" s="600"/>
      <c r="E937" s="619"/>
      <c r="F937" s="630"/>
      <c r="G937" s="632"/>
      <c r="H937" s="277"/>
      <c r="J937" s="417"/>
      <c r="K937" s="417"/>
      <c r="L937" s="417"/>
      <c r="M937" s="417"/>
      <c r="N937" s="417"/>
      <c r="O937" s="417"/>
      <c r="P937" s="417"/>
      <c r="Q937" s="417"/>
      <c r="R937" s="417"/>
      <c r="S937" s="417"/>
      <c r="T937" s="417"/>
      <c r="U937" s="417"/>
      <c r="V937" s="417"/>
      <c r="W937" s="417"/>
      <c r="X937" s="417"/>
      <c r="Y937" s="417"/>
      <c r="Z937" s="417"/>
      <c r="AA937" s="417"/>
      <c r="AB937" s="417"/>
      <c r="AC937" s="417"/>
      <c r="AD937" s="417"/>
      <c r="AE937" s="417"/>
      <c r="AF937" s="417"/>
      <c r="AG937" s="417"/>
      <c r="AH937" s="417"/>
      <c r="AI937" s="417"/>
      <c r="AJ937" s="417"/>
      <c r="AK937" s="417"/>
      <c r="AL937" s="417"/>
      <c r="AM937" s="417"/>
      <c r="AN937" s="417"/>
    </row>
    <row r="938" spans="1:40" ht="12.75" customHeight="1">
      <c r="A938" s="466"/>
      <c r="B938" s="516"/>
      <c r="C938" s="423"/>
      <c r="D938" s="599"/>
      <c r="E938" s="618"/>
      <c r="F938" s="276"/>
      <c r="G938" s="631"/>
      <c r="H938" s="661"/>
      <c r="J938" s="417"/>
      <c r="K938" s="417"/>
      <c r="L938" s="417"/>
      <c r="M938" s="417"/>
      <c r="N938" s="417"/>
      <c r="O938" s="417"/>
      <c r="P938" s="417"/>
      <c r="Q938" s="417"/>
      <c r="R938" s="417"/>
      <c r="S938" s="417"/>
      <c r="T938" s="417"/>
      <c r="U938" s="417"/>
      <c r="V938" s="417"/>
      <c r="W938" s="417"/>
      <c r="X938" s="417"/>
      <c r="Y938" s="417"/>
      <c r="Z938" s="417"/>
      <c r="AA938" s="417"/>
      <c r="AB938" s="417"/>
      <c r="AC938" s="417"/>
      <c r="AD938" s="417"/>
      <c r="AE938" s="417"/>
      <c r="AF938" s="417"/>
      <c r="AG938" s="417"/>
      <c r="AH938" s="417"/>
      <c r="AI938" s="417"/>
      <c r="AJ938" s="417"/>
      <c r="AK938" s="417"/>
      <c r="AL938" s="417"/>
      <c r="AM938" s="417"/>
      <c r="AN938" s="417"/>
    </row>
    <row r="939" spans="1:40" ht="12.75" customHeight="1">
      <c r="A939" s="467"/>
      <c r="B939" s="515"/>
      <c r="C939" s="409"/>
      <c r="D939" s="600"/>
      <c r="E939" s="619"/>
      <c r="F939" s="630"/>
      <c r="G939" s="632"/>
      <c r="H939" s="277"/>
      <c r="J939" s="417"/>
      <c r="K939" s="417"/>
      <c r="L939" s="417"/>
      <c r="M939" s="417"/>
      <c r="N939" s="417"/>
      <c r="O939" s="417"/>
      <c r="P939" s="417"/>
      <c r="Q939" s="417"/>
      <c r="R939" s="417"/>
      <c r="S939" s="417"/>
      <c r="T939" s="417"/>
      <c r="U939" s="417"/>
      <c r="V939" s="417"/>
      <c r="W939" s="417"/>
      <c r="X939" s="417"/>
      <c r="Y939" s="417"/>
      <c r="Z939" s="417"/>
      <c r="AA939" s="417"/>
      <c r="AB939" s="417"/>
      <c r="AC939" s="417"/>
      <c r="AD939" s="417"/>
      <c r="AE939" s="417"/>
      <c r="AF939" s="417"/>
      <c r="AG939" s="417"/>
      <c r="AH939" s="417"/>
      <c r="AI939" s="417"/>
      <c r="AJ939" s="417"/>
      <c r="AK939" s="417"/>
      <c r="AL939" s="417"/>
      <c r="AM939" s="417"/>
      <c r="AN939" s="417"/>
    </row>
    <row r="940" spans="1:40" ht="12.75" customHeight="1">
      <c r="A940" s="466"/>
      <c r="B940" s="516"/>
      <c r="C940" s="514"/>
      <c r="D940" s="599"/>
      <c r="E940" s="618"/>
      <c r="F940" s="276"/>
      <c r="G940" s="631"/>
      <c r="H940" s="661"/>
      <c r="J940" s="417"/>
      <c r="K940" s="417"/>
      <c r="L940" s="417"/>
      <c r="M940" s="417"/>
      <c r="N940" s="417"/>
      <c r="O940" s="417"/>
      <c r="P940" s="417"/>
      <c r="Q940" s="417"/>
      <c r="R940" s="417"/>
      <c r="S940" s="417"/>
      <c r="T940" s="417"/>
      <c r="U940" s="417"/>
      <c r="V940" s="417"/>
      <c r="W940" s="417"/>
      <c r="X940" s="417"/>
      <c r="Y940" s="417"/>
      <c r="Z940" s="417"/>
      <c r="AA940" s="417"/>
      <c r="AB940" s="417"/>
      <c r="AC940" s="417"/>
      <c r="AD940" s="417"/>
      <c r="AE940" s="417"/>
      <c r="AF940" s="417"/>
      <c r="AG940" s="417"/>
      <c r="AH940" s="417"/>
      <c r="AI940" s="417"/>
      <c r="AJ940" s="417"/>
      <c r="AK940" s="417"/>
      <c r="AL940" s="417"/>
      <c r="AM940" s="417"/>
      <c r="AN940" s="417"/>
    </row>
    <row r="941" spans="1:40" ht="12.75" customHeight="1">
      <c r="A941" s="467"/>
      <c r="B941" s="493"/>
      <c r="C941" s="409"/>
      <c r="D941" s="600"/>
      <c r="E941" s="619"/>
      <c r="F941" s="630"/>
      <c r="G941" s="632"/>
      <c r="H941" s="277"/>
      <c r="J941" s="417"/>
      <c r="K941" s="417"/>
      <c r="L941" s="417"/>
      <c r="M941" s="417"/>
      <c r="N941" s="417"/>
      <c r="O941" s="417"/>
      <c r="P941" s="417"/>
      <c r="Q941" s="417"/>
      <c r="R941" s="417"/>
      <c r="S941" s="417"/>
      <c r="T941" s="417"/>
      <c r="U941" s="417"/>
      <c r="V941" s="417"/>
      <c r="W941" s="417"/>
      <c r="X941" s="417"/>
      <c r="Y941" s="417"/>
      <c r="Z941" s="417"/>
      <c r="AA941" s="417"/>
      <c r="AB941" s="417"/>
      <c r="AC941" s="417"/>
      <c r="AD941" s="417"/>
      <c r="AE941" s="417"/>
      <c r="AF941" s="417"/>
      <c r="AG941" s="417"/>
      <c r="AH941" s="417"/>
      <c r="AI941" s="417"/>
      <c r="AJ941" s="417"/>
      <c r="AK941" s="417"/>
      <c r="AL941" s="417"/>
      <c r="AM941" s="417"/>
      <c r="AN941" s="417"/>
    </row>
    <row r="942" spans="1:40" ht="12.75" customHeight="1">
      <c r="A942" s="466"/>
      <c r="B942" s="510"/>
      <c r="C942" s="514"/>
      <c r="D942" s="599"/>
      <c r="E942" s="618"/>
      <c r="F942" s="276"/>
      <c r="G942" s="631"/>
      <c r="H942" s="661"/>
      <c r="J942" s="417"/>
      <c r="K942" s="417"/>
      <c r="L942" s="417"/>
      <c r="M942" s="417"/>
      <c r="N942" s="417"/>
      <c r="O942" s="417"/>
      <c r="P942" s="417"/>
      <c r="Q942" s="417"/>
      <c r="R942" s="417"/>
      <c r="S942" s="417"/>
      <c r="T942" s="417"/>
      <c r="U942" s="417"/>
      <c r="V942" s="417"/>
      <c r="W942" s="417"/>
      <c r="X942" s="417"/>
      <c r="Y942" s="417"/>
      <c r="Z942" s="417"/>
      <c r="AA942" s="417"/>
      <c r="AB942" s="417"/>
      <c r="AC942" s="417"/>
      <c r="AD942" s="417"/>
      <c r="AE942" s="417"/>
      <c r="AF942" s="417"/>
      <c r="AG942" s="417"/>
      <c r="AH942" s="417"/>
      <c r="AI942" s="417"/>
      <c r="AJ942" s="417"/>
      <c r="AK942" s="417"/>
      <c r="AL942" s="417"/>
      <c r="AM942" s="417"/>
      <c r="AN942" s="417"/>
    </row>
    <row r="943" spans="1:40" ht="12.75" customHeight="1">
      <c r="A943" s="467"/>
      <c r="B943" s="523"/>
      <c r="C943" s="409"/>
      <c r="D943" s="599"/>
      <c r="E943" s="619"/>
      <c r="F943" s="276"/>
      <c r="G943" s="632"/>
      <c r="H943" s="277"/>
      <c r="J943" s="417"/>
      <c r="K943" s="417"/>
      <c r="L943" s="417"/>
      <c r="M943" s="417"/>
      <c r="N943" s="417"/>
      <c r="O943" s="417"/>
      <c r="P943" s="417"/>
      <c r="Q943" s="417"/>
      <c r="R943" s="417"/>
      <c r="S943" s="417"/>
      <c r="T943" s="417"/>
      <c r="U943" s="417"/>
      <c r="V943" s="417"/>
      <c r="W943" s="417"/>
      <c r="X943" s="417"/>
      <c r="Y943" s="417"/>
      <c r="Z943" s="417"/>
      <c r="AA943" s="417"/>
      <c r="AB943" s="417"/>
      <c r="AC943" s="417"/>
      <c r="AD943" s="417"/>
      <c r="AE943" s="417"/>
      <c r="AF943" s="417"/>
      <c r="AG943" s="417"/>
      <c r="AH943" s="417"/>
      <c r="AI943" s="417"/>
      <c r="AJ943" s="417"/>
      <c r="AK943" s="417"/>
      <c r="AL943" s="417"/>
      <c r="AM943" s="417"/>
      <c r="AN943" s="417"/>
    </row>
    <row r="944" spans="1:40" ht="12.75" customHeight="1">
      <c r="A944" s="466"/>
      <c r="B944" s="510"/>
      <c r="C944" s="514"/>
      <c r="D944" s="597"/>
      <c r="E944" s="618"/>
      <c r="F944" s="636"/>
      <c r="G944" s="631"/>
      <c r="H944" s="661"/>
      <c r="J944" s="417"/>
      <c r="K944" s="417"/>
      <c r="L944" s="417"/>
      <c r="M944" s="417"/>
      <c r="N944" s="417"/>
      <c r="O944" s="417"/>
      <c r="P944" s="417"/>
      <c r="Q944" s="417"/>
      <c r="R944" s="417"/>
      <c r="S944" s="417"/>
      <c r="T944" s="417"/>
      <c r="U944" s="417"/>
      <c r="V944" s="417"/>
      <c r="W944" s="417"/>
      <c r="X944" s="417"/>
      <c r="Y944" s="417"/>
      <c r="Z944" s="417"/>
      <c r="AA944" s="417"/>
      <c r="AB944" s="417"/>
      <c r="AC944" s="417"/>
      <c r="AD944" s="417"/>
      <c r="AE944" s="417"/>
      <c r="AF944" s="417"/>
      <c r="AG944" s="417"/>
      <c r="AH944" s="417"/>
      <c r="AI944" s="417"/>
      <c r="AJ944" s="417"/>
      <c r="AK944" s="417"/>
      <c r="AL944" s="417"/>
      <c r="AM944" s="417"/>
      <c r="AN944" s="417"/>
    </row>
    <row r="945" spans="1:40" ht="12.75" customHeight="1">
      <c r="A945" s="467"/>
      <c r="B945" s="523"/>
      <c r="C945" s="515"/>
      <c r="D945" s="594"/>
      <c r="E945" s="619"/>
      <c r="F945" s="630"/>
      <c r="G945" s="632"/>
      <c r="H945" s="277"/>
      <c r="J945" s="417"/>
      <c r="K945" s="417"/>
      <c r="L945" s="417"/>
      <c r="M945" s="417"/>
      <c r="N945" s="417"/>
      <c r="O945" s="417"/>
      <c r="P945" s="417"/>
      <c r="Q945" s="417"/>
      <c r="R945" s="417"/>
      <c r="S945" s="417"/>
      <c r="T945" s="417"/>
      <c r="U945" s="417"/>
      <c r="V945" s="417"/>
      <c r="W945" s="417"/>
      <c r="X945" s="417"/>
      <c r="Y945" s="417"/>
      <c r="Z945" s="417"/>
      <c r="AA945" s="417"/>
      <c r="AB945" s="417"/>
      <c r="AC945" s="417"/>
      <c r="AD945" s="417"/>
      <c r="AE945" s="417"/>
      <c r="AF945" s="417"/>
      <c r="AG945" s="417"/>
      <c r="AH945" s="417"/>
      <c r="AI945" s="417"/>
      <c r="AJ945" s="417"/>
      <c r="AK945" s="417"/>
      <c r="AL945" s="417"/>
      <c r="AM945" s="417"/>
      <c r="AN945" s="417"/>
    </row>
    <row r="946" spans="1:40" ht="12.75" customHeight="1">
      <c r="A946" s="466"/>
      <c r="B946" s="510"/>
      <c r="C946" s="516"/>
      <c r="D946" s="599"/>
      <c r="E946" s="618"/>
      <c r="F946" s="276"/>
      <c r="G946" s="631"/>
      <c r="H946" s="661"/>
      <c r="J946" s="417"/>
      <c r="K946" s="417"/>
      <c r="L946" s="417"/>
      <c r="M946" s="417"/>
      <c r="N946" s="417"/>
      <c r="O946" s="417"/>
      <c r="P946" s="417"/>
      <c r="Q946" s="417"/>
      <c r="R946" s="417"/>
      <c r="S946" s="417"/>
      <c r="T946" s="417"/>
      <c r="U946" s="417"/>
      <c r="V946" s="417"/>
      <c r="W946" s="417"/>
      <c r="X946" s="417"/>
      <c r="Y946" s="417"/>
      <c r="Z946" s="417"/>
      <c r="AA946" s="417"/>
      <c r="AB946" s="417"/>
      <c r="AC946" s="417"/>
      <c r="AD946" s="417"/>
      <c r="AE946" s="417"/>
      <c r="AF946" s="417"/>
      <c r="AG946" s="417"/>
      <c r="AH946" s="417"/>
      <c r="AI946" s="417"/>
      <c r="AJ946" s="417"/>
      <c r="AK946" s="417"/>
      <c r="AL946" s="417"/>
      <c r="AM946" s="417"/>
      <c r="AN946" s="417"/>
    </row>
    <row r="947" spans="1:40" ht="12.75" customHeight="1">
      <c r="A947" s="467"/>
      <c r="B947" s="523"/>
      <c r="C947" s="409"/>
      <c r="D947" s="600"/>
      <c r="E947" s="619"/>
      <c r="F947" s="630"/>
      <c r="G947" s="632"/>
      <c r="H947" s="277"/>
      <c r="J947" s="417"/>
      <c r="K947" s="417"/>
      <c r="L947" s="417"/>
      <c r="M947" s="417"/>
      <c r="N947" s="417"/>
      <c r="O947" s="417"/>
      <c r="P947" s="417"/>
      <c r="Q947" s="417"/>
      <c r="R947" s="417"/>
      <c r="S947" s="417"/>
      <c r="T947" s="417"/>
      <c r="U947" s="417"/>
      <c r="V947" s="417"/>
      <c r="W947" s="417"/>
      <c r="X947" s="417"/>
      <c r="Y947" s="417"/>
      <c r="Z947" s="417"/>
      <c r="AA947" s="417"/>
      <c r="AB947" s="417"/>
      <c r="AC947" s="417"/>
      <c r="AD947" s="417"/>
      <c r="AE947" s="417"/>
      <c r="AF947" s="417"/>
      <c r="AG947" s="417"/>
      <c r="AH947" s="417"/>
      <c r="AI947" s="417"/>
      <c r="AJ947" s="417"/>
      <c r="AK947" s="417"/>
      <c r="AL947" s="417"/>
      <c r="AM947" s="417"/>
      <c r="AN947" s="417"/>
    </row>
    <row r="948" spans="1:40" ht="12.75" customHeight="1">
      <c r="A948" s="466"/>
      <c r="B948" s="510"/>
      <c r="C948" s="514"/>
      <c r="D948" s="599"/>
      <c r="E948" s="618"/>
      <c r="F948" s="276"/>
      <c r="G948" s="631"/>
      <c r="H948" s="661"/>
      <c r="J948" s="417"/>
      <c r="K948" s="417"/>
      <c r="L948" s="417"/>
      <c r="M948" s="417"/>
      <c r="N948" s="417"/>
      <c r="O948" s="417"/>
      <c r="P948" s="417"/>
      <c r="Q948" s="417"/>
      <c r="R948" s="417"/>
      <c r="S948" s="417"/>
      <c r="T948" s="417"/>
      <c r="U948" s="417"/>
      <c r="V948" s="417"/>
      <c r="W948" s="417"/>
      <c r="X948" s="417"/>
      <c r="Y948" s="417"/>
      <c r="Z948" s="417"/>
      <c r="AA948" s="417"/>
      <c r="AB948" s="417"/>
      <c r="AC948" s="417"/>
      <c r="AD948" s="417"/>
      <c r="AE948" s="417"/>
      <c r="AF948" s="417"/>
      <c r="AG948" s="417"/>
      <c r="AH948" s="417"/>
      <c r="AI948" s="417"/>
      <c r="AJ948" s="417"/>
      <c r="AK948" s="417"/>
      <c r="AL948" s="417"/>
      <c r="AM948" s="417"/>
      <c r="AN948" s="417"/>
    </row>
    <row r="949" spans="1:40" ht="12.75" customHeight="1">
      <c r="A949" s="467"/>
      <c r="B949" s="523"/>
      <c r="C949" s="409"/>
      <c r="D949" s="600"/>
      <c r="E949" s="619"/>
      <c r="F949" s="630"/>
      <c r="G949" s="632"/>
      <c r="H949" s="277"/>
      <c r="J949" s="417"/>
      <c r="K949" s="417"/>
      <c r="L949" s="417"/>
      <c r="M949" s="417"/>
      <c r="N949" s="417"/>
      <c r="O949" s="417"/>
      <c r="P949" s="417"/>
      <c r="Q949" s="417"/>
      <c r="R949" s="417"/>
      <c r="S949" s="417"/>
      <c r="T949" s="417"/>
      <c r="U949" s="417"/>
      <c r="V949" s="417"/>
      <c r="W949" s="417"/>
      <c r="X949" s="417"/>
      <c r="Y949" s="417"/>
      <c r="Z949" s="417"/>
      <c r="AA949" s="417"/>
      <c r="AB949" s="417"/>
      <c r="AC949" s="417"/>
      <c r="AD949" s="417"/>
      <c r="AE949" s="417"/>
      <c r="AF949" s="417"/>
      <c r="AG949" s="417"/>
      <c r="AH949" s="417"/>
      <c r="AI949" s="417"/>
      <c r="AJ949" s="417"/>
      <c r="AK949" s="417"/>
      <c r="AL949" s="417"/>
      <c r="AM949" s="417"/>
      <c r="AN949" s="417"/>
    </row>
    <row r="950" spans="1:40" ht="12.75" customHeight="1">
      <c r="A950" s="466"/>
      <c r="B950" s="510"/>
      <c r="C950" s="423"/>
      <c r="D950" s="599"/>
      <c r="E950" s="618"/>
      <c r="F950" s="276"/>
      <c r="G950" s="631"/>
      <c r="H950" s="661"/>
      <c r="J950" s="417"/>
      <c r="K950" s="417"/>
      <c r="L950" s="417"/>
      <c r="M950" s="417"/>
      <c r="N950" s="417"/>
      <c r="O950" s="417"/>
      <c r="P950" s="417"/>
      <c r="Q950" s="417"/>
      <c r="R950" s="417"/>
      <c r="S950" s="417"/>
      <c r="T950" s="417"/>
      <c r="U950" s="417"/>
      <c r="V950" s="417"/>
      <c r="W950" s="417"/>
      <c r="X950" s="417"/>
      <c r="Y950" s="417"/>
      <c r="Z950" s="417"/>
      <c r="AA950" s="417"/>
      <c r="AB950" s="417"/>
      <c r="AC950" s="417"/>
      <c r="AD950" s="417"/>
      <c r="AE950" s="417"/>
      <c r="AF950" s="417"/>
      <c r="AG950" s="417"/>
      <c r="AH950" s="417"/>
      <c r="AI950" s="417"/>
      <c r="AJ950" s="417"/>
      <c r="AK950" s="417"/>
      <c r="AL950" s="417"/>
      <c r="AM950" s="417"/>
      <c r="AN950" s="417"/>
    </row>
    <row r="951" spans="1:40" ht="12.75" customHeight="1">
      <c r="A951" s="467"/>
      <c r="B951" s="523"/>
      <c r="C951" s="515"/>
      <c r="D951" s="600"/>
      <c r="E951" s="619"/>
      <c r="F951" s="630"/>
      <c r="G951" s="632"/>
      <c r="H951" s="277"/>
      <c r="J951" s="417"/>
      <c r="K951" s="417"/>
      <c r="L951" s="417"/>
      <c r="M951" s="417"/>
      <c r="N951" s="417"/>
      <c r="O951" s="417"/>
      <c r="P951" s="417"/>
      <c r="Q951" s="417"/>
      <c r="R951" s="417"/>
      <c r="S951" s="417"/>
      <c r="T951" s="417"/>
      <c r="U951" s="417"/>
      <c r="V951" s="417"/>
      <c r="W951" s="417"/>
      <c r="X951" s="417"/>
      <c r="Y951" s="417"/>
      <c r="Z951" s="417"/>
      <c r="AA951" s="417"/>
      <c r="AB951" s="417"/>
      <c r="AC951" s="417"/>
      <c r="AD951" s="417"/>
      <c r="AE951" s="417"/>
      <c r="AF951" s="417"/>
      <c r="AG951" s="417"/>
      <c r="AH951" s="417"/>
      <c r="AI951" s="417"/>
      <c r="AJ951" s="417"/>
      <c r="AK951" s="417"/>
      <c r="AL951" s="417"/>
      <c r="AM951" s="417"/>
      <c r="AN951" s="417"/>
    </row>
    <row r="952" spans="1:40" ht="12.75" customHeight="1">
      <c r="A952" s="466"/>
      <c r="B952" s="516"/>
      <c r="C952" s="423"/>
      <c r="D952" s="599"/>
      <c r="E952" s="618"/>
      <c r="F952" s="276"/>
      <c r="G952" s="631"/>
      <c r="H952" s="661"/>
      <c r="J952" s="417"/>
      <c r="K952" s="417"/>
      <c r="L952" s="417"/>
      <c r="M952" s="417"/>
      <c r="N952" s="417"/>
      <c r="O952" s="417"/>
      <c r="P952" s="417"/>
      <c r="Q952" s="417"/>
      <c r="R952" s="417"/>
      <c r="S952" s="417"/>
      <c r="T952" s="417"/>
      <c r="U952" s="417"/>
      <c r="V952" s="417"/>
      <c r="W952" s="417"/>
      <c r="X952" s="417"/>
      <c r="Y952" s="417"/>
      <c r="Z952" s="417"/>
      <c r="AA952" s="417"/>
      <c r="AB952" s="417"/>
      <c r="AC952" s="417"/>
      <c r="AD952" s="417"/>
      <c r="AE952" s="417"/>
      <c r="AF952" s="417"/>
      <c r="AG952" s="417"/>
      <c r="AH952" s="417"/>
      <c r="AI952" s="417"/>
      <c r="AJ952" s="417"/>
      <c r="AK952" s="417"/>
      <c r="AL952" s="417"/>
      <c r="AM952" s="417"/>
      <c r="AN952" s="417"/>
    </row>
    <row r="953" spans="1:40" ht="12.75" customHeight="1">
      <c r="A953" s="467"/>
      <c r="B953" s="497"/>
      <c r="C953" s="515"/>
      <c r="D953" s="600"/>
      <c r="E953" s="619"/>
      <c r="F953" s="630"/>
      <c r="G953" s="632"/>
      <c r="H953" s="277"/>
      <c r="J953" s="417"/>
      <c r="K953" s="417"/>
      <c r="L953" s="417"/>
      <c r="M953" s="417"/>
      <c r="N953" s="417"/>
      <c r="O953" s="417"/>
      <c r="P953" s="417"/>
      <c r="Q953" s="417"/>
      <c r="R953" s="417"/>
      <c r="S953" s="417"/>
      <c r="T953" s="417"/>
      <c r="U953" s="417"/>
      <c r="V953" s="417"/>
      <c r="W953" s="417"/>
      <c r="X953" s="417"/>
      <c r="Y953" s="417"/>
      <c r="Z953" s="417"/>
      <c r="AA953" s="417"/>
      <c r="AB953" s="417"/>
      <c r="AC953" s="417"/>
      <c r="AD953" s="417"/>
      <c r="AE953" s="417"/>
      <c r="AF953" s="417"/>
      <c r="AG953" s="417"/>
      <c r="AH953" s="417"/>
      <c r="AI953" s="417"/>
      <c r="AJ953" s="417"/>
      <c r="AK953" s="417"/>
      <c r="AL953" s="417"/>
      <c r="AM953" s="417"/>
      <c r="AN953" s="417"/>
    </row>
    <row r="954" spans="1:40" ht="12.75" customHeight="1">
      <c r="A954" s="466"/>
      <c r="B954" s="516"/>
      <c r="C954" s="423"/>
      <c r="D954" s="599"/>
      <c r="E954" s="618"/>
      <c r="F954" s="276"/>
      <c r="G954" s="631"/>
      <c r="H954" s="661"/>
      <c r="J954" s="417"/>
      <c r="K954" s="417"/>
      <c r="L954" s="417"/>
      <c r="M954" s="417"/>
      <c r="N954" s="417"/>
      <c r="O954" s="417"/>
      <c r="P954" s="417"/>
      <c r="Q954" s="417"/>
      <c r="R954" s="417"/>
      <c r="S954" s="417"/>
      <c r="T954" s="417"/>
      <c r="U954" s="417"/>
      <c r="V954" s="417"/>
      <c r="W954" s="417"/>
      <c r="X954" s="417"/>
      <c r="Y954" s="417"/>
      <c r="Z954" s="417"/>
      <c r="AA954" s="417"/>
      <c r="AB954" s="417"/>
      <c r="AC954" s="417"/>
      <c r="AD954" s="417"/>
      <c r="AE954" s="417"/>
      <c r="AF954" s="417"/>
      <c r="AG954" s="417"/>
      <c r="AH954" s="417"/>
      <c r="AI954" s="417"/>
      <c r="AJ954" s="417"/>
      <c r="AK954" s="417"/>
      <c r="AL954" s="417"/>
      <c r="AM954" s="417"/>
      <c r="AN954" s="417"/>
    </row>
    <row r="955" spans="1:40" ht="12.75" customHeight="1">
      <c r="A955" s="467"/>
      <c r="B955" s="497"/>
      <c r="C955" s="515"/>
      <c r="D955" s="600"/>
      <c r="E955" s="619"/>
      <c r="F955" s="630"/>
      <c r="G955" s="632"/>
      <c r="H955" s="277"/>
      <c r="J955" s="417"/>
      <c r="K955" s="417"/>
      <c r="L955" s="417"/>
      <c r="M955" s="417"/>
      <c r="N955" s="417"/>
      <c r="O955" s="417"/>
      <c r="P955" s="417"/>
      <c r="Q955" s="417"/>
      <c r="R955" s="417"/>
      <c r="S955" s="417"/>
      <c r="T955" s="417"/>
      <c r="U955" s="417"/>
      <c r="V955" s="417"/>
      <c r="W955" s="417"/>
      <c r="X955" s="417"/>
      <c r="Y955" s="417"/>
      <c r="Z955" s="417"/>
      <c r="AA955" s="417"/>
      <c r="AB955" s="417"/>
      <c r="AC955" s="417"/>
      <c r="AD955" s="417"/>
      <c r="AE955" s="417"/>
      <c r="AF955" s="417"/>
      <c r="AG955" s="417"/>
      <c r="AH955" s="417"/>
      <c r="AI955" s="417"/>
      <c r="AJ955" s="417"/>
      <c r="AK955" s="417"/>
      <c r="AL955" s="417"/>
      <c r="AM955" s="417"/>
      <c r="AN955" s="417"/>
    </row>
    <row r="956" spans="1:40" ht="12.75" customHeight="1">
      <c r="A956" s="466"/>
      <c r="B956" s="516"/>
      <c r="C956" s="423"/>
      <c r="D956" s="599"/>
      <c r="E956" s="618"/>
      <c r="F956" s="276"/>
      <c r="G956" s="631"/>
      <c r="H956" s="661"/>
      <c r="J956" s="417"/>
      <c r="K956" s="417"/>
      <c r="L956" s="417"/>
      <c r="M956" s="417"/>
      <c r="N956" s="417"/>
      <c r="O956" s="417"/>
      <c r="P956" s="417"/>
      <c r="Q956" s="417"/>
      <c r="R956" s="417"/>
      <c r="S956" s="417"/>
      <c r="T956" s="417"/>
      <c r="U956" s="417"/>
      <c r="V956" s="417"/>
      <c r="W956" s="417"/>
      <c r="X956" s="417"/>
      <c r="Y956" s="417"/>
      <c r="Z956" s="417"/>
      <c r="AA956" s="417"/>
      <c r="AB956" s="417"/>
      <c r="AC956" s="417"/>
      <c r="AD956" s="417"/>
      <c r="AE956" s="417"/>
      <c r="AF956" s="417"/>
      <c r="AG956" s="417"/>
      <c r="AH956" s="417"/>
      <c r="AI956" s="417"/>
      <c r="AJ956" s="417"/>
      <c r="AK956" s="417"/>
      <c r="AL956" s="417"/>
      <c r="AM956" s="417"/>
      <c r="AN956" s="417"/>
    </row>
    <row r="957" spans="1:40" ht="12.75" customHeight="1">
      <c r="A957" s="467"/>
      <c r="B957" s="497"/>
      <c r="C957" s="409"/>
      <c r="D957" s="600"/>
      <c r="E957" s="619"/>
      <c r="F957" s="630"/>
      <c r="G957" s="632"/>
      <c r="H957" s="277"/>
      <c r="J957" s="417"/>
      <c r="K957" s="417"/>
      <c r="L957" s="417"/>
      <c r="M957" s="417"/>
      <c r="N957" s="417"/>
      <c r="O957" s="417"/>
      <c r="P957" s="417"/>
      <c r="Q957" s="417"/>
      <c r="R957" s="417"/>
      <c r="S957" s="417"/>
      <c r="T957" s="417"/>
      <c r="U957" s="417"/>
      <c r="V957" s="417"/>
      <c r="W957" s="417"/>
      <c r="X957" s="417"/>
      <c r="Y957" s="417"/>
      <c r="Z957" s="417"/>
      <c r="AA957" s="417"/>
      <c r="AB957" s="417"/>
      <c r="AC957" s="417"/>
      <c r="AD957" s="417"/>
      <c r="AE957" s="417"/>
      <c r="AF957" s="417"/>
      <c r="AG957" s="417"/>
      <c r="AH957" s="417"/>
      <c r="AI957" s="417"/>
      <c r="AJ957" s="417"/>
      <c r="AK957" s="417"/>
      <c r="AL957" s="417"/>
      <c r="AM957" s="417"/>
      <c r="AN957" s="417"/>
    </row>
    <row r="958" spans="1:40" ht="12.75" customHeight="1">
      <c r="A958" s="466"/>
      <c r="B958" s="491"/>
      <c r="C958" s="510"/>
      <c r="D958" s="593"/>
      <c r="E958" s="611"/>
      <c r="F958" s="633"/>
      <c r="G958" s="631"/>
      <c r="H958" s="661"/>
      <c r="J958" s="417"/>
      <c r="K958" s="417"/>
      <c r="L958" s="417"/>
      <c r="M958" s="417"/>
      <c r="N958" s="417"/>
      <c r="O958" s="417"/>
      <c r="P958" s="417"/>
      <c r="Q958" s="417"/>
      <c r="R958" s="417"/>
      <c r="S958" s="417"/>
      <c r="T958" s="417"/>
      <c r="U958" s="417"/>
      <c r="V958" s="417"/>
      <c r="W958" s="417"/>
      <c r="X958" s="417"/>
      <c r="Y958" s="417"/>
      <c r="Z958" s="417"/>
      <c r="AA958" s="417"/>
      <c r="AB958" s="417"/>
      <c r="AC958" s="417"/>
      <c r="AD958" s="417"/>
      <c r="AE958" s="417"/>
      <c r="AF958" s="417"/>
      <c r="AG958" s="417"/>
      <c r="AH958" s="417"/>
      <c r="AI958" s="417"/>
      <c r="AJ958" s="417"/>
      <c r="AK958" s="417"/>
      <c r="AL958" s="417"/>
      <c r="AM958" s="417"/>
      <c r="AN958" s="417"/>
    </row>
    <row r="959" spans="1:40" ht="12.75" customHeight="1">
      <c r="A959" s="467"/>
      <c r="B959" s="469" t="s">
        <v>2196</v>
      </c>
      <c r="C959" s="493"/>
      <c r="D959" s="594"/>
      <c r="E959" s="469"/>
      <c r="F959" s="634"/>
      <c r="G959" s="632"/>
      <c r="H959" s="277"/>
      <c r="J959" s="417"/>
      <c r="K959" s="417"/>
      <c r="L959" s="417"/>
      <c r="M959" s="417"/>
      <c r="N959" s="417"/>
      <c r="O959" s="417"/>
      <c r="P959" s="417"/>
      <c r="Q959" s="417"/>
      <c r="R959" s="417"/>
      <c r="S959" s="417"/>
      <c r="T959" s="417"/>
      <c r="U959" s="417"/>
      <c r="V959" s="417"/>
      <c r="W959" s="417"/>
      <c r="X959" s="417"/>
      <c r="Y959" s="417"/>
      <c r="Z959" s="417"/>
      <c r="AA959" s="417"/>
      <c r="AB959" s="417"/>
      <c r="AC959" s="417"/>
      <c r="AD959" s="417"/>
      <c r="AE959" s="417"/>
      <c r="AF959" s="417"/>
      <c r="AG959" s="417"/>
      <c r="AH959" s="417"/>
      <c r="AI959" s="417"/>
      <c r="AJ959" s="417"/>
      <c r="AK959" s="417"/>
      <c r="AL959" s="417"/>
      <c r="AM959" s="417"/>
      <c r="AN959" s="417"/>
    </row>
    <row r="960" spans="1:40" ht="12.75" customHeight="1">
      <c r="A960" s="466"/>
      <c r="B960" s="516"/>
      <c r="C960" s="514"/>
      <c r="D960" s="599"/>
      <c r="E960" s="618"/>
      <c r="F960" s="276"/>
      <c r="G960" s="631"/>
      <c r="H960" s="661"/>
      <c r="J960" s="417"/>
      <c r="K960" s="417"/>
      <c r="L960" s="417"/>
      <c r="M960" s="417"/>
      <c r="N960" s="417"/>
      <c r="O960" s="417"/>
      <c r="P960" s="417"/>
      <c r="Q960" s="417"/>
      <c r="R960" s="417"/>
      <c r="S960" s="417"/>
      <c r="T960" s="417"/>
      <c r="U960" s="417"/>
      <c r="V960" s="417"/>
      <c r="W960" s="417"/>
      <c r="X960" s="417"/>
      <c r="Y960" s="417"/>
      <c r="Z960" s="417"/>
      <c r="AA960" s="417"/>
      <c r="AB960" s="417"/>
      <c r="AC960" s="417"/>
      <c r="AD960" s="417"/>
      <c r="AE960" s="417"/>
      <c r="AF960" s="417"/>
      <c r="AG960" s="417"/>
      <c r="AH960" s="417"/>
      <c r="AI960" s="417"/>
      <c r="AJ960" s="417"/>
      <c r="AK960" s="417"/>
      <c r="AL960" s="417"/>
      <c r="AM960" s="417"/>
      <c r="AN960" s="417"/>
    </row>
    <row r="961" spans="1:40" ht="12.75" customHeight="1">
      <c r="A961" s="467"/>
      <c r="B961" s="497"/>
      <c r="C961" s="409"/>
      <c r="D961" s="600"/>
      <c r="E961" s="619"/>
      <c r="F961" s="630"/>
      <c r="G961" s="632"/>
      <c r="H961" s="277"/>
      <c r="J961" s="417"/>
      <c r="K961" s="417"/>
      <c r="L961" s="417"/>
      <c r="M961" s="417"/>
      <c r="N961" s="417"/>
      <c r="O961" s="417"/>
      <c r="P961" s="417"/>
      <c r="Q961" s="417"/>
      <c r="R961" s="417"/>
      <c r="S961" s="417"/>
      <c r="T961" s="417"/>
      <c r="U961" s="417"/>
      <c r="V961" s="417"/>
      <c r="W961" s="417"/>
      <c r="X961" s="417"/>
      <c r="Y961" s="417"/>
      <c r="Z961" s="417"/>
      <c r="AA961" s="417"/>
      <c r="AB961" s="417"/>
      <c r="AC961" s="417"/>
      <c r="AD961" s="417"/>
      <c r="AE961" s="417"/>
      <c r="AF961" s="417"/>
      <c r="AG961" s="417"/>
      <c r="AH961" s="417"/>
      <c r="AI961" s="417"/>
      <c r="AJ961" s="417"/>
      <c r="AK961" s="417"/>
      <c r="AL961" s="417"/>
      <c r="AM961" s="417"/>
      <c r="AN961" s="417"/>
    </row>
    <row r="962" spans="1:40" ht="12.75" customHeight="1">
      <c r="A962" s="466"/>
      <c r="B962" s="516"/>
      <c r="C962" s="423"/>
      <c r="D962" s="599"/>
      <c r="E962" s="618"/>
      <c r="F962" s="276"/>
      <c r="G962" s="631"/>
      <c r="H962" s="661"/>
      <c r="J962" s="417"/>
      <c r="K962" s="417"/>
      <c r="L962" s="417"/>
      <c r="M962" s="417"/>
      <c r="N962" s="417"/>
      <c r="O962" s="417"/>
      <c r="P962" s="417"/>
      <c r="Q962" s="417"/>
      <c r="R962" s="417"/>
      <c r="S962" s="417"/>
      <c r="T962" s="417"/>
      <c r="U962" s="417"/>
      <c r="V962" s="417"/>
      <c r="W962" s="417"/>
      <c r="X962" s="417"/>
      <c r="Y962" s="417"/>
      <c r="Z962" s="417"/>
      <c r="AA962" s="417"/>
      <c r="AB962" s="417"/>
      <c r="AC962" s="417"/>
      <c r="AD962" s="417"/>
      <c r="AE962" s="417"/>
      <c r="AF962" s="417"/>
      <c r="AG962" s="417"/>
      <c r="AH962" s="417"/>
      <c r="AI962" s="417"/>
      <c r="AJ962" s="417"/>
      <c r="AK962" s="417"/>
      <c r="AL962" s="417"/>
      <c r="AM962" s="417"/>
      <c r="AN962" s="417"/>
    </row>
    <row r="963" spans="1:40" ht="12.75" customHeight="1">
      <c r="A963" s="476" t="s">
        <v>4620</v>
      </c>
      <c r="B963" s="492" t="s">
        <v>4611</v>
      </c>
      <c r="C963" s="409"/>
      <c r="D963" s="600"/>
      <c r="E963" s="619"/>
      <c r="F963" s="630"/>
      <c r="G963" s="632"/>
      <c r="H963" s="277"/>
      <c r="J963" s="417"/>
      <c r="K963" s="417"/>
      <c r="L963" s="417"/>
      <c r="M963" s="417"/>
      <c r="N963" s="417"/>
      <c r="O963" s="417"/>
      <c r="P963" s="417"/>
      <c r="Q963" s="417"/>
      <c r="R963" s="417"/>
      <c r="S963" s="417"/>
      <c r="T963" s="417"/>
      <c r="U963" s="417"/>
      <c r="V963" s="417"/>
      <c r="W963" s="417"/>
      <c r="X963" s="417"/>
      <c r="Y963" s="417"/>
      <c r="Z963" s="417"/>
      <c r="AA963" s="417"/>
      <c r="AB963" s="417"/>
      <c r="AC963" s="417"/>
      <c r="AD963" s="417"/>
      <c r="AE963" s="417"/>
      <c r="AF963" s="417"/>
      <c r="AG963" s="417"/>
      <c r="AH963" s="417"/>
      <c r="AI963" s="417"/>
      <c r="AJ963" s="417"/>
      <c r="AK963" s="417"/>
      <c r="AL963" s="417"/>
      <c r="AM963" s="417"/>
      <c r="AN963" s="417"/>
    </row>
    <row r="964" spans="1:40" ht="12.75" customHeight="1">
      <c r="A964" s="466"/>
      <c r="B964" s="423"/>
      <c r="C964" s="423"/>
      <c r="D964" s="599"/>
      <c r="E964" s="618"/>
      <c r="F964" s="276"/>
      <c r="G964" s="631"/>
      <c r="H964" s="661"/>
      <c r="J964" s="417"/>
      <c r="K964" s="417"/>
      <c r="L964" s="417"/>
      <c r="M964" s="417"/>
      <c r="N964" s="417"/>
      <c r="O964" s="417"/>
      <c r="P964" s="417"/>
      <c r="Q964" s="417"/>
      <c r="R964" s="417"/>
      <c r="S964" s="417"/>
      <c r="T964" s="417"/>
      <c r="U964" s="417"/>
      <c r="V964" s="417"/>
      <c r="W964" s="417"/>
      <c r="X964" s="417"/>
      <c r="Y964" s="417"/>
      <c r="Z964" s="417"/>
      <c r="AA964" s="417"/>
      <c r="AB964" s="417"/>
      <c r="AC964" s="417"/>
      <c r="AD964" s="417"/>
      <c r="AE964" s="417"/>
      <c r="AF964" s="417"/>
      <c r="AG964" s="417"/>
      <c r="AH964" s="417"/>
      <c r="AI964" s="417"/>
      <c r="AJ964" s="417"/>
      <c r="AK964" s="417"/>
      <c r="AL964" s="417"/>
      <c r="AM964" s="417"/>
      <c r="AN964" s="417"/>
    </row>
    <row r="965" spans="1:40" ht="12.75" customHeight="1">
      <c r="A965" s="467"/>
      <c r="B965" s="497"/>
      <c r="C965" s="409"/>
      <c r="D965" s="600"/>
      <c r="E965" s="619"/>
      <c r="F965" s="630"/>
      <c r="G965" s="632"/>
      <c r="H965" s="277"/>
      <c r="J965" s="417"/>
      <c r="K965" s="417"/>
      <c r="L965" s="417"/>
      <c r="M965" s="417"/>
      <c r="N965" s="417"/>
      <c r="O965" s="417"/>
      <c r="P965" s="417"/>
      <c r="Q965" s="417"/>
      <c r="R965" s="417"/>
      <c r="S965" s="417"/>
      <c r="T965" s="417"/>
      <c r="U965" s="417"/>
      <c r="V965" s="417"/>
      <c r="W965" s="417"/>
      <c r="X965" s="417"/>
      <c r="Y965" s="417"/>
      <c r="Z965" s="417"/>
      <c r="AA965" s="417"/>
      <c r="AB965" s="417"/>
      <c r="AC965" s="417"/>
      <c r="AD965" s="417"/>
      <c r="AE965" s="417"/>
      <c r="AF965" s="417"/>
      <c r="AG965" s="417"/>
      <c r="AH965" s="417"/>
      <c r="AI965" s="417"/>
      <c r="AJ965" s="417"/>
      <c r="AK965" s="417"/>
      <c r="AL965" s="417"/>
      <c r="AM965" s="417"/>
      <c r="AN965" s="417"/>
    </row>
    <row r="966" spans="1:40" ht="12.75" customHeight="1">
      <c r="A966" s="466"/>
      <c r="B966" s="516"/>
      <c r="C966" s="423"/>
      <c r="D966" s="599"/>
      <c r="E966" s="618"/>
      <c r="F966" s="633"/>
      <c r="G966" s="631"/>
      <c r="H966" s="656"/>
      <c r="J966" s="417"/>
      <c r="K966" s="417"/>
      <c r="L966" s="417"/>
      <c r="M966" s="417"/>
      <c r="N966" s="417"/>
      <c r="O966" s="417"/>
      <c r="P966" s="417"/>
      <c r="Q966" s="417"/>
      <c r="R966" s="417"/>
      <c r="S966" s="417"/>
      <c r="T966" s="417"/>
      <c r="U966" s="417"/>
      <c r="V966" s="417"/>
      <c r="W966" s="417"/>
      <c r="X966" s="417"/>
      <c r="Y966" s="417"/>
      <c r="Z966" s="417"/>
      <c r="AA966" s="417"/>
      <c r="AB966" s="417"/>
      <c r="AC966" s="417"/>
      <c r="AD966" s="417"/>
      <c r="AE966" s="417"/>
      <c r="AF966" s="417"/>
      <c r="AG966" s="417"/>
      <c r="AH966" s="417"/>
      <c r="AI966" s="417"/>
      <c r="AJ966" s="417"/>
      <c r="AK966" s="417"/>
      <c r="AL966" s="417"/>
      <c r="AM966" s="417"/>
      <c r="AN966" s="417"/>
    </row>
    <row r="967" spans="1:40" ht="12.75" customHeight="1">
      <c r="A967" s="467"/>
      <c r="B967" s="497" t="s">
        <v>4873</v>
      </c>
      <c r="C967" s="515" t="s">
        <v>4874</v>
      </c>
      <c r="D967" s="600">
        <v>2.2000000000000002</v>
      </c>
      <c r="E967" s="619" t="s">
        <v>877</v>
      </c>
      <c r="F967" s="634"/>
      <c r="G967" s="632"/>
      <c r="H967" s="277"/>
      <c r="J967" s="417"/>
      <c r="K967" s="417"/>
      <c r="L967" s="417"/>
      <c r="M967" s="417"/>
      <c r="N967" s="417"/>
      <c r="O967" s="417"/>
      <c r="P967" s="417"/>
      <c r="Q967" s="417"/>
      <c r="R967" s="417"/>
      <c r="S967" s="417"/>
      <c r="T967" s="417"/>
      <c r="U967" s="417"/>
      <c r="V967" s="417"/>
      <c r="W967" s="417"/>
      <c r="X967" s="417"/>
      <c r="Y967" s="417"/>
      <c r="Z967" s="417"/>
      <c r="AA967" s="417"/>
      <c r="AB967" s="417"/>
      <c r="AC967" s="417"/>
      <c r="AD967" s="417"/>
      <c r="AE967" s="417"/>
      <c r="AF967" s="417"/>
      <c r="AG967" s="417"/>
      <c r="AH967" s="417"/>
      <c r="AI967" s="417"/>
      <c r="AJ967" s="417"/>
      <c r="AK967" s="417"/>
      <c r="AL967" s="417"/>
      <c r="AM967" s="417"/>
      <c r="AN967" s="417"/>
    </row>
    <row r="968" spans="1:40" ht="12.75" customHeight="1">
      <c r="A968" s="481"/>
      <c r="B968" s="516"/>
      <c r="C968" s="514"/>
      <c r="D968" s="599"/>
      <c r="E968" s="618"/>
      <c r="F968" s="633"/>
      <c r="G968" s="631"/>
      <c r="H968" s="656"/>
      <c r="J968" s="417"/>
      <c r="K968" s="417"/>
      <c r="L968" s="417"/>
      <c r="M968" s="417"/>
      <c r="N968" s="417"/>
      <c r="O968" s="417"/>
      <c r="P968" s="417"/>
      <c r="Q968" s="417"/>
      <c r="R968" s="417"/>
      <c r="S968" s="417"/>
      <c r="T968" s="417"/>
      <c r="U968" s="417"/>
      <c r="V968" s="417"/>
      <c r="W968" s="417"/>
      <c r="X968" s="417"/>
      <c r="Y968" s="417"/>
      <c r="Z968" s="417"/>
      <c r="AA968" s="417"/>
      <c r="AB968" s="417"/>
      <c r="AC968" s="417"/>
      <c r="AD968" s="417"/>
      <c r="AE968" s="417"/>
      <c r="AF968" s="417"/>
      <c r="AG968" s="417"/>
      <c r="AH968" s="417"/>
      <c r="AI968" s="417"/>
      <c r="AJ968" s="417"/>
      <c r="AK968" s="417"/>
      <c r="AL968" s="417"/>
      <c r="AM968" s="417"/>
      <c r="AN968" s="417"/>
    </row>
    <row r="969" spans="1:40" ht="12.75" customHeight="1">
      <c r="A969" s="482"/>
      <c r="B969" s="497" t="s">
        <v>4873</v>
      </c>
      <c r="C969" s="409" t="s">
        <v>301</v>
      </c>
      <c r="D969" s="604">
        <v>2.5</v>
      </c>
      <c r="E969" s="619" t="s">
        <v>877</v>
      </c>
      <c r="F969" s="634"/>
      <c r="G969" s="632"/>
      <c r="H969" s="277"/>
      <c r="J969" s="417"/>
      <c r="K969" s="417"/>
      <c r="L969" s="417"/>
      <c r="M969" s="417"/>
      <c r="N969" s="417"/>
      <c r="O969" s="417"/>
      <c r="P969" s="417"/>
      <c r="Q969" s="417"/>
      <c r="R969" s="417"/>
      <c r="S969" s="417"/>
      <c r="T969" s="417"/>
      <c r="U969" s="417"/>
      <c r="V969" s="417"/>
      <c r="W969" s="417"/>
      <c r="X969" s="417"/>
      <c r="Y969" s="417"/>
      <c r="Z969" s="417"/>
      <c r="AA969" s="417"/>
      <c r="AB969" s="417"/>
      <c r="AC969" s="417"/>
      <c r="AD969" s="417"/>
      <c r="AE969" s="417"/>
      <c r="AF969" s="417"/>
      <c r="AG969" s="417"/>
      <c r="AH969" s="417"/>
      <c r="AI969" s="417"/>
      <c r="AJ969" s="417"/>
      <c r="AK969" s="417"/>
      <c r="AL969" s="417"/>
      <c r="AM969" s="417"/>
      <c r="AN969" s="417"/>
    </row>
    <row r="970" spans="1:40" ht="12.75" customHeight="1">
      <c r="A970" s="475"/>
      <c r="B970" s="516"/>
      <c r="C970" s="503"/>
      <c r="D970" s="590"/>
      <c r="E970" s="618"/>
      <c r="F970" s="633"/>
      <c r="G970" s="631"/>
      <c r="H970" s="656"/>
      <c r="J970" s="417"/>
      <c r="K970" s="417"/>
      <c r="L970" s="417"/>
      <c r="M970" s="417"/>
      <c r="N970" s="417"/>
      <c r="O970" s="417"/>
      <c r="P970" s="417"/>
      <c r="Q970" s="417"/>
      <c r="R970" s="417"/>
      <c r="S970" s="417"/>
      <c r="T970" s="417"/>
      <c r="U970" s="417"/>
      <c r="V970" s="417"/>
      <c r="W970" s="417"/>
      <c r="X970" s="417"/>
      <c r="Y970" s="417"/>
      <c r="Z970" s="417"/>
      <c r="AA970" s="417"/>
      <c r="AB970" s="417"/>
      <c r="AC970" s="417"/>
      <c r="AD970" s="417"/>
      <c r="AE970" s="417"/>
      <c r="AF970" s="417"/>
      <c r="AG970" s="417"/>
      <c r="AH970" s="417"/>
      <c r="AI970" s="417"/>
      <c r="AJ970" s="417"/>
      <c r="AK970" s="417"/>
      <c r="AL970" s="417"/>
      <c r="AM970" s="417"/>
      <c r="AN970" s="417"/>
    </row>
    <row r="971" spans="1:40" ht="12.75" customHeight="1">
      <c r="A971" s="467"/>
      <c r="B971" s="515" t="s">
        <v>4751</v>
      </c>
      <c r="C971" s="409" t="s">
        <v>3953</v>
      </c>
      <c r="D971" s="591">
        <v>1.5</v>
      </c>
      <c r="E971" s="619" t="s">
        <v>877</v>
      </c>
      <c r="F971" s="634"/>
      <c r="G971" s="632"/>
      <c r="H971" s="277"/>
      <c r="J971" s="417"/>
      <c r="K971" s="417"/>
      <c r="L971" s="417"/>
      <c r="M971" s="417"/>
      <c r="N971" s="417"/>
      <c r="O971" s="417"/>
      <c r="P971" s="417"/>
      <c r="Q971" s="417"/>
      <c r="R971" s="417"/>
      <c r="S971" s="417"/>
      <c r="T971" s="417"/>
      <c r="U971" s="417"/>
      <c r="V971" s="417"/>
      <c r="W971" s="417"/>
      <c r="X971" s="417"/>
      <c r="Y971" s="417"/>
      <c r="Z971" s="417"/>
      <c r="AA971" s="417"/>
      <c r="AB971" s="417"/>
      <c r="AC971" s="417"/>
      <c r="AD971" s="417"/>
      <c r="AE971" s="417"/>
      <c r="AF971" s="417"/>
      <c r="AG971" s="417"/>
      <c r="AH971" s="417"/>
      <c r="AI971" s="417"/>
      <c r="AJ971" s="417"/>
      <c r="AK971" s="417"/>
      <c r="AL971" s="417"/>
      <c r="AM971" s="417"/>
      <c r="AN971" s="417"/>
    </row>
    <row r="972" spans="1:40" ht="12.75" customHeight="1">
      <c r="A972" s="466"/>
      <c r="B972" s="516"/>
      <c r="C972" s="503"/>
      <c r="D972" s="590"/>
      <c r="E972" s="618"/>
      <c r="F972" s="633"/>
      <c r="G972" s="631"/>
      <c r="H972" s="656"/>
      <c r="J972" s="417"/>
      <c r="K972" s="417"/>
      <c r="L972" s="417"/>
      <c r="M972" s="417"/>
      <c r="N972" s="417"/>
      <c r="O972" s="417"/>
      <c r="P972" s="417"/>
      <c r="Q972" s="417"/>
      <c r="R972" s="417"/>
      <c r="S972" s="417"/>
      <c r="T972" s="417"/>
      <c r="U972" s="417"/>
      <c r="V972" s="417"/>
      <c r="W972" s="417"/>
      <c r="X972" s="417"/>
      <c r="Y972" s="417"/>
      <c r="Z972" s="417"/>
      <c r="AA972" s="417"/>
      <c r="AB972" s="417"/>
      <c r="AC972" s="417"/>
      <c r="AD972" s="417"/>
      <c r="AE972" s="417"/>
      <c r="AF972" s="417"/>
      <c r="AG972" s="417"/>
      <c r="AH972" s="417"/>
      <c r="AI972" s="417"/>
      <c r="AJ972" s="417"/>
      <c r="AK972" s="417"/>
      <c r="AL972" s="417"/>
      <c r="AM972" s="417"/>
      <c r="AN972" s="417"/>
    </row>
    <row r="973" spans="1:40" ht="12.75" customHeight="1">
      <c r="A973" s="480"/>
      <c r="B973" s="515" t="s">
        <v>4893</v>
      </c>
      <c r="C973" s="409" t="s">
        <v>3953</v>
      </c>
      <c r="D973" s="591">
        <v>0.3</v>
      </c>
      <c r="E973" s="619" t="s">
        <v>877</v>
      </c>
      <c r="F973" s="634"/>
      <c r="G973" s="632"/>
      <c r="H973" s="277"/>
      <c r="J973" s="417"/>
      <c r="K973" s="417"/>
      <c r="L973" s="417"/>
      <c r="M973" s="417"/>
      <c r="N973" s="417"/>
      <c r="O973" s="417"/>
      <c r="P973" s="417"/>
      <c r="Q973" s="417"/>
      <c r="R973" s="417"/>
      <c r="S973" s="417"/>
      <c r="T973" s="417"/>
      <c r="U973" s="417"/>
      <c r="V973" s="417"/>
      <c r="W973" s="417"/>
      <c r="X973" s="417"/>
      <c r="Y973" s="417"/>
      <c r="Z973" s="417"/>
      <c r="AA973" s="417"/>
      <c r="AB973" s="417"/>
      <c r="AC973" s="417"/>
      <c r="AD973" s="417"/>
      <c r="AE973" s="417"/>
      <c r="AF973" s="417"/>
      <c r="AG973" s="417"/>
      <c r="AH973" s="417"/>
      <c r="AI973" s="417"/>
      <c r="AJ973" s="417"/>
      <c r="AK973" s="417"/>
      <c r="AL973" s="417"/>
      <c r="AM973" s="417"/>
      <c r="AN973" s="417"/>
    </row>
    <row r="974" spans="1:40" ht="12.75" customHeight="1">
      <c r="A974" s="466"/>
      <c r="B974" s="516"/>
      <c r="C974" s="423"/>
      <c r="D974" s="599"/>
      <c r="E974" s="618"/>
      <c r="F974" s="633"/>
      <c r="G974" s="631"/>
      <c r="H974" s="656"/>
      <c r="J974" s="417"/>
      <c r="K974" s="417"/>
      <c r="L974" s="417"/>
      <c r="M974" s="417"/>
      <c r="N974" s="417"/>
      <c r="O974" s="417"/>
      <c r="P974" s="417"/>
      <c r="Q974" s="417"/>
      <c r="R974" s="417"/>
      <c r="S974" s="417"/>
      <c r="T974" s="417"/>
      <c r="U974" s="417"/>
      <c r="V974" s="417"/>
      <c r="W974" s="417"/>
      <c r="X974" s="417"/>
      <c r="Y974" s="417"/>
      <c r="Z974" s="417"/>
      <c r="AA974" s="417"/>
      <c r="AB974" s="417"/>
      <c r="AC974" s="417"/>
      <c r="AD974" s="417"/>
      <c r="AE974" s="417"/>
      <c r="AF974" s="417"/>
      <c r="AG974" s="417"/>
      <c r="AH974" s="417"/>
      <c r="AI974" s="417"/>
      <c r="AJ974" s="417"/>
      <c r="AK974" s="417"/>
      <c r="AL974" s="417"/>
      <c r="AM974" s="417"/>
      <c r="AN974" s="417"/>
    </row>
    <row r="975" spans="1:40" ht="12.75" customHeight="1">
      <c r="A975" s="467"/>
      <c r="B975" s="515" t="s">
        <v>1777</v>
      </c>
      <c r="C975" s="409" t="s">
        <v>3953</v>
      </c>
      <c r="D975" s="600">
        <v>3.1</v>
      </c>
      <c r="E975" s="615" t="s">
        <v>877</v>
      </c>
      <c r="F975" s="634"/>
      <c r="G975" s="632"/>
      <c r="H975" s="277"/>
      <c r="J975" s="417"/>
      <c r="K975" s="417"/>
      <c r="L975" s="417"/>
      <c r="M975" s="417"/>
      <c r="N975" s="417"/>
      <c r="O975" s="417"/>
      <c r="P975" s="417"/>
      <c r="Q975" s="417"/>
      <c r="R975" s="417"/>
      <c r="S975" s="417"/>
      <c r="T975" s="417"/>
      <c r="U975" s="417"/>
      <c r="V975" s="417"/>
      <c r="W975" s="417"/>
      <c r="X975" s="417"/>
      <c r="Y975" s="417"/>
      <c r="Z975" s="417"/>
      <c r="AA975" s="417"/>
      <c r="AB975" s="417"/>
      <c r="AC975" s="417"/>
      <c r="AD975" s="417"/>
      <c r="AE975" s="417"/>
      <c r="AF975" s="417"/>
      <c r="AG975" s="417"/>
      <c r="AH975" s="417"/>
      <c r="AI975" s="417"/>
      <c r="AJ975" s="417"/>
      <c r="AK975" s="417"/>
      <c r="AL975" s="417"/>
      <c r="AM975" s="417"/>
      <c r="AN975" s="417"/>
    </row>
    <row r="976" spans="1:40" ht="12.75" customHeight="1">
      <c r="A976" s="466"/>
      <c r="B976" s="514"/>
      <c r="C976" s="514"/>
      <c r="D976" s="599"/>
      <c r="E976" s="618"/>
      <c r="F976" s="633"/>
      <c r="G976" s="631"/>
      <c r="H976" s="656"/>
      <c r="J976" s="417"/>
      <c r="K976" s="417"/>
      <c r="L976" s="417"/>
      <c r="M976" s="417"/>
      <c r="N976" s="417"/>
      <c r="O976" s="417"/>
      <c r="P976" s="417"/>
      <c r="Q976" s="417"/>
      <c r="R976" s="417"/>
      <c r="S976" s="417"/>
      <c r="T976" s="417"/>
      <c r="U976" s="417"/>
      <c r="V976" s="417"/>
      <c r="W976" s="417"/>
      <c r="X976" s="417"/>
      <c r="Y976" s="417"/>
      <c r="Z976" s="417"/>
      <c r="AA976" s="417"/>
      <c r="AB976" s="417"/>
      <c r="AC976" s="417"/>
      <c r="AD976" s="417"/>
      <c r="AE976" s="417"/>
      <c r="AF976" s="417"/>
      <c r="AG976" s="417"/>
      <c r="AH976" s="417"/>
      <c r="AI976" s="417"/>
      <c r="AJ976" s="417"/>
      <c r="AK976" s="417"/>
      <c r="AL976" s="417"/>
      <c r="AM976" s="417"/>
      <c r="AN976" s="417"/>
    </row>
    <row r="977" spans="1:40" ht="12.75" customHeight="1">
      <c r="A977" s="467"/>
      <c r="B977" s="409" t="s">
        <v>4894</v>
      </c>
      <c r="C977" s="409"/>
      <c r="D977" s="600">
        <v>0.1</v>
      </c>
      <c r="E977" s="619" t="s">
        <v>877</v>
      </c>
      <c r="F977" s="634"/>
      <c r="G977" s="632"/>
      <c r="H977" s="277"/>
      <c r="J977" s="417"/>
      <c r="K977" s="417"/>
      <c r="L977" s="417"/>
      <c r="M977" s="417"/>
      <c r="N977" s="417"/>
      <c r="O977" s="417"/>
      <c r="P977" s="417"/>
      <c r="Q977" s="417"/>
      <c r="R977" s="417"/>
      <c r="S977" s="417"/>
      <c r="T977" s="417"/>
      <c r="U977" s="417"/>
      <c r="V977" s="417"/>
      <c r="W977" s="417"/>
      <c r="X977" s="417"/>
      <c r="Y977" s="417"/>
      <c r="Z977" s="417"/>
      <c r="AA977" s="417"/>
      <c r="AB977" s="417"/>
      <c r="AC977" s="417"/>
      <c r="AD977" s="417"/>
      <c r="AE977" s="417"/>
      <c r="AF977" s="417"/>
      <c r="AG977" s="417"/>
      <c r="AH977" s="417"/>
      <c r="AI977" s="417"/>
      <c r="AJ977" s="417"/>
      <c r="AK977" s="417"/>
      <c r="AL977" s="417"/>
      <c r="AM977" s="417"/>
      <c r="AN977" s="417"/>
    </row>
    <row r="978" spans="1:40" ht="12.75" customHeight="1">
      <c r="A978" s="466"/>
      <c r="B978" s="514"/>
      <c r="C978" s="423"/>
      <c r="D978" s="599"/>
      <c r="E978" s="618"/>
      <c r="F978" s="276"/>
      <c r="G978" s="631"/>
      <c r="H978" s="656"/>
      <c r="J978" s="417"/>
      <c r="K978" s="417"/>
      <c r="L978" s="417"/>
      <c r="M978" s="417"/>
      <c r="N978" s="417"/>
      <c r="O978" s="417"/>
      <c r="P978" s="417"/>
      <c r="Q978" s="417"/>
      <c r="R978" s="417"/>
      <c r="S978" s="417"/>
      <c r="T978" s="417"/>
      <c r="U978" s="417"/>
      <c r="V978" s="417"/>
      <c r="W978" s="417"/>
      <c r="X978" s="417"/>
      <c r="Y978" s="417"/>
      <c r="Z978" s="417"/>
      <c r="AA978" s="417"/>
      <c r="AB978" s="417"/>
      <c r="AC978" s="417"/>
      <c r="AD978" s="417"/>
      <c r="AE978" s="417"/>
      <c r="AF978" s="417"/>
      <c r="AG978" s="417"/>
      <c r="AH978" s="417"/>
      <c r="AI978" s="417"/>
      <c r="AJ978" s="417"/>
      <c r="AK978" s="417"/>
      <c r="AL978" s="417"/>
      <c r="AM978" s="417"/>
      <c r="AN978" s="417"/>
    </row>
    <row r="979" spans="1:40" ht="12.75" customHeight="1">
      <c r="A979" s="467"/>
      <c r="B979" s="515" t="s">
        <v>1415</v>
      </c>
      <c r="C979" s="497" t="s">
        <v>4260</v>
      </c>
      <c r="D979" s="600">
        <v>4.2</v>
      </c>
      <c r="E979" s="619" t="s">
        <v>877</v>
      </c>
      <c r="F979" s="630"/>
      <c r="G979" s="632"/>
      <c r="H979" s="277"/>
      <c r="J979" s="417"/>
      <c r="K979" s="417"/>
      <c r="L979" s="417"/>
      <c r="M979" s="417"/>
      <c r="N979" s="417"/>
      <c r="O979" s="417"/>
      <c r="P979" s="417"/>
      <c r="Q979" s="417"/>
      <c r="R979" s="417"/>
      <c r="S979" s="417"/>
      <c r="T979" s="417"/>
      <c r="U979" s="417"/>
      <c r="V979" s="417"/>
      <c r="W979" s="417"/>
      <c r="X979" s="417"/>
      <c r="Y979" s="417"/>
      <c r="Z979" s="417"/>
      <c r="AA979" s="417"/>
      <c r="AB979" s="417"/>
      <c r="AC979" s="417"/>
      <c r="AD979" s="417"/>
      <c r="AE979" s="417"/>
      <c r="AF979" s="417"/>
      <c r="AG979" s="417"/>
      <c r="AH979" s="417"/>
      <c r="AI979" s="417"/>
      <c r="AJ979" s="417"/>
      <c r="AK979" s="417"/>
      <c r="AL979" s="417"/>
      <c r="AM979" s="417"/>
      <c r="AN979" s="417"/>
    </row>
    <row r="980" spans="1:40" ht="12.75" customHeight="1">
      <c r="A980" s="466"/>
      <c r="B980" s="516"/>
      <c r="C980" s="514"/>
      <c r="D980" s="599"/>
      <c r="E980" s="618"/>
      <c r="F980" s="276"/>
      <c r="G980" s="631"/>
      <c r="H980" s="656"/>
      <c r="J980" s="417"/>
      <c r="K980" s="417"/>
      <c r="L980" s="417"/>
      <c r="M980" s="417"/>
      <c r="N980" s="417"/>
      <c r="O980" s="417"/>
      <c r="P980" s="417"/>
      <c r="Q980" s="417"/>
      <c r="R980" s="417"/>
      <c r="S980" s="417"/>
      <c r="T980" s="417"/>
      <c r="U980" s="417"/>
      <c r="V980" s="417"/>
      <c r="W980" s="417"/>
      <c r="X980" s="417"/>
      <c r="Y980" s="417"/>
      <c r="Z980" s="417"/>
      <c r="AA980" s="417"/>
      <c r="AB980" s="417"/>
      <c r="AC980" s="417"/>
      <c r="AD980" s="417"/>
      <c r="AE980" s="417"/>
      <c r="AF980" s="417"/>
      <c r="AG980" s="417"/>
      <c r="AH980" s="417"/>
      <c r="AI980" s="417"/>
      <c r="AJ980" s="417"/>
      <c r="AK980" s="417"/>
      <c r="AL980" s="417"/>
      <c r="AM980" s="417"/>
      <c r="AN980" s="417"/>
    </row>
    <row r="981" spans="1:40" ht="12.75" customHeight="1">
      <c r="A981" s="467"/>
      <c r="B981" s="515" t="s">
        <v>2718</v>
      </c>
      <c r="C981" s="515" t="s">
        <v>4895</v>
      </c>
      <c r="D981" s="600">
        <v>0.1</v>
      </c>
      <c r="E981" s="619" t="s">
        <v>877</v>
      </c>
      <c r="F981" s="630"/>
      <c r="G981" s="632"/>
      <c r="H981" s="277"/>
      <c r="J981" s="417"/>
      <c r="K981" s="417"/>
      <c r="L981" s="417"/>
      <c r="M981" s="417"/>
      <c r="N981" s="417"/>
      <c r="O981" s="417"/>
      <c r="P981" s="417"/>
      <c r="Q981" s="417"/>
      <c r="R981" s="417"/>
      <c r="S981" s="417"/>
      <c r="T981" s="417"/>
      <c r="U981" s="417"/>
      <c r="V981" s="417"/>
      <c r="W981" s="417"/>
      <c r="X981" s="417"/>
      <c r="Y981" s="417"/>
      <c r="Z981" s="417"/>
      <c r="AA981" s="417"/>
      <c r="AB981" s="417"/>
      <c r="AC981" s="417"/>
      <c r="AD981" s="417"/>
      <c r="AE981" s="417"/>
      <c r="AF981" s="417"/>
      <c r="AG981" s="417"/>
      <c r="AH981" s="417"/>
      <c r="AI981" s="417"/>
      <c r="AJ981" s="417"/>
      <c r="AK981" s="417"/>
      <c r="AL981" s="417"/>
      <c r="AM981" s="417"/>
      <c r="AN981" s="417"/>
    </row>
    <row r="982" spans="1:40" ht="12.75" customHeight="1">
      <c r="A982" s="466"/>
      <c r="B982" s="516"/>
      <c r="C982" s="514"/>
      <c r="D982" s="599"/>
      <c r="E982" s="618"/>
      <c r="F982" s="276"/>
      <c r="G982" s="631"/>
      <c r="H982" s="661"/>
      <c r="J982" s="417"/>
      <c r="K982" s="417"/>
      <c r="L982" s="417"/>
      <c r="M982" s="417"/>
      <c r="N982" s="417"/>
      <c r="O982" s="417"/>
      <c r="P982" s="417"/>
      <c r="Q982" s="417"/>
      <c r="R982" s="417"/>
      <c r="S982" s="417"/>
      <c r="T982" s="417"/>
      <c r="U982" s="417"/>
      <c r="V982" s="417"/>
      <c r="W982" s="417"/>
      <c r="X982" s="417"/>
      <c r="Y982" s="417"/>
      <c r="Z982" s="417"/>
      <c r="AA982" s="417"/>
      <c r="AB982" s="417"/>
      <c r="AC982" s="417"/>
      <c r="AD982" s="417"/>
      <c r="AE982" s="417"/>
      <c r="AF982" s="417"/>
      <c r="AG982" s="417"/>
      <c r="AH982" s="417"/>
      <c r="AI982" s="417"/>
      <c r="AJ982" s="417"/>
      <c r="AK982" s="417"/>
      <c r="AL982" s="417"/>
      <c r="AM982" s="417"/>
      <c r="AN982" s="417"/>
    </row>
    <row r="983" spans="1:40" ht="12.75" customHeight="1">
      <c r="A983" s="467"/>
      <c r="B983" s="515"/>
      <c r="C983" s="572"/>
      <c r="D983" s="600" t="s">
        <v>46</v>
      </c>
      <c r="E983" s="619"/>
      <c r="F983" s="630"/>
      <c r="G983" s="632"/>
      <c r="H983" s="277"/>
      <c r="J983" s="417"/>
      <c r="K983" s="417"/>
      <c r="L983" s="417"/>
      <c r="M983" s="417"/>
      <c r="N983" s="417"/>
      <c r="O983" s="417"/>
      <c r="P983" s="417"/>
      <c r="Q983" s="417"/>
      <c r="R983" s="417"/>
      <c r="S983" s="417"/>
      <c r="T983" s="417"/>
      <c r="U983" s="417"/>
      <c r="V983" s="417"/>
      <c r="W983" s="417"/>
      <c r="X983" s="417"/>
      <c r="Y983" s="417"/>
      <c r="Z983" s="417"/>
      <c r="AA983" s="417"/>
      <c r="AB983" s="417"/>
      <c r="AC983" s="417"/>
      <c r="AD983" s="417"/>
      <c r="AE983" s="417"/>
      <c r="AF983" s="417"/>
      <c r="AG983" s="417"/>
      <c r="AH983" s="417"/>
      <c r="AI983" s="417"/>
      <c r="AJ983" s="417"/>
      <c r="AK983" s="417"/>
      <c r="AL983" s="417"/>
      <c r="AM983" s="417"/>
      <c r="AN983" s="417"/>
    </row>
    <row r="984" spans="1:40" ht="12.75" customHeight="1">
      <c r="A984" s="466"/>
      <c r="B984" s="516"/>
      <c r="C984" s="573"/>
      <c r="D984" s="599"/>
      <c r="E984" s="614"/>
      <c r="F984" s="276"/>
      <c r="G984" s="631"/>
      <c r="H984" s="656"/>
      <c r="J984" s="417"/>
      <c r="K984" s="417"/>
      <c r="L984" s="417"/>
      <c r="M984" s="417"/>
      <c r="N984" s="417"/>
      <c r="O984" s="417"/>
      <c r="P984" s="417"/>
      <c r="Q984" s="417"/>
      <c r="R984" s="417"/>
      <c r="S984" s="417"/>
      <c r="T984" s="417"/>
      <c r="U984" s="417"/>
      <c r="V984" s="417"/>
      <c r="W984" s="417"/>
      <c r="X984" s="417"/>
      <c r="Y984" s="417"/>
      <c r="Z984" s="417"/>
      <c r="AA984" s="417"/>
      <c r="AB984" s="417"/>
      <c r="AC984" s="417"/>
      <c r="AD984" s="417"/>
      <c r="AE984" s="417"/>
      <c r="AF984" s="417"/>
      <c r="AG984" s="417"/>
      <c r="AH984" s="417"/>
      <c r="AI984" s="417"/>
      <c r="AJ984" s="417"/>
      <c r="AK984" s="417"/>
      <c r="AL984" s="417"/>
      <c r="AM984" s="417"/>
      <c r="AN984" s="417"/>
    </row>
    <row r="985" spans="1:40" ht="12.75" customHeight="1">
      <c r="A985" s="467"/>
      <c r="B985" s="515" t="s">
        <v>4875</v>
      </c>
      <c r="C985" s="572"/>
      <c r="D985" s="600">
        <v>10.199999999999999</v>
      </c>
      <c r="E985" s="507" t="s">
        <v>2738</v>
      </c>
      <c r="F985" s="630"/>
      <c r="G985" s="632"/>
      <c r="H985" s="277"/>
      <c r="J985" s="417"/>
      <c r="K985" s="417"/>
      <c r="L985" s="417"/>
      <c r="M985" s="417"/>
      <c r="N985" s="417"/>
      <c r="O985" s="417"/>
      <c r="P985" s="417"/>
      <c r="Q985" s="417"/>
      <c r="R985" s="417"/>
      <c r="S985" s="417"/>
      <c r="T985" s="417"/>
      <c r="U985" s="417"/>
      <c r="V985" s="417"/>
      <c r="W985" s="417"/>
      <c r="X985" s="417"/>
      <c r="Y985" s="417"/>
      <c r="Z985" s="417"/>
      <c r="AA985" s="417"/>
      <c r="AB985" s="417"/>
      <c r="AC985" s="417"/>
      <c r="AD985" s="417"/>
      <c r="AE985" s="417"/>
      <c r="AF985" s="417"/>
      <c r="AG985" s="417"/>
      <c r="AH985" s="417"/>
      <c r="AI985" s="417"/>
      <c r="AJ985" s="417"/>
      <c r="AK985" s="417"/>
      <c r="AL985" s="417"/>
      <c r="AM985" s="417"/>
      <c r="AN985" s="417"/>
    </row>
    <row r="986" spans="1:40" ht="12.75" customHeight="1">
      <c r="A986" s="466"/>
      <c r="B986" s="516"/>
      <c r="C986" s="505"/>
      <c r="D986" s="599"/>
      <c r="E986" s="614"/>
      <c r="F986" s="276"/>
      <c r="G986" s="631"/>
      <c r="H986" s="661"/>
      <c r="J986" s="417"/>
      <c r="K986" s="417"/>
      <c r="L986" s="417"/>
      <c r="M986" s="417"/>
      <c r="N986" s="417"/>
      <c r="O986" s="417"/>
      <c r="P986" s="417"/>
      <c r="Q986" s="417"/>
      <c r="R986" s="417"/>
      <c r="S986" s="417"/>
      <c r="T986" s="417"/>
      <c r="U986" s="417"/>
      <c r="V986" s="417"/>
      <c r="W986" s="417"/>
      <c r="X986" s="417"/>
      <c r="Y986" s="417"/>
      <c r="Z986" s="417"/>
      <c r="AA986" s="417"/>
      <c r="AB986" s="417"/>
      <c r="AC986" s="417"/>
      <c r="AD986" s="417"/>
      <c r="AE986" s="417"/>
      <c r="AF986" s="417"/>
      <c r="AG986" s="417"/>
      <c r="AH986" s="417"/>
      <c r="AI986" s="417"/>
      <c r="AJ986" s="417"/>
      <c r="AK986" s="417"/>
      <c r="AL986" s="417"/>
      <c r="AM986" s="417"/>
      <c r="AN986" s="417"/>
    </row>
    <row r="987" spans="1:40" ht="12.75" customHeight="1">
      <c r="A987" s="467"/>
      <c r="B987" s="515"/>
      <c r="C987" s="277"/>
      <c r="D987" s="600"/>
      <c r="E987" s="615"/>
      <c r="F987" s="630"/>
      <c r="G987" s="632"/>
      <c r="H987" s="277"/>
      <c r="J987" s="417"/>
      <c r="K987" s="417"/>
      <c r="L987" s="417"/>
      <c r="M987" s="417"/>
      <c r="N987" s="417"/>
      <c r="O987" s="417"/>
      <c r="P987" s="417"/>
      <c r="Q987" s="417"/>
      <c r="R987" s="417"/>
      <c r="S987" s="417"/>
      <c r="T987" s="417"/>
      <c r="U987" s="417"/>
      <c r="V987" s="417"/>
      <c r="W987" s="417"/>
      <c r="X987" s="417"/>
      <c r="Y987" s="417"/>
      <c r="Z987" s="417"/>
      <c r="AA987" s="417"/>
      <c r="AB987" s="417"/>
      <c r="AC987" s="417"/>
      <c r="AD987" s="417"/>
      <c r="AE987" s="417"/>
      <c r="AF987" s="417"/>
      <c r="AG987" s="417"/>
      <c r="AH987" s="417"/>
      <c r="AI987" s="417"/>
      <c r="AJ987" s="417"/>
      <c r="AK987" s="417"/>
      <c r="AL987" s="417"/>
      <c r="AM987" s="417"/>
      <c r="AN987" s="417"/>
    </row>
    <row r="988" spans="1:40" ht="12.75" customHeight="1">
      <c r="A988" s="466"/>
      <c r="B988" s="516"/>
      <c r="C988" s="505"/>
      <c r="D988" s="599"/>
      <c r="E988" s="614"/>
      <c r="F988" s="276"/>
      <c r="G988" s="631"/>
      <c r="H988" s="661"/>
      <c r="J988" s="417"/>
      <c r="K988" s="417"/>
      <c r="L988" s="417"/>
      <c r="M988" s="417"/>
      <c r="N988" s="417"/>
      <c r="O988" s="417"/>
      <c r="P988" s="417"/>
      <c r="Q988" s="417"/>
      <c r="R988" s="417"/>
      <c r="S988" s="417"/>
      <c r="T988" s="417"/>
      <c r="U988" s="417"/>
      <c r="V988" s="417"/>
      <c r="W988" s="417"/>
      <c r="X988" s="417"/>
      <c r="Y988" s="417"/>
      <c r="Z988" s="417"/>
      <c r="AA988" s="417"/>
      <c r="AB988" s="417"/>
      <c r="AC988" s="417"/>
      <c r="AD988" s="417"/>
      <c r="AE988" s="417"/>
      <c r="AF988" s="417"/>
      <c r="AG988" s="417"/>
      <c r="AH988" s="417"/>
      <c r="AI988" s="417"/>
      <c r="AJ988" s="417"/>
      <c r="AK988" s="417"/>
      <c r="AL988" s="417"/>
      <c r="AM988" s="417"/>
      <c r="AN988" s="417"/>
    </row>
    <row r="989" spans="1:40" ht="12.75" customHeight="1">
      <c r="A989" s="467"/>
      <c r="B989" s="515"/>
      <c r="C989" s="277"/>
      <c r="D989" s="600"/>
      <c r="E989" s="615"/>
      <c r="F989" s="630"/>
      <c r="G989" s="632"/>
      <c r="H989" s="277"/>
      <c r="J989" s="417"/>
      <c r="K989" s="417"/>
      <c r="L989" s="417"/>
      <c r="M989" s="417"/>
      <c r="N989" s="417"/>
      <c r="O989" s="417"/>
      <c r="P989" s="417"/>
      <c r="Q989" s="417"/>
      <c r="R989" s="417"/>
      <c r="S989" s="417"/>
      <c r="T989" s="417"/>
      <c r="U989" s="417"/>
      <c r="V989" s="417"/>
      <c r="W989" s="417"/>
      <c r="X989" s="417"/>
      <c r="Y989" s="417"/>
      <c r="Z989" s="417"/>
      <c r="AA989" s="417"/>
      <c r="AB989" s="417"/>
      <c r="AC989" s="417"/>
      <c r="AD989" s="417"/>
      <c r="AE989" s="417"/>
      <c r="AF989" s="417"/>
      <c r="AG989" s="417"/>
      <c r="AH989" s="417"/>
      <c r="AI989" s="417"/>
      <c r="AJ989" s="417"/>
      <c r="AK989" s="417"/>
      <c r="AL989" s="417"/>
      <c r="AM989" s="417"/>
      <c r="AN989" s="417"/>
    </row>
    <row r="990" spans="1:40" ht="12.75" customHeight="1">
      <c r="A990" s="466"/>
      <c r="B990" s="516"/>
      <c r="C990" s="503"/>
      <c r="D990" s="599"/>
      <c r="E990" s="614"/>
      <c r="F990" s="276"/>
      <c r="G990" s="631"/>
      <c r="H990" s="661"/>
      <c r="J990" s="417"/>
      <c r="K990" s="417"/>
      <c r="L990" s="417"/>
      <c r="M990" s="417"/>
      <c r="N990" s="417"/>
      <c r="O990" s="417"/>
      <c r="P990" s="417"/>
      <c r="Q990" s="417"/>
      <c r="R990" s="417"/>
      <c r="S990" s="417"/>
      <c r="T990" s="417"/>
      <c r="U990" s="417"/>
      <c r="V990" s="417"/>
      <c r="W990" s="417"/>
      <c r="X990" s="417"/>
      <c r="Y990" s="417"/>
      <c r="Z990" s="417"/>
      <c r="AA990" s="417"/>
      <c r="AB990" s="417"/>
      <c r="AC990" s="417"/>
      <c r="AD990" s="417"/>
      <c r="AE990" s="417"/>
      <c r="AF990" s="417"/>
      <c r="AG990" s="417"/>
      <c r="AH990" s="417"/>
      <c r="AI990" s="417"/>
      <c r="AJ990" s="417"/>
      <c r="AK990" s="417"/>
      <c r="AL990" s="417"/>
      <c r="AM990" s="417"/>
      <c r="AN990" s="417"/>
    </row>
    <row r="991" spans="1:40" ht="12.75" customHeight="1">
      <c r="A991" s="467"/>
      <c r="B991" s="497"/>
      <c r="C991" s="497"/>
      <c r="D991" s="600"/>
      <c r="E991" s="615"/>
      <c r="F991" s="630"/>
      <c r="G991" s="632"/>
      <c r="H991" s="277"/>
      <c r="J991" s="417"/>
      <c r="K991" s="417"/>
      <c r="L991" s="417"/>
      <c r="M991" s="417"/>
      <c r="N991" s="417"/>
      <c r="O991" s="417"/>
      <c r="P991" s="417"/>
      <c r="Q991" s="417"/>
      <c r="R991" s="417"/>
      <c r="S991" s="417"/>
      <c r="T991" s="417"/>
      <c r="U991" s="417"/>
      <c r="V991" s="417"/>
      <c r="W991" s="417"/>
      <c r="X991" s="417"/>
      <c r="Y991" s="417"/>
      <c r="Z991" s="417"/>
      <c r="AA991" s="417"/>
      <c r="AB991" s="417"/>
      <c r="AC991" s="417"/>
      <c r="AD991" s="417"/>
      <c r="AE991" s="417"/>
      <c r="AF991" s="417"/>
      <c r="AG991" s="417"/>
      <c r="AH991" s="417"/>
      <c r="AI991" s="417"/>
      <c r="AJ991" s="417"/>
      <c r="AK991" s="417"/>
      <c r="AL991" s="417"/>
      <c r="AM991" s="417"/>
      <c r="AN991" s="417"/>
    </row>
    <row r="992" spans="1:40" ht="12.75" customHeight="1">
      <c r="A992" s="466"/>
      <c r="B992" s="491"/>
      <c r="C992" s="503"/>
      <c r="D992" s="599"/>
      <c r="E992" s="614"/>
      <c r="F992" s="276"/>
      <c r="G992" s="631"/>
      <c r="H992" s="661"/>
      <c r="J992" s="417"/>
      <c r="K992" s="417"/>
      <c r="L992" s="417"/>
      <c r="M992" s="417"/>
      <c r="N992" s="417"/>
      <c r="O992" s="417"/>
      <c r="P992" s="417"/>
      <c r="Q992" s="417"/>
      <c r="R992" s="417"/>
      <c r="S992" s="417"/>
      <c r="T992" s="417"/>
      <c r="U992" s="417"/>
      <c r="V992" s="417"/>
      <c r="W992" s="417"/>
      <c r="X992" s="417"/>
      <c r="Y992" s="417"/>
      <c r="Z992" s="417"/>
      <c r="AA992" s="417"/>
      <c r="AB992" s="417"/>
      <c r="AC992" s="417"/>
      <c r="AD992" s="417"/>
      <c r="AE992" s="417"/>
      <c r="AF992" s="417"/>
      <c r="AG992" s="417"/>
      <c r="AH992" s="417"/>
      <c r="AI992" s="417"/>
      <c r="AJ992" s="417"/>
      <c r="AK992" s="417"/>
      <c r="AL992" s="417"/>
      <c r="AM992" s="417"/>
      <c r="AN992" s="417"/>
    </row>
    <row r="993" spans="1:40" ht="12.75" customHeight="1">
      <c r="A993" s="467"/>
      <c r="B993" s="497"/>
      <c r="C993" s="497"/>
      <c r="D993" s="600"/>
      <c r="E993" s="615"/>
      <c r="F993" s="630"/>
      <c r="G993" s="632"/>
      <c r="H993" s="277"/>
      <c r="J993" s="417"/>
      <c r="K993" s="417"/>
      <c r="L993" s="417"/>
      <c r="M993" s="417"/>
      <c r="N993" s="417"/>
      <c r="O993" s="417"/>
      <c r="P993" s="417"/>
      <c r="Q993" s="417"/>
      <c r="R993" s="417"/>
      <c r="S993" s="417"/>
      <c r="T993" s="417"/>
      <c r="U993" s="417"/>
      <c r="V993" s="417"/>
      <c r="W993" s="417"/>
      <c r="X993" s="417"/>
      <c r="Y993" s="417"/>
      <c r="Z993" s="417"/>
      <c r="AA993" s="417"/>
      <c r="AB993" s="417"/>
      <c r="AC993" s="417"/>
      <c r="AD993" s="417"/>
      <c r="AE993" s="417"/>
      <c r="AF993" s="417"/>
      <c r="AG993" s="417"/>
      <c r="AH993" s="417"/>
      <c r="AI993" s="417"/>
      <c r="AJ993" s="417"/>
      <c r="AK993" s="417"/>
      <c r="AL993" s="417"/>
      <c r="AM993" s="417"/>
      <c r="AN993" s="417"/>
    </row>
    <row r="994" spans="1:40" ht="12.75" customHeight="1">
      <c r="A994" s="466"/>
      <c r="B994" s="516"/>
      <c r="C994" s="505"/>
      <c r="D994" s="599"/>
      <c r="E994" s="612"/>
      <c r="F994" s="276"/>
      <c r="G994" s="631"/>
      <c r="H994" s="661"/>
      <c r="J994" s="417"/>
      <c r="K994" s="417"/>
      <c r="L994" s="417"/>
      <c r="M994" s="417"/>
      <c r="N994" s="417"/>
      <c r="O994" s="417"/>
      <c r="P994" s="417"/>
      <c r="Q994" s="417"/>
      <c r="R994" s="417"/>
      <c r="S994" s="417"/>
      <c r="T994" s="417"/>
      <c r="U994" s="417"/>
      <c r="V994" s="417"/>
      <c r="W994" s="417"/>
      <c r="X994" s="417"/>
      <c r="Y994" s="417"/>
      <c r="Z994" s="417"/>
      <c r="AA994" s="417"/>
      <c r="AB994" s="417"/>
      <c r="AC994" s="417"/>
      <c r="AD994" s="417"/>
      <c r="AE994" s="417"/>
      <c r="AF994" s="417"/>
      <c r="AG994" s="417"/>
      <c r="AH994" s="417"/>
      <c r="AI994" s="417"/>
      <c r="AJ994" s="417"/>
      <c r="AK994" s="417"/>
      <c r="AL994" s="417"/>
      <c r="AM994" s="417"/>
      <c r="AN994" s="417"/>
    </row>
    <row r="995" spans="1:40" ht="12.75" customHeight="1">
      <c r="A995" s="467"/>
      <c r="B995" s="515"/>
      <c r="C995" s="497"/>
      <c r="D995" s="600"/>
      <c r="E995" s="615"/>
      <c r="F995" s="630"/>
      <c r="G995" s="632"/>
      <c r="H995" s="277"/>
      <c r="J995" s="417"/>
      <c r="K995" s="417"/>
      <c r="L995" s="417"/>
      <c r="M995" s="417"/>
      <c r="N995" s="417"/>
      <c r="O995" s="417"/>
      <c r="P995" s="417"/>
      <c r="Q995" s="417"/>
      <c r="R995" s="417"/>
      <c r="S995" s="417"/>
      <c r="T995" s="417"/>
      <c r="U995" s="417"/>
      <c r="V995" s="417"/>
      <c r="W995" s="417"/>
      <c r="X995" s="417"/>
      <c r="Y995" s="417"/>
      <c r="Z995" s="417"/>
      <c r="AA995" s="417"/>
      <c r="AB995" s="417"/>
      <c r="AC995" s="417"/>
      <c r="AD995" s="417"/>
      <c r="AE995" s="417"/>
      <c r="AF995" s="417"/>
      <c r="AG995" s="417"/>
      <c r="AH995" s="417"/>
      <c r="AI995" s="417"/>
      <c r="AJ995" s="417"/>
      <c r="AK995" s="417"/>
      <c r="AL995" s="417"/>
      <c r="AM995" s="417"/>
      <c r="AN995" s="417"/>
    </row>
    <row r="996" spans="1:40" ht="12.75" customHeight="1">
      <c r="A996" s="466"/>
      <c r="B996" s="516"/>
      <c r="C996" s="505"/>
      <c r="D996" s="599"/>
      <c r="E996" s="614"/>
      <c r="F996" s="276"/>
      <c r="G996" s="631"/>
      <c r="H996" s="661"/>
      <c r="J996" s="417"/>
      <c r="K996" s="417"/>
      <c r="L996" s="417"/>
      <c r="M996" s="417"/>
      <c r="N996" s="417"/>
      <c r="O996" s="417"/>
      <c r="P996" s="417"/>
      <c r="Q996" s="417"/>
      <c r="R996" s="417"/>
      <c r="S996" s="417"/>
      <c r="T996" s="417"/>
      <c r="U996" s="417"/>
      <c r="V996" s="417"/>
      <c r="W996" s="417"/>
      <c r="X996" s="417"/>
      <c r="Y996" s="417"/>
      <c r="Z996" s="417"/>
      <c r="AA996" s="417"/>
      <c r="AB996" s="417"/>
      <c r="AC996" s="417"/>
      <c r="AD996" s="417"/>
      <c r="AE996" s="417"/>
      <c r="AF996" s="417"/>
      <c r="AG996" s="417"/>
      <c r="AH996" s="417"/>
      <c r="AI996" s="417"/>
      <c r="AJ996" s="417"/>
      <c r="AK996" s="417"/>
      <c r="AL996" s="417"/>
      <c r="AM996" s="417"/>
      <c r="AN996" s="417"/>
    </row>
    <row r="997" spans="1:40" ht="12.75" customHeight="1">
      <c r="A997" s="467"/>
      <c r="B997" s="515"/>
      <c r="C997" s="497"/>
      <c r="D997" s="600"/>
      <c r="E997" s="615"/>
      <c r="F997" s="630"/>
      <c r="G997" s="632"/>
      <c r="H997" s="277"/>
      <c r="J997" s="417"/>
      <c r="K997" s="417"/>
      <c r="L997" s="417"/>
      <c r="M997" s="417"/>
      <c r="N997" s="417"/>
      <c r="O997" s="417"/>
      <c r="P997" s="417"/>
      <c r="Q997" s="417"/>
      <c r="R997" s="417"/>
      <c r="S997" s="417"/>
      <c r="T997" s="417"/>
      <c r="U997" s="417"/>
      <c r="V997" s="417"/>
      <c r="W997" s="417"/>
      <c r="X997" s="417"/>
      <c r="Y997" s="417"/>
      <c r="Z997" s="417"/>
      <c r="AA997" s="417"/>
      <c r="AB997" s="417"/>
      <c r="AC997" s="417"/>
      <c r="AD997" s="417"/>
      <c r="AE997" s="417"/>
      <c r="AF997" s="417"/>
      <c r="AG997" s="417"/>
      <c r="AH997" s="417"/>
      <c r="AI997" s="417"/>
      <c r="AJ997" s="417"/>
      <c r="AK997" s="417"/>
      <c r="AL997" s="417"/>
      <c r="AM997" s="417"/>
      <c r="AN997" s="417"/>
    </row>
    <row r="998" spans="1:40" ht="12.75" customHeight="1">
      <c r="A998" s="466"/>
      <c r="B998" s="491"/>
      <c r="C998" s="510"/>
      <c r="D998" s="593"/>
      <c r="E998" s="611"/>
      <c r="F998" s="633"/>
      <c r="G998" s="631"/>
      <c r="H998" s="661"/>
      <c r="J998" s="417"/>
      <c r="K998" s="417"/>
      <c r="L998" s="417"/>
      <c r="M998" s="417"/>
      <c r="N998" s="417"/>
      <c r="O998" s="417"/>
      <c r="P998" s="417"/>
      <c r="Q998" s="417"/>
      <c r="R998" s="417"/>
      <c r="S998" s="417"/>
      <c r="T998" s="417"/>
      <c r="U998" s="417"/>
      <c r="V998" s="417"/>
      <c r="W998" s="417"/>
      <c r="X998" s="417"/>
      <c r="Y998" s="417"/>
      <c r="Z998" s="417"/>
      <c r="AA998" s="417"/>
      <c r="AB998" s="417"/>
      <c r="AC998" s="417"/>
      <c r="AD998" s="417"/>
      <c r="AE998" s="417"/>
      <c r="AF998" s="417"/>
      <c r="AG998" s="417"/>
      <c r="AH998" s="417"/>
      <c r="AI998" s="417"/>
      <c r="AJ998" s="417"/>
      <c r="AK998" s="417"/>
      <c r="AL998" s="417"/>
      <c r="AM998" s="417"/>
      <c r="AN998" s="417"/>
    </row>
    <row r="999" spans="1:40" ht="12.75" customHeight="1">
      <c r="A999" s="467"/>
      <c r="B999" s="469" t="s">
        <v>2196</v>
      </c>
      <c r="C999" s="493"/>
      <c r="D999" s="594"/>
      <c r="E999" s="469"/>
      <c r="F999" s="634"/>
      <c r="G999" s="632"/>
      <c r="H999" s="277"/>
      <c r="J999" s="417"/>
      <c r="K999" s="417"/>
      <c r="L999" s="417"/>
      <c r="M999" s="417"/>
      <c r="N999" s="417"/>
      <c r="O999" s="417"/>
      <c r="P999" s="417"/>
      <c r="Q999" s="417"/>
      <c r="R999" s="417"/>
      <c r="S999" s="417"/>
      <c r="T999" s="417"/>
      <c r="U999" s="417"/>
      <c r="V999" s="417"/>
      <c r="W999" s="417"/>
      <c r="X999" s="417"/>
      <c r="Y999" s="417"/>
      <c r="Z999" s="417"/>
      <c r="AA999" s="417"/>
      <c r="AB999" s="417"/>
      <c r="AC999" s="417"/>
      <c r="AD999" s="417"/>
      <c r="AE999" s="417"/>
      <c r="AF999" s="417"/>
      <c r="AG999" s="417"/>
      <c r="AH999" s="417"/>
      <c r="AI999" s="417"/>
      <c r="AJ999" s="417"/>
      <c r="AK999" s="417"/>
      <c r="AL999" s="417"/>
      <c r="AM999" s="417"/>
      <c r="AN999" s="417"/>
    </row>
    <row r="1000" spans="1:40" ht="12.75" customHeight="1">
      <c r="A1000" s="466"/>
      <c r="B1000" s="516"/>
      <c r="C1000" s="503"/>
      <c r="D1000" s="599"/>
      <c r="E1000" s="614"/>
      <c r="F1000" s="276"/>
      <c r="G1000" s="631"/>
      <c r="H1000" s="661"/>
      <c r="J1000" s="417"/>
      <c r="K1000" s="417"/>
      <c r="L1000" s="417"/>
      <c r="M1000" s="417"/>
      <c r="N1000" s="417"/>
      <c r="O1000" s="417"/>
      <c r="P1000" s="417"/>
      <c r="Q1000" s="417"/>
      <c r="R1000" s="417"/>
      <c r="S1000" s="417"/>
      <c r="T1000" s="417"/>
      <c r="U1000" s="417"/>
      <c r="V1000" s="417"/>
      <c r="W1000" s="417"/>
      <c r="X1000" s="417"/>
      <c r="Y1000" s="417"/>
      <c r="Z1000" s="417"/>
      <c r="AA1000" s="417"/>
      <c r="AB1000" s="417"/>
      <c r="AC1000" s="417"/>
      <c r="AD1000" s="417"/>
      <c r="AE1000" s="417"/>
      <c r="AF1000" s="417"/>
      <c r="AG1000" s="417"/>
      <c r="AH1000" s="417"/>
      <c r="AI1000" s="417"/>
      <c r="AJ1000" s="417"/>
      <c r="AK1000" s="417"/>
      <c r="AL1000" s="417"/>
      <c r="AM1000" s="417"/>
      <c r="AN1000" s="417"/>
    </row>
    <row r="1001" spans="1:40" ht="12.75" customHeight="1">
      <c r="A1001" s="467"/>
      <c r="B1001" s="515"/>
      <c r="C1001" s="277"/>
      <c r="D1001" s="600"/>
      <c r="E1001" s="615"/>
      <c r="F1001" s="630"/>
      <c r="G1001" s="632"/>
      <c r="H1001" s="277"/>
      <c r="J1001" s="417"/>
      <c r="K1001" s="417"/>
      <c r="L1001" s="417"/>
      <c r="M1001" s="417"/>
      <c r="N1001" s="417"/>
      <c r="O1001" s="417"/>
      <c r="P1001" s="417"/>
      <c r="Q1001" s="417"/>
      <c r="R1001" s="417"/>
      <c r="S1001" s="417"/>
      <c r="T1001" s="417"/>
      <c r="U1001" s="417"/>
      <c r="V1001" s="417"/>
      <c r="W1001" s="417"/>
      <c r="X1001" s="417"/>
      <c r="Y1001" s="417"/>
      <c r="Z1001" s="417"/>
      <c r="AA1001" s="417"/>
      <c r="AB1001" s="417"/>
      <c r="AC1001" s="417"/>
      <c r="AD1001" s="417"/>
      <c r="AE1001" s="417"/>
      <c r="AF1001" s="417"/>
      <c r="AG1001" s="417"/>
      <c r="AH1001" s="417"/>
      <c r="AI1001" s="417"/>
      <c r="AJ1001" s="417"/>
      <c r="AK1001" s="417"/>
      <c r="AL1001" s="417"/>
      <c r="AM1001" s="417"/>
      <c r="AN1001" s="417"/>
    </row>
    <row r="1002" spans="1:40" ht="12.75" customHeight="1">
      <c r="A1002" s="466"/>
      <c r="B1002" s="516"/>
      <c r="C1002" s="503"/>
      <c r="D1002" s="599"/>
      <c r="E1002" s="614"/>
      <c r="F1002" s="633"/>
      <c r="G1002" s="631"/>
      <c r="H1002" s="661"/>
      <c r="J1002" s="417"/>
      <c r="K1002" s="417"/>
      <c r="L1002" s="417"/>
      <c r="M1002" s="417"/>
      <c r="N1002" s="417"/>
      <c r="O1002" s="417"/>
      <c r="P1002" s="417"/>
      <c r="Q1002" s="417"/>
      <c r="R1002" s="417"/>
      <c r="S1002" s="417"/>
      <c r="T1002" s="417"/>
      <c r="U1002" s="417"/>
      <c r="V1002" s="417"/>
      <c r="W1002" s="417"/>
      <c r="X1002" s="417"/>
      <c r="Y1002" s="417"/>
      <c r="Z1002" s="417"/>
      <c r="AA1002" s="417"/>
      <c r="AB1002" s="417"/>
      <c r="AC1002" s="417"/>
      <c r="AD1002" s="417"/>
      <c r="AE1002" s="417"/>
      <c r="AF1002" s="417"/>
      <c r="AG1002" s="417"/>
      <c r="AH1002" s="417"/>
      <c r="AI1002" s="417"/>
      <c r="AJ1002" s="417"/>
      <c r="AK1002" s="417"/>
      <c r="AL1002" s="417"/>
      <c r="AM1002" s="417"/>
      <c r="AN1002" s="417"/>
    </row>
    <row r="1003" spans="1:40" ht="12.75" customHeight="1">
      <c r="A1003" s="476" t="s">
        <v>3440</v>
      </c>
      <c r="B1003" s="492" t="s">
        <v>2663</v>
      </c>
      <c r="C1003" s="560" t="s">
        <v>1058</v>
      </c>
      <c r="D1003" s="600"/>
      <c r="E1003" s="615"/>
      <c r="F1003" s="634"/>
      <c r="G1003" s="632"/>
      <c r="H1003" s="277"/>
      <c r="J1003" s="417"/>
      <c r="K1003" s="417"/>
      <c r="L1003" s="417"/>
      <c r="M1003" s="417"/>
      <c r="N1003" s="417"/>
      <c r="O1003" s="417"/>
      <c r="P1003" s="417"/>
      <c r="Q1003" s="417"/>
      <c r="R1003" s="417"/>
      <c r="S1003" s="417"/>
      <c r="T1003" s="417"/>
      <c r="U1003" s="417"/>
      <c r="V1003" s="417"/>
      <c r="W1003" s="417"/>
      <c r="X1003" s="417"/>
      <c r="Y1003" s="417"/>
      <c r="Z1003" s="417"/>
      <c r="AA1003" s="417"/>
      <c r="AB1003" s="417"/>
      <c r="AC1003" s="417"/>
      <c r="AD1003" s="417"/>
      <c r="AE1003" s="417"/>
      <c r="AF1003" s="417"/>
      <c r="AG1003" s="417"/>
      <c r="AH1003" s="417"/>
      <c r="AI1003" s="417"/>
      <c r="AJ1003" s="417"/>
      <c r="AK1003" s="417"/>
      <c r="AL1003" s="417"/>
      <c r="AM1003" s="417"/>
      <c r="AN1003" s="417"/>
    </row>
    <row r="1004" spans="1:40" ht="12.75" customHeight="1">
      <c r="A1004" s="466"/>
      <c r="B1004" s="516"/>
      <c r="C1004" s="505"/>
      <c r="D1004" s="599"/>
      <c r="E1004" s="614"/>
      <c r="F1004" s="633"/>
      <c r="G1004" s="631"/>
      <c r="H1004" s="661"/>
      <c r="J1004" s="417"/>
      <c r="K1004" s="417"/>
      <c r="L1004" s="417"/>
      <c r="M1004" s="417"/>
      <c r="N1004" s="417"/>
      <c r="O1004" s="417"/>
      <c r="P1004" s="417"/>
      <c r="Q1004" s="417"/>
      <c r="R1004" s="417"/>
      <c r="S1004" s="417"/>
      <c r="T1004" s="417"/>
      <c r="U1004" s="417"/>
      <c r="V1004" s="417"/>
      <c r="W1004" s="417"/>
      <c r="X1004" s="417"/>
      <c r="Y1004" s="417"/>
      <c r="Z1004" s="417"/>
      <c r="AA1004" s="417"/>
      <c r="AB1004" s="417"/>
      <c r="AC1004" s="417"/>
      <c r="AD1004" s="417"/>
      <c r="AE1004" s="417"/>
      <c r="AF1004" s="417"/>
      <c r="AG1004" s="417"/>
      <c r="AH1004" s="417"/>
      <c r="AI1004" s="417"/>
      <c r="AJ1004" s="417"/>
      <c r="AK1004" s="417"/>
      <c r="AL1004" s="417"/>
      <c r="AM1004" s="417"/>
      <c r="AN1004" s="417"/>
    </row>
    <row r="1005" spans="1:40" ht="12.75" customHeight="1">
      <c r="A1005" s="467"/>
      <c r="B1005" s="515"/>
      <c r="C1005" s="277"/>
      <c r="D1005" s="604"/>
      <c r="E1005" s="615"/>
      <c r="F1005" s="635"/>
      <c r="G1005" s="632"/>
      <c r="H1005" s="277"/>
      <c r="J1005" s="417"/>
      <c r="K1005" s="417"/>
      <c r="L1005" s="417"/>
      <c r="M1005" s="417"/>
      <c r="N1005" s="417"/>
      <c r="O1005" s="417"/>
      <c r="P1005" s="417"/>
      <c r="Q1005" s="417"/>
      <c r="R1005" s="417"/>
      <c r="S1005" s="417"/>
      <c r="T1005" s="417"/>
      <c r="U1005" s="417"/>
      <c r="V1005" s="417"/>
      <c r="W1005" s="417"/>
      <c r="X1005" s="417"/>
      <c r="Y1005" s="417"/>
      <c r="Z1005" s="417"/>
      <c r="AA1005" s="417"/>
      <c r="AB1005" s="417"/>
      <c r="AC1005" s="417"/>
      <c r="AD1005" s="417"/>
      <c r="AE1005" s="417"/>
      <c r="AF1005" s="417"/>
      <c r="AG1005" s="417"/>
      <c r="AH1005" s="417"/>
      <c r="AI1005" s="417"/>
      <c r="AJ1005" s="417"/>
      <c r="AK1005" s="417"/>
      <c r="AL1005" s="417"/>
      <c r="AM1005" s="417"/>
      <c r="AN1005" s="417"/>
    </row>
    <row r="1006" spans="1:40" ht="12.75" customHeight="1">
      <c r="A1006" s="481"/>
      <c r="B1006" s="516"/>
      <c r="C1006" s="570"/>
      <c r="D1006" s="590"/>
      <c r="E1006" s="614"/>
      <c r="F1006" s="631"/>
      <c r="G1006" s="631"/>
      <c r="H1006" s="656"/>
      <c r="J1006" s="417"/>
      <c r="K1006" s="417"/>
      <c r="L1006" s="417"/>
      <c r="M1006" s="417"/>
      <c r="N1006" s="417"/>
      <c r="O1006" s="417"/>
      <c r="P1006" s="417"/>
      <c r="Q1006" s="417"/>
      <c r="R1006" s="417"/>
      <c r="S1006" s="417"/>
      <c r="T1006" s="417"/>
      <c r="U1006" s="417"/>
      <c r="V1006" s="417"/>
      <c r="W1006" s="417"/>
      <c r="X1006" s="417"/>
      <c r="Y1006" s="417"/>
      <c r="Z1006" s="417"/>
      <c r="AA1006" s="417"/>
      <c r="AB1006" s="417"/>
      <c r="AC1006" s="417"/>
      <c r="AD1006" s="417"/>
      <c r="AE1006" s="417"/>
      <c r="AF1006" s="417"/>
      <c r="AG1006" s="417"/>
      <c r="AH1006" s="417"/>
      <c r="AI1006" s="417"/>
      <c r="AJ1006" s="417"/>
      <c r="AK1006" s="417"/>
      <c r="AL1006" s="417"/>
      <c r="AM1006" s="417"/>
      <c r="AN1006" s="417"/>
    </row>
    <row r="1007" spans="1:40" ht="12.75" customHeight="1">
      <c r="A1007" s="482"/>
      <c r="B1007" s="515" t="s">
        <v>4876</v>
      </c>
      <c r="C1007" s="571" t="s">
        <v>4877</v>
      </c>
      <c r="D1007" s="591">
        <v>12</v>
      </c>
      <c r="E1007" s="615" t="s">
        <v>2701</v>
      </c>
      <c r="F1007" s="632"/>
      <c r="G1007" s="632"/>
      <c r="H1007" s="277"/>
      <c r="J1007" s="417"/>
      <c r="K1007" s="417"/>
      <c r="L1007" s="417"/>
      <c r="M1007" s="417"/>
      <c r="N1007" s="417"/>
      <c r="O1007" s="417"/>
      <c r="P1007" s="417"/>
      <c r="Q1007" s="417"/>
      <c r="R1007" s="417"/>
      <c r="S1007" s="417"/>
      <c r="T1007" s="417"/>
      <c r="U1007" s="417"/>
      <c r="V1007" s="417"/>
      <c r="W1007" s="417"/>
      <c r="X1007" s="417"/>
      <c r="Y1007" s="417"/>
      <c r="Z1007" s="417"/>
      <c r="AA1007" s="417"/>
      <c r="AB1007" s="417"/>
      <c r="AC1007" s="417"/>
      <c r="AD1007" s="417"/>
      <c r="AE1007" s="417"/>
      <c r="AF1007" s="417"/>
      <c r="AG1007" s="417"/>
      <c r="AH1007" s="417"/>
      <c r="AI1007" s="417"/>
      <c r="AJ1007" s="417"/>
      <c r="AK1007" s="417"/>
      <c r="AL1007" s="417"/>
      <c r="AM1007" s="417"/>
      <c r="AN1007" s="417"/>
    </row>
    <row r="1008" spans="1:40" ht="12.75" customHeight="1">
      <c r="A1008" s="466"/>
      <c r="B1008" s="510"/>
      <c r="C1008" s="570"/>
      <c r="D1008" s="590"/>
      <c r="E1008" s="618"/>
      <c r="F1008" s="631"/>
      <c r="G1008" s="631"/>
      <c r="H1008" s="656"/>
      <c r="J1008" s="417"/>
      <c r="K1008" s="417"/>
      <c r="L1008" s="417"/>
      <c r="M1008" s="417"/>
      <c r="N1008" s="417"/>
      <c r="O1008" s="417"/>
      <c r="P1008" s="417"/>
      <c r="Q1008" s="417"/>
      <c r="R1008" s="417"/>
      <c r="S1008" s="417"/>
      <c r="T1008" s="417"/>
      <c r="U1008" s="417"/>
      <c r="V1008" s="417"/>
      <c r="W1008" s="417"/>
      <c r="X1008" s="417"/>
      <c r="Y1008" s="417"/>
      <c r="Z1008" s="417"/>
      <c r="AA1008" s="417"/>
      <c r="AB1008" s="417"/>
      <c r="AC1008" s="417"/>
      <c r="AD1008" s="417"/>
      <c r="AE1008" s="417"/>
      <c r="AF1008" s="417"/>
      <c r="AG1008" s="417"/>
      <c r="AH1008" s="417"/>
      <c r="AI1008" s="417"/>
      <c r="AJ1008" s="417"/>
      <c r="AK1008" s="417"/>
      <c r="AL1008" s="417"/>
      <c r="AM1008" s="417"/>
      <c r="AN1008" s="417"/>
    </row>
    <row r="1009" spans="1:40" ht="12.75" customHeight="1">
      <c r="A1009" s="467"/>
      <c r="B1009" s="523" t="s">
        <v>4876</v>
      </c>
      <c r="C1009" s="574" t="s">
        <v>4878</v>
      </c>
      <c r="D1009" s="591">
        <v>1.2</v>
      </c>
      <c r="E1009" s="619" t="s">
        <v>2701</v>
      </c>
      <c r="F1009" s="632"/>
      <c r="G1009" s="632"/>
      <c r="H1009" s="277"/>
      <c r="J1009" s="417"/>
      <c r="K1009" s="417"/>
      <c r="L1009" s="417"/>
      <c r="M1009" s="417"/>
      <c r="N1009" s="417"/>
      <c r="O1009" s="417"/>
      <c r="P1009" s="417"/>
      <c r="Q1009" s="417"/>
      <c r="R1009" s="417"/>
      <c r="S1009" s="417"/>
      <c r="T1009" s="417"/>
      <c r="U1009" s="417"/>
      <c r="V1009" s="417"/>
      <c r="W1009" s="417"/>
      <c r="X1009" s="417"/>
      <c r="Y1009" s="417"/>
      <c r="Z1009" s="417"/>
      <c r="AA1009" s="417"/>
      <c r="AB1009" s="417"/>
      <c r="AC1009" s="417"/>
      <c r="AD1009" s="417"/>
      <c r="AE1009" s="417"/>
      <c r="AF1009" s="417"/>
      <c r="AG1009" s="417"/>
      <c r="AH1009" s="417"/>
      <c r="AI1009" s="417"/>
      <c r="AJ1009" s="417"/>
      <c r="AK1009" s="417"/>
      <c r="AL1009" s="417"/>
      <c r="AM1009" s="417"/>
      <c r="AN1009" s="417"/>
    </row>
    <row r="1010" spans="1:40" ht="12.75" customHeight="1">
      <c r="A1010" s="466"/>
      <c r="B1010" s="510"/>
      <c r="C1010" s="503"/>
      <c r="D1010" s="599"/>
      <c r="E1010" s="618"/>
      <c r="F1010" s="276"/>
      <c r="G1010" s="631"/>
      <c r="H1010" s="423"/>
      <c r="J1010" s="417"/>
      <c r="K1010" s="417"/>
      <c r="L1010" s="417"/>
      <c r="M1010" s="417"/>
      <c r="N1010" s="417"/>
      <c r="O1010" s="417"/>
      <c r="P1010" s="417"/>
      <c r="Q1010" s="417"/>
      <c r="R1010" s="417"/>
      <c r="S1010" s="417"/>
      <c r="T1010" s="417"/>
      <c r="U1010" s="417"/>
      <c r="V1010" s="417"/>
      <c r="W1010" s="417"/>
      <c r="X1010" s="417"/>
      <c r="Y1010" s="417"/>
      <c r="Z1010" s="417"/>
      <c r="AA1010" s="417"/>
      <c r="AB1010" s="417"/>
      <c r="AC1010" s="417"/>
      <c r="AD1010" s="417"/>
      <c r="AE1010" s="417"/>
      <c r="AF1010" s="417"/>
      <c r="AG1010" s="417"/>
      <c r="AH1010" s="417"/>
      <c r="AI1010" s="417"/>
      <c r="AJ1010" s="417"/>
      <c r="AK1010" s="417"/>
      <c r="AL1010" s="417"/>
      <c r="AM1010" s="417"/>
      <c r="AN1010" s="417"/>
    </row>
    <row r="1011" spans="1:40" ht="12.75" customHeight="1">
      <c r="A1011" s="480"/>
      <c r="B1011" s="523"/>
      <c r="C1011" s="515"/>
      <c r="D1011" s="604" t="s">
        <v>46</v>
      </c>
      <c r="E1011" s="619"/>
      <c r="F1011" s="630"/>
      <c r="G1011" s="632"/>
      <c r="H1011" s="277"/>
      <c r="J1011" s="417"/>
      <c r="K1011" s="417"/>
      <c r="L1011" s="417"/>
      <c r="M1011" s="417"/>
      <c r="N1011" s="417"/>
      <c r="O1011" s="417"/>
      <c r="P1011" s="417"/>
      <c r="Q1011" s="417"/>
      <c r="R1011" s="417"/>
      <c r="S1011" s="417"/>
      <c r="T1011" s="417"/>
      <c r="U1011" s="417"/>
      <c r="V1011" s="417"/>
      <c r="W1011" s="417"/>
      <c r="X1011" s="417"/>
      <c r="Y1011" s="417"/>
      <c r="Z1011" s="417"/>
      <c r="AA1011" s="417"/>
      <c r="AB1011" s="417"/>
      <c r="AC1011" s="417"/>
      <c r="AD1011" s="417"/>
      <c r="AE1011" s="417"/>
      <c r="AF1011" s="417"/>
      <c r="AG1011" s="417"/>
      <c r="AH1011" s="417"/>
      <c r="AI1011" s="417"/>
      <c r="AJ1011" s="417"/>
      <c r="AK1011" s="417"/>
      <c r="AL1011" s="417"/>
      <c r="AM1011" s="417"/>
      <c r="AN1011" s="417"/>
    </row>
    <row r="1012" spans="1:40" ht="12.75" customHeight="1">
      <c r="A1012" s="466"/>
      <c r="B1012" s="510" t="s">
        <v>4611</v>
      </c>
      <c r="C1012" s="503"/>
      <c r="D1012" s="599"/>
      <c r="E1012" s="618"/>
      <c r="F1012" s="276"/>
      <c r="G1012" s="631"/>
      <c r="H1012" s="656"/>
      <c r="J1012" s="417"/>
      <c r="K1012" s="417"/>
      <c r="L1012" s="417"/>
      <c r="M1012" s="417"/>
      <c r="N1012" s="417"/>
      <c r="O1012" s="417"/>
      <c r="P1012" s="417"/>
      <c r="Q1012" s="417"/>
      <c r="R1012" s="417"/>
      <c r="S1012" s="417"/>
      <c r="T1012" s="417"/>
      <c r="U1012" s="417"/>
      <c r="V1012" s="417"/>
      <c r="W1012" s="417"/>
      <c r="X1012" s="417"/>
      <c r="Y1012" s="417"/>
      <c r="Z1012" s="417"/>
      <c r="AA1012" s="417"/>
      <c r="AB1012" s="417"/>
      <c r="AC1012" s="417"/>
      <c r="AD1012" s="417"/>
      <c r="AE1012" s="417"/>
      <c r="AF1012" s="417"/>
      <c r="AG1012" s="417"/>
      <c r="AH1012" s="417"/>
      <c r="AI1012" s="417"/>
      <c r="AJ1012" s="417"/>
      <c r="AK1012" s="417"/>
      <c r="AL1012" s="417"/>
      <c r="AM1012" s="417"/>
      <c r="AN1012" s="417"/>
    </row>
    <row r="1013" spans="1:40" ht="12.75" customHeight="1">
      <c r="A1013" s="467"/>
      <c r="B1013" s="523" t="s">
        <v>4879</v>
      </c>
      <c r="C1013" s="515" t="s">
        <v>4880</v>
      </c>
      <c r="D1013" s="604">
        <v>12</v>
      </c>
      <c r="E1013" s="619" t="s">
        <v>2701</v>
      </c>
      <c r="F1013" s="630"/>
      <c r="G1013" s="632"/>
      <c r="H1013" s="277"/>
      <c r="J1013" s="417"/>
      <c r="K1013" s="417"/>
      <c r="L1013" s="417"/>
      <c r="M1013" s="417"/>
      <c r="N1013" s="417"/>
      <c r="O1013" s="417"/>
      <c r="P1013" s="417"/>
      <c r="Q1013" s="417"/>
      <c r="R1013" s="417"/>
      <c r="S1013" s="417"/>
      <c r="T1013" s="417"/>
      <c r="U1013" s="417"/>
      <c r="V1013" s="417"/>
      <c r="W1013" s="417"/>
      <c r="X1013" s="417"/>
      <c r="Y1013" s="417"/>
      <c r="Z1013" s="417"/>
      <c r="AA1013" s="417"/>
      <c r="AB1013" s="417"/>
      <c r="AC1013" s="417"/>
      <c r="AD1013" s="417"/>
      <c r="AE1013" s="417"/>
      <c r="AF1013" s="417"/>
      <c r="AG1013" s="417"/>
      <c r="AH1013" s="417"/>
      <c r="AI1013" s="417"/>
      <c r="AJ1013" s="417"/>
      <c r="AK1013" s="417"/>
      <c r="AL1013" s="417"/>
      <c r="AM1013" s="417"/>
      <c r="AN1013" s="417"/>
    </row>
    <row r="1014" spans="1:40" ht="12.75" customHeight="1">
      <c r="A1014" s="466"/>
      <c r="B1014" s="510" t="s">
        <v>4611</v>
      </c>
      <c r="C1014" s="514"/>
      <c r="D1014" s="599"/>
      <c r="E1014" s="618"/>
      <c r="F1014" s="276"/>
      <c r="G1014" s="631"/>
      <c r="H1014" s="656"/>
      <c r="J1014" s="417"/>
      <c r="K1014" s="417"/>
      <c r="L1014" s="417"/>
      <c r="M1014" s="417"/>
      <c r="N1014" s="417"/>
      <c r="O1014" s="417"/>
      <c r="P1014" s="417"/>
      <c r="Q1014" s="417"/>
      <c r="R1014" s="417"/>
      <c r="S1014" s="417"/>
      <c r="T1014" s="417"/>
      <c r="U1014" s="417"/>
      <c r="V1014" s="417"/>
      <c r="W1014" s="417"/>
      <c r="X1014" s="417"/>
      <c r="Y1014" s="417"/>
      <c r="Z1014" s="417"/>
      <c r="AA1014" s="417"/>
      <c r="AB1014" s="417"/>
      <c r="AC1014" s="417"/>
      <c r="AD1014" s="417"/>
      <c r="AE1014" s="417"/>
      <c r="AF1014" s="417"/>
      <c r="AG1014" s="417"/>
      <c r="AH1014" s="417"/>
      <c r="AI1014" s="417"/>
      <c r="AJ1014" s="417"/>
      <c r="AK1014" s="417"/>
      <c r="AL1014" s="417"/>
      <c r="AM1014" s="417"/>
      <c r="AN1014" s="417"/>
    </row>
    <row r="1015" spans="1:40" ht="12.75" customHeight="1">
      <c r="A1015" s="467"/>
      <c r="B1015" s="523" t="s">
        <v>4879</v>
      </c>
      <c r="C1015" s="409" t="s">
        <v>4881</v>
      </c>
      <c r="D1015" s="599">
        <v>0.1</v>
      </c>
      <c r="E1015" s="619" t="s">
        <v>2701</v>
      </c>
      <c r="F1015" s="276"/>
      <c r="G1015" s="632"/>
      <c r="H1015" s="277"/>
      <c r="J1015" s="417"/>
      <c r="K1015" s="417"/>
      <c r="L1015" s="417"/>
      <c r="M1015" s="417"/>
      <c r="N1015" s="417"/>
      <c r="O1015" s="417"/>
      <c r="P1015" s="417"/>
      <c r="Q1015" s="417"/>
      <c r="R1015" s="417"/>
      <c r="S1015" s="417"/>
      <c r="T1015" s="417"/>
      <c r="U1015" s="417"/>
      <c r="V1015" s="417"/>
      <c r="W1015" s="417"/>
      <c r="X1015" s="417"/>
      <c r="Y1015" s="417"/>
      <c r="Z1015" s="417"/>
      <c r="AA1015" s="417"/>
      <c r="AB1015" s="417"/>
      <c r="AC1015" s="417"/>
      <c r="AD1015" s="417"/>
      <c r="AE1015" s="417"/>
      <c r="AF1015" s="417"/>
      <c r="AG1015" s="417"/>
      <c r="AH1015" s="417"/>
      <c r="AI1015" s="417"/>
      <c r="AJ1015" s="417"/>
      <c r="AK1015" s="417"/>
      <c r="AL1015" s="417"/>
      <c r="AM1015" s="417"/>
      <c r="AN1015" s="417"/>
    </row>
    <row r="1016" spans="1:40" ht="12.75" customHeight="1">
      <c r="A1016" s="466"/>
      <c r="B1016" s="496" t="s">
        <v>4611</v>
      </c>
      <c r="C1016" s="514"/>
      <c r="D1016" s="597"/>
      <c r="E1016" s="618"/>
      <c r="F1016" s="636"/>
      <c r="G1016" s="631"/>
      <c r="H1016" s="656"/>
      <c r="J1016" s="417"/>
      <c r="K1016" s="417"/>
      <c r="L1016" s="417"/>
      <c r="M1016" s="417"/>
      <c r="N1016" s="417"/>
      <c r="O1016" s="417"/>
      <c r="P1016" s="417"/>
      <c r="Q1016" s="417"/>
      <c r="R1016" s="417"/>
      <c r="S1016" s="417"/>
      <c r="T1016" s="417"/>
      <c r="U1016" s="417"/>
      <c r="V1016" s="417"/>
      <c r="W1016" s="417"/>
      <c r="X1016" s="417"/>
      <c r="Y1016" s="417"/>
      <c r="Z1016" s="417"/>
      <c r="AA1016" s="417"/>
      <c r="AB1016" s="417"/>
      <c r="AC1016" s="417"/>
      <c r="AD1016" s="417"/>
      <c r="AE1016" s="417"/>
      <c r="AF1016" s="417"/>
      <c r="AG1016" s="417"/>
      <c r="AH1016" s="417"/>
      <c r="AI1016" s="417"/>
      <c r="AJ1016" s="417"/>
      <c r="AK1016" s="417"/>
      <c r="AL1016" s="417"/>
      <c r="AM1016" s="417"/>
      <c r="AN1016" s="417"/>
    </row>
    <row r="1017" spans="1:40" ht="12.75" customHeight="1">
      <c r="A1017" s="467"/>
      <c r="B1017" s="493" t="s">
        <v>4879</v>
      </c>
      <c r="C1017" s="515" t="s">
        <v>4882</v>
      </c>
      <c r="D1017" s="605">
        <v>2.e-003</v>
      </c>
      <c r="E1017" s="619" t="s">
        <v>2701</v>
      </c>
      <c r="F1017" s="630"/>
      <c r="G1017" s="632"/>
      <c r="H1017" s="277"/>
      <c r="J1017" s="417"/>
      <c r="K1017" s="417"/>
      <c r="L1017" s="417"/>
      <c r="M1017" s="417"/>
      <c r="N1017" s="417"/>
      <c r="O1017" s="417"/>
      <c r="P1017" s="417"/>
      <c r="Q1017" s="417"/>
      <c r="R1017" s="417"/>
      <c r="S1017" s="417"/>
      <c r="T1017" s="417"/>
      <c r="U1017" s="417"/>
      <c r="V1017" s="417"/>
      <c r="W1017" s="417"/>
      <c r="X1017" s="417"/>
      <c r="Y1017" s="417"/>
      <c r="Z1017" s="417"/>
      <c r="AA1017" s="417"/>
      <c r="AB1017" s="417"/>
      <c r="AC1017" s="417"/>
      <c r="AD1017" s="417"/>
      <c r="AE1017" s="417"/>
      <c r="AF1017" s="417"/>
      <c r="AG1017" s="417"/>
      <c r="AH1017" s="417"/>
      <c r="AI1017" s="417"/>
      <c r="AJ1017" s="417"/>
      <c r="AK1017" s="417"/>
      <c r="AL1017" s="417"/>
      <c r="AM1017" s="417"/>
      <c r="AN1017" s="417"/>
    </row>
    <row r="1018" spans="1:40" ht="12.75" customHeight="1">
      <c r="A1018" s="466"/>
      <c r="B1018" s="496" t="s">
        <v>4611</v>
      </c>
      <c r="C1018" s="514"/>
      <c r="D1018" s="597"/>
      <c r="E1018" s="618"/>
      <c r="F1018" s="636"/>
      <c r="G1018" s="631"/>
      <c r="H1018" s="656"/>
      <c r="J1018" s="417"/>
      <c r="K1018" s="417"/>
      <c r="L1018" s="417"/>
      <c r="M1018" s="417"/>
      <c r="N1018" s="417"/>
      <c r="O1018" s="417"/>
      <c r="P1018" s="417"/>
      <c r="Q1018" s="417"/>
      <c r="R1018" s="417"/>
      <c r="S1018" s="417"/>
      <c r="T1018" s="417"/>
      <c r="U1018" s="417"/>
      <c r="V1018" s="417"/>
      <c r="W1018" s="417"/>
      <c r="X1018" s="417"/>
      <c r="Y1018" s="417"/>
      <c r="Z1018" s="417"/>
      <c r="AA1018" s="417"/>
      <c r="AB1018" s="417"/>
      <c r="AC1018" s="417"/>
      <c r="AD1018" s="417"/>
      <c r="AE1018" s="417"/>
      <c r="AF1018" s="417"/>
      <c r="AG1018" s="417"/>
      <c r="AH1018" s="417"/>
      <c r="AI1018" s="417"/>
      <c r="AJ1018" s="417"/>
      <c r="AK1018" s="417"/>
      <c r="AL1018" s="417"/>
      <c r="AM1018" s="417"/>
      <c r="AN1018" s="417"/>
    </row>
    <row r="1019" spans="1:40" ht="12.75" customHeight="1">
      <c r="A1019" s="467"/>
      <c r="B1019" s="493" t="s">
        <v>4879</v>
      </c>
      <c r="C1019" s="515" t="s">
        <v>4883</v>
      </c>
      <c r="D1019" s="604">
        <v>1</v>
      </c>
      <c r="E1019" s="619" t="s">
        <v>2701</v>
      </c>
      <c r="F1019" s="630"/>
      <c r="G1019" s="632"/>
      <c r="H1019" s="277"/>
      <c r="J1019" s="417"/>
      <c r="K1019" s="417"/>
      <c r="L1019" s="417"/>
      <c r="M1019" s="417"/>
      <c r="N1019" s="417"/>
      <c r="O1019" s="417"/>
      <c r="P1019" s="417"/>
      <c r="Q1019" s="417"/>
      <c r="R1019" s="417"/>
      <c r="S1019" s="417"/>
      <c r="T1019" s="417"/>
      <c r="U1019" s="417"/>
      <c r="V1019" s="417"/>
      <c r="W1019" s="417"/>
      <c r="X1019" s="417"/>
      <c r="Y1019" s="417"/>
      <c r="Z1019" s="417"/>
      <c r="AA1019" s="417"/>
      <c r="AB1019" s="417"/>
      <c r="AC1019" s="417"/>
      <c r="AD1019" s="417"/>
      <c r="AE1019" s="417"/>
      <c r="AF1019" s="417"/>
      <c r="AG1019" s="417"/>
      <c r="AH1019" s="417"/>
      <c r="AI1019" s="417"/>
      <c r="AJ1019" s="417"/>
      <c r="AK1019" s="417"/>
      <c r="AL1019" s="417"/>
      <c r="AM1019" s="417"/>
      <c r="AN1019" s="417"/>
    </row>
    <row r="1020" spans="1:40" ht="12.75" customHeight="1">
      <c r="A1020" s="466"/>
      <c r="B1020" s="510"/>
      <c r="C1020" s="423"/>
      <c r="D1020" s="599"/>
      <c r="E1020" s="618"/>
      <c r="F1020" s="276"/>
      <c r="G1020" s="631"/>
      <c r="H1020" s="423"/>
      <c r="J1020" s="417"/>
      <c r="K1020" s="417"/>
      <c r="L1020" s="417"/>
      <c r="M1020" s="417"/>
      <c r="N1020" s="417"/>
      <c r="O1020" s="417"/>
      <c r="P1020" s="417"/>
      <c r="Q1020" s="417"/>
      <c r="R1020" s="417"/>
      <c r="S1020" s="417"/>
      <c r="T1020" s="417"/>
      <c r="U1020" s="417"/>
      <c r="V1020" s="417"/>
      <c r="W1020" s="417"/>
      <c r="X1020" s="417"/>
      <c r="Y1020" s="417"/>
      <c r="Z1020" s="417"/>
      <c r="AA1020" s="417"/>
      <c r="AB1020" s="417"/>
      <c r="AC1020" s="417"/>
      <c r="AD1020" s="417"/>
      <c r="AE1020" s="417"/>
      <c r="AF1020" s="417"/>
      <c r="AG1020" s="417"/>
      <c r="AH1020" s="417"/>
      <c r="AI1020" s="417"/>
      <c r="AJ1020" s="417"/>
      <c r="AK1020" s="417"/>
      <c r="AL1020" s="417"/>
      <c r="AM1020" s="417"/>
      <c r="AN1020" s="417"/>
    </row>
    <row r="1021" spans="1:40" ht="12.75" customHeight="1">
      <c r="A1021" s="467"/>
      <c r="B1021" s="523"/>
      <c r="C1021" s="515"/>
      <c r="D1021" s="600"/>
      <c r="E1021" s="619"/>
      <c r="F1021" s="630"/>
      <c r="G1021" s="632"/>
      <c r="H1021" s="277"/>
      <c r="J1021" s="417"/>
      <c r="K1021" s="417"/>
      <c r="L1021" s="417"/>
      <c r="M1021" s="417"/>
      <c r="N1021" s="417"/>
      <c r="O1021" s="417"/>
      <c r="P1021" s="417"/>
      <c r="Q1021" s="417"/>
      <c r="R1021" s="417"/>
      <c r="S1021" s="417"/>
      <c r="T1021" s="417"/>
      <c r="U1021" s="417"/>
      <c r="V1021" s="417"/>
      <c r="W1021" s="417"/>
      <c r="X1021" s="417"/>
      <c r="Y1021" s="417"/>
      <c r="Z1021" s="417"/>
      <c r="AA1021" s="417"/>
      <c r="AB1021" s="417"/>
      <c r="AC1021" s="417"/>
      <c r="AD1021" s="417"/>
      <c r="AE1021" s="417"/>
      <c r="AF1021" s="417"/>
      <c r="AG1021" s="417"/>
      <c r="AH1021" s="417"/>
      <c r="AI1021" s="417"/>
      <c r="AJ1021" s="417"/>
      <c r="AK1021" s="417"/>
      <c r="AL1021" s="417"/>
      <c r="AM1021" s="417"/>
      <c r="AN1021" s="417"/>
    </row>
    <row r="1022" spans="1:40" ht="12.75" customHeight="1">
      <c r="A1022" s="466"/>
      <c r="B1022" s="510"/>
      <c r="C1022" s="514"/>
      <c r="D1022" s="599"/>
      <c r="E1022" s="618"/>
      <c r="F1022" s="276"/>
      <c r="G1022" s="631"/>
      <c r="H1022" s="423"/>
      <c r="J1022" s="417"/>
      <c r="K1022" s="417"/>
      <c r="L1022" s="417"/>
      <c r="M1022" s="417"/>
      <c r="N1022" s="417"/>
      <c r="O1022" s="417"/>
      <c r="P1022" s="417"/>
      <c r="Q1022" s="417"/>
      <c r="R1022" s="417"/>
      <c r="S1022" s="417"/>
      <c r="T1022" s="417"/>
      <c r="U1022" s="417"/>
      <c r="V1022" s="417"/>
      <c r="W1022" s="417"/>
      <c r="X1022" s="417"/>
      <c r="Y1022" s="417"/>
      <c r="Z1022" s="417"/>
      <c r="AA1022" s="417"/>
      <c r="AB1022" s="417"/>
      <c r="AC1022" s="417"/>
      <c r="AD1022" s="417"/>
      <c r="AE1022" s="417"/>
      <c r="AF1022" s="417"/>
      <c r="AG1022" s="417"/>
      <c r="AH1022" s="417"/>
      <c r="AI1022" s="417"/>
      <c r="AJ1022" s="417"/>
      <c r="AK1022" s="417"/>
      <c r="AL1022" s="417"/>
      <c r="AM1022" s="417"/>
      <c r="AN1022" s="417"/>
    </row>
    <row r="1023" spans="1:40" ht="12.75" customHeight="1">
      <c r="A1023" s="467"/>
      <c r="B1023" s="523"/>
      <c r="C1023" s="409"/>
      <c r="D1023" s="600"/>
      <c r="E1023" s="619"/>
      <c r="F1023" s="630"/>
      <c r="G1023" s="632"/>
      <c r="H1023" s="277"/>
      <c r="J1023" s="417"/>
      <c r="K1023" s="417"/>
      <c r="L1023" s="417"/>
      <c r="M1023" s="417"/>
      <c r="N1023" s="417"/>
      <c r="O1023" s="417"/>
      <c r="P1023" s="417"/>
      <c r="Q1023" s="417"/>
      <c r="R1023" s="417"/>
      <c r="S1023" s="417"/>
      <c r="T1023" s="417"/>
      <c r="U1023" s="417"/>
      <c r="V1023" s="417"/>
      <c r="W1023" s="417"/>
      <c r="X1023" s="417"/>
      <c r="Y1023" s="417"/>
      <c r="Z1023" s="417"/>
      <c r="AA1023" s="417"/>
      <c r="AB1023" s="417"/>
      <c r="AC1023" s="417"/>
      <c r="AD1023" s="417"/>
      <c r="AE1023" s="417"/>
      <c r="AF1023" s="417"/>
      <c r="AG1023" s="417"/>
      <c r="AH1023" s="417"/>
      <c r="AI1023" s="417"/>
      <c r="AJ1023" s="417"/>
      <c r="AK1023" s="417"/>
      <c r="AL1023" s="417"/>
      <c r="AM1023" s="417"/>
      <c r="AN1023" s="417"/>
    </row>
    <row r="1024" spans="1:40" ht="12.75" customHeight="1">
      <c r="A1024" s="466"/>
      <c r="B1024" s="510"/>
      <c r="C1024" s="423"/>
      <c r="D1024" s="599"/>
      <c r="E1024" s="618"/>
      <c r="F1024" s="276"/>
      <c r="G1024" s="631"/>
      <c r="H1024" s="423"/>
      <c r="J1024" s="417"/>
      <c r="K1024" s="417"/>
      <c r="L1024" s="417"/>
      <c r="M1024" s="417"/>
      <c r="N1024" s="417"/>
      <c r="O1024" s="417"/>
      <c r="P1024" s="417"/>
      <c r="Q1024" s="417"/>
      <c r="R1024" s="417"/>
      <c r="S1024" s="417"/>
      <c r="T1024" s="417"/>
      <c r="U1024" s="417"/>
      <c r="V1024" s="417"/>
      <c r="W1024" s="417"/>
      <c r="X1024" s="417"/>
      <c r="Y1024" s="417"/>
      <c r="Z1024" s="417"/>
      <c r="AA1024" s="417"/>
      <c r="AB1024" s="417"/>
      <c r="AC1024" s="417"/>
      <c r="AD1024" s="417"/>
      <c r="AE1024" s="417"/>
      <c r="AF1024" s="417"/>
      <c r="AG1024" s="417"/>
      <c r="AH1024" s="417"/>
      <c r="AI1024" s="417"/>
      <c r="AJ1024" s="417"/>
      <c r="AK1024" s="417"/>
      <c r="AL1024" s="417"/>
      <c r="AM1024" s="417"/>
      <c r="AN1024" s="417"/>
    </row>
    <row r="1025" spans="1:40" ht="12.75" customHeight="1">
      <c r="A1025" s="467"/>
      <c r="B1025" s="523"/>
      <c r="C1025" s="409"/>
      <c r="D1025" s="600"/>
      <c r="E1025" s="619"/>
      <c r="F1025" s="630"/>
      <c r="G1025" s="632"/>
      <c r="H1025" s="277"/>
      <c r="J1025" s="417"/>
      <c r="K1025" s="417"/>
      <c r="L1025" s="417"/>
      <c r="M1025" s="417"/>
      <c r="N1025" s="417"/>
      <c r="O1025" s="417"/>
      <c r="P1025" s="417"/>
      <c r="Q1025" s="417"/>
      <c r="R1025" s="417"/>
      <c r="S1025" s="417"/>
      <c r="T1025" s="417"/>
      <c r="U1025" s="417"/>
      <c r="V1025" s="417"/>
      <c r="W1025" s="417"/>
      <c r="X1025" s="417"/>
      <c r="Y1025" s="417"/>
      <c r="Z1025" s="417"/>
      <c r="AA1025" s="417"/>
      <c r="AB1025" s="417"/>
      <c r="AC1025" s="417"/>
      <c r="AD1025" s="417"/>
      <c r="AE1025" s="417"/>
      <c r="AF1025" s="417"/>
      <c r="AG1025" s="417"/>
      <c r="AH1025" s="417"/>
      <c r="AI1025" s="417"/>
      <c r="AJ1025" s="417"/>
      <c r="AK1025" s="417"/>
      <c r="AL1025" s="417"/>
      <c r="AM1025" s="417"/>
      <c r="AN1025" s="417"/>
    </row>
    <row r="1026" spans="1:40" ht="12.75" customHeight="1">
      <c r="A1026" s="466"/>
      <c r="B1026" s="510"/>
      <c r="C1026" s="423"/>
      <c r="D1026" s="599"/>
      <c r="E1026" s="618"/>
      <c r="F1026" s="276"/>
      <c r="G1026" s="631"/>
      <c r="H1026" s="423"/>
      <c r="J1026" s="417"/>
      <c r="K1026" s="417"/>
      <c r="L1026" s="417"/>
      <c r="M1026" s="417"/>
      <c r="N1026" s="417"/>
      <c r="O1026" s="417"/>
      <c r="P1026" s="417"/>
      <c r="Q1026" s="417"/>
      <c r="R1026" s="417"/>
      <c r="S1026" s="417"/>
      <c r="T1026" s="417"/>
      <c r="U1026" s="417"/>
      <c r="V1026" s="417"/>
      <c r="W1026" s="417"/>
      <c r="X1026" s="417"/>
      <c r="Y1026" s="417"/>
      <c r="Z1026" s="417"/>
      <c r="AA1026" s="417"/>
      <c r="AB1026" s="417"/>
      <c r="AC1026" s="417"/>
      <c r="AD1026" s="417"/>
      <c r="AE1026" s="417"/>
      <c r="AF1026" s="417"/>
      <c r="AG1026" s="417"/>
      <c r="AH1026" s="417"/>
      <c r="AI1026" s="417"/>
      <c r="AJ1026" s="417"/>
      <c r="AK1026" s="417"/>
      <c r="AL1026" s="417"/>
      <c r="AM1026" s="417"/>
      <c r="AN1026" s="417"/>
    </row>
    <row r="1027" spans="1:40" ht="12.75" customHeight="1">
      <c r="A1027" s="467"/>
      <c r="B1027" s="523"/>
      <c r="C1027" s="515"/>
      <c r="D1027" s="600"/>
      <c r="E1027" s="619"/>
      <c r="F1027" s="630"/>
      <c r="G1027" s="632"/>
      <c r="H1027" s="277"/>
      <c r="J1027" s="417"/>
      <c r="K1027" s="417"/>
      <c r="L1027" s="417"/>
      <c r="M1027" s="417"/>
      <c r="N1027" s="417"/>
      <c r="O1027" s="417"/>
      <c r="P1027" s="417"/>
      <c r="Q1027" s="417"/>
      <c r="R1027" s="417"/>
      <c r="S1027" s="417"/>
      <c r="T1027" s="417"/>
      <c r="U1027" s="417"/>
      <c r="V1027" s="417"/>
      <c r="W1027" s="417"/>
      <c r="X1027" s="417"/>
      <c r="Y1027" s="417"/>
      <c r="Z1027" s="417"/>
      <c r="AA1027" s="417"/>
      <c r="AB1027" s="417"/>
      <c r="AC1027" s="417"/>
      <c r="AD1027" s="417"/>
      <c r="AE1027" s="417"/>
      <c r="AF1027" s="417"/>
      <c r="AG1027" s="417"/>
      <c r="AH1027" s="417"/>
      <c r="AI1027" s="417"/>
      <c r="AJ1027" s="417"/>
      <c r="AK1027" s="417"/>
      <c r="AL1027" s="417"/>
      <c r="AM1027" s="417"/>
      <c r="AN1027" s="417"/>
    </row>
    <row r="1028" spans="1:40" ht="12.75" customHeight="1">
      <c r="A1028" s="466"/>
      <c r="B1028" s="510"/>
      <c r="C1028" s="514"/>
      <c r="D1028" s="599"/>
      <c r="E1028" s="618"/>
      <c r="F1028" s="276"/>
      <c r="G1028" s="631"/>
      <c r="H1028" s="423"/>
      <c r="J1028" s="417"/>
      <c r="K1028" s="417"/>
      <c r="L1028" s="417"/>
      <c r="M1028" s="417"/>
      <c r="N1028" s="417"/>
      <c r="O1028" s="417"/>
      <c r="P1028" s="417"/>
      <c r="Q1028" s="417"/>
      <c r="R1028" s="417"/>
      <c r="S1028" s="417"/>
      <c r="T1028" s="417"/>
      <c r="U1028" s="417"/>
      <c r="V1028" s="417"/>
      <c r="W1028" s="417"/>
      <c r="X1028" s="417"/>
      <c r="Y1028" s="417"/>
      <c r="Z1028" s="417"/>
      <c r="AA1028" s="417"/>
      <c r="AB1028" s="417"/>
      <c r="AC1028" s="417"/>
      <c r="AD1028" s="417"/>
      <c r="AE1028" s="417"/>
      <c r="AF1028" s="417"/>
      <c r="AG1028" s="417"/>
      <c r="AH1028" s="417"/>
      <c r="AI1028" s="417"/>
      <c r="AJ1028" s="417"/>
      <c r="AK1028" s="417"/>
      <c r="AL1028" s="417"/>
      <c r="AM1028" s="417"/>
      <c r="AN1028" s="417"/>
    </row>
    <row r="1029" spans="1:40" ht="12.75" customHeight="1">
      <c r="A1029" s="467"/>
      <c r="B1029" s="523"/>
      <c r="C1029" s="409"/>
      <c r="D1029" s="600"/>
      <c r="E1029" s="619"/>
      <c r="F1029" s="630"/>
      <c r="G1029" s="632"/>
      <c r="H1029" s="277"/>
      <c r="J1029" s="417"/>
      <c r="K1029" s="417"/>
      <c r="L1029" s="417"/>
      <c r="M1029" s="417"/>
      <c r="N1029" s="417"/>
      <c r="O1029" s="417"/>
      <c r="P1029" s="417"/>
      <c r="Q1029" s="417"/>
      <c r="R1029" s="417"/>
      <c r="S1029" s="417"/>
      <c r="T1029" s="417"/>
      <c r="U1029" s="417"/>
      <c r="V1029" s="417"/>
      <c r="W1029" s="417"/>
      <c r="X1029" s="417"/>
      <c r="Y1029" s="417"/>
      <c r="Z1029" s="417"/>
      <c r="AA1029" s="417"/>
      <c r="AB1029" s="417"/>
      <c r="AC1029" s="417"/>
      <c r="AD1029" s="417"/>
      <c r="AE1029" s="417"/>
      <c r="AF1029" s="417"/>
      <c r="AG1029" s="417"/>
      <c r="AH1029" s="417"/>
      <c r="AI1029" s="417"/>
      <c r="AJ1029" s="417"/>
      <c r="AK1029" s="417"/>
      <c r="AL1029" s="417"/>
      <c r="AM1029" s="417"/>
      <c r="AN1029" s="417"/>
    </row>
    <row r="1030" spans="1:40" ht="12.75" customHeight="1">
      <c r="A1030" s="466"/>
      <c r="B1030" s="510"/>
      <c r="C1030" s="423"/>
      <c r="D1030" s="599"/>
      <c r="E1030" s="618"/>
      <c r="F1030" s="276"/>
      <c r="G1030" s="631"/>
      <c r="H1030" s="423"/>
      <c r="J1030" s="417"/>
      <c r="K1030" s="417"/>
      <c r="L1030" s="417"/>
      <c r="M1030" s="417"/>
      <c r="N1030" s="417"/>
      <c r="O1030" s="417"/>
      <c r="P1030" s="417"/>
      <c r="Q1030" s="417"/>
      <c r="R1030" s="417"/>
      <c r="S1030" s="417"/>
      <c r="T1030" s="417"/>
      <c r="U1030" s="417"/>
      <c r="V1030" s="417"/>
      <c r="W1030" s="417"/>
      <c r="X1030" s="417"/>
      <c r="Y1030" s="417"/>
      <c r="Z1030" s="417"/>
      <c r="AA1030" s="417"/>
      <c r="AB1030" s="417"/>
      <c r="AC1030" s="417"/>
      <c r="AD1030" s="417"/>
      <c r="AE1030" s="417"/>
      <c r="AF1030" s="417"/>
      <c r="AG1030" s="417"/>
      <c r="AH1030" s="417"/>
      <c r="AI1030" s="417"/>
      <c r="AJ1030" s="417"/>
      <c r="AK1030" s="417"/>
      <c r="AL1030" s="417"/>
      <c r="AM1030" s="417"/>
      <c r="AN1030" s="417"/>
    </row>
    <row r="1031" spans="1:40" ht="12.75" customHeight="1">
      <c r="A1031" s="467"/>
      <c r="B1031" s="523"/>
      <c r="C1031" s="409"/>
      <c r="D1031" s="600"/>
      <c r="E1031" s="619"/>
      <c r="F1031" s="630"/>
      <c r="G1031" s="632"/>
      <c r="H1031" s="277"/>
      <c r="J1031" s="417"/>
      <c r="K1031" s="417"/>
      <c r="L1031" s="417"/>
      <c r="M1031" s="417"/>
      <c r="N1031" s="417"/>
      <c r="O1031" s="417"/>
      <c r="P1031" s="417"/>
      <c r="Q1031" s="417"/>
      <c r="R1031" s="417"/>
      <c r="S1031" s="417"/>
      <c r="T1031" s="417"/>
      <c r="U1031" s="417"/>
      <c r="V1031" s="417"/>
      <c r="W1031" s="417"/>
      <c r="X1031" s="417"/>
      <c r="Y1031" s="417"/>
      <c r="Z1031" s="417"/>
      <c r="AA1031" s="417"/>
      <c r="AB1031" s="417"/>
      <c r="AC1031" s="417"/>
      <c r="AD1031" s="417"/>
      <c r="AE1031" s="417"/>
      <c r="AF1031" s="417"/>
      <c r="AG1031" s="417"/>
      <c r="AH1031" s="417"/>
      <c r="AI1031" s="417"/>
      <c r="AJ1031" s="417"/>
      <c r="AK1031" s="417"/>
      <c r="AL1031" s="417"/>
      <c r="AM1031" s="417"/>
      <c r="AN1031" s="417"/>
    </row>
    <row r="1032" spans="1:40" ht="12.75" customHeight="1">
      <c r="A1032" s="466"/>
      <c r="B1032" s="516"/>
      <c r="C1032" s="505"/>
      <c r="D1032" s="599"/>
      <c r="E1032" s="614"/>
      <c r="F1032" s="276"/>
      <c r="G1032" s="631"/>
      <c r="H1032" s="661"/>
      <c r="J1032" s="417"/>
      <c r="K1032" s="417"/>
      <c r="L1032" s="417"/>
      <c r="M1032" s="417"/>
      <c r="N1032" s="417"/>
      <c r="O1032" s="417"/>
      <c r="P1032" s="417"/>
      <c r="Q1032" s="417"/>
      <c r="R1032" s="417"/>
      <c r="S1032" s="417"/>
      <c r="T1032" s="417"/>
      <c r="U1032" s="417"/>
      <c r="V1032" s="417"/>
      <c r="W1032" s="417"/>
      <c r="X1032" s="417"/>
      <c r="Y1032" s="417"/>
      <c r="Z1032" s="417"/>
      <c r="AA1032" s="417"/>
      <c r="AB1032" s="417"/>
      <c r="AC1032" s="417"/>
      <c r="AD1032" s="417"/>
      <c r="AE1032" s="417"/>
      <c r="AF1032" s="417"/>
      <c r="AG1032" s="417"/>
      <c r="AH1032" s="417"/>
      <c r="AI1032" s="417"/>
      <c r="AJ1032" s="417"/>
      <c r="AK1032" s="417"/>
      <c r="AL1032" s="417"/>
      <c r="AM1032" s="417"/>
      <c r="AN1032" s="417"/>
    </row>
    <row r="1033" spans="1:40" ht="12.75" customHeight="1">
      <c r="A1033" s="467"/>
      <c r="B1033" s="515"/>
      <c r="C1033" s="497"/>
      <c r="D1033" s="600"/>
      <c r="E1033" s="615"/>
      <c r="F1033" s="630"/>
      <c r="G1033" s="632"/>
      <c r="H1033" s="277"/>
      <c r="J1033" s="417"/>
      <c r="K1033" s="417"/>
      <c r="L1033" s="417"/>
      <c r="M1033" s="417"/>
      <c r="N1033" s="417"/>
      <c r="O1033" s="417"/>
      <c r="P1033" s="417"/>
      <c r="Q1033" s="417"/>
      <c r="R1033" s="417"/>
      <c r="S1033" s="417"/>
      <c r="T1033" s="417"/>
      <c r="U1033" s="417"/>
      <c r="V1033" s="417"/>
      <c r="W1033" s="417"/>
      <c r="X1033" s="417"/>
      <c r="Y1033" s="417"/>
      <c r="Z1033" s="417"/>
      <c r="AA1033" s="417"/>
      <c r="AB1033" s="417"/>
      <c r="AC1033" s="417"/>
      <c r="AD1033" s="417"/>
      <c r="AE1033" s="417"/>
      <c r="AF1033" s="417"/>
      <c r="AG1033" s="417"/>
      <c r="AH1033" s="417"/>
      <c r="AI1033" s="417"/>
      <c r="AJ1033" s="417"/>
      <c r="AK1033" s="417"/>
      <c r="AL1033" s="417"/>
      <c r="AM1033" s="417"/>
      <c r="AN1033" s="417"/>
    </row>
    <row r="1034" spans="1:40" ht="12.75" customHeight="1">
      <c r="A1034" s="466"/>
      <c r="B1034" s="510"/>
      <c r="C1034" s="423"/>
      <c r="D1034" s="599"/>
      <c r="E1034" s="618"/>
      <c r="F1034" s="276"/>
      <c r="G1034" s="631"/>
      <c r="H1034" s="661"/>
      <c r="J1034" s="417"/>
      <c r="K1034" s="417"/>
      <c r="L1034" s="417"/>
      <c r="M1034" s="417"/>
      <c r="N1034" s="417"/>
      <c r="O1034" s="417"/>
      <c r="P1034" s="417"/>
      <c r="Q1034" s="417"/>
      <c r="R1034" s="417"/>
      <c r="S1034" s="417"/>
      <c r="T1034" s="417"/>
      <c r="U1034" s="417"/>
      <c r="V1034" s="417"/>
      <c r="W1034" s="417"/>
      <c r="X1034" s="417"/>
      <c r="Y1034" s="417"/>
      <c r="Z1034" s="417"/>
      <c r="AA1034" s="417"/>
      <c r="AB1034" s="417"/>
      <c r="AC1034" s="417"/>
      <c r="AD1034" s="417"/>
      <c r="AE1034" s="417"/>
      <c r="AF1034" s="417"/>
      <c r="AG1034" s="417"/>
      <c r="AH1034" s="417"/>
      <c r="AI1034" s="417"/>
      <c r="AJ1034" s="417"/>
      <c r="AK1034" s="417"/>
      <c r="AL1034" s="417"/>
      <c r="AM1034" s="417"/>
      <c r="AN1034" s="417"/>
    </row>
    <row r="1035" spans="1:40" ht="12.75" customHeight="1">
      <c r="A1035" s="467"/>
      <c r="B1035" s="497"/>
      <c r="C1035" s="515"/>
      <c r="D1035" s="600"/>
      <c r="E1035" s="619"/>
      <c r="F1035" s="630"/>
      <c r="G1035" s="632"/>
      <c r="H1035" s="277"/>
      <c r="J1035" s="417"/>
      <c r="K1035" s="417"/>
      <c r="L1035" s="417"/>
      <c r="M1035" s="417"/>
      <c r="N1035" s="417"/>
      <c r="O1035" s="417"/>
      <c r="P1035" s="417"/>
      <c r="Q1035" s="417"/>
      <c r="R1035" s="417"/>
      <c r="S1035" s="417"/>
      <c r="T1035" s="417"/>
      <c r="U1035" s="417"/>
      <c r="V1035" s="417"/>
      <c r="W1035" s="417"/>
      <c r="X1035" s="417"/>
      <c r="Y1035" s="417"/>
      <c r="Z1035" s="417"/>
      <c r="AA1035" s="417"/>
      <c r="AB1035" s="417"/>
      <c r="AC1035" s="417"/>
      <c r="AD1035" s="417"/>
      <c r="AE1035" s="417"/>
      <c r="AF1035" s="417"/>
      <c r="AG1035" s="417"/>
      <c r="AH1035" s="417"/>
      <c r="AI1035" s="417"/>
      <c r="AJ1035" s="417"/>
      <c r="AK1035" s="417"/>
      <c r="AL1035" s="417"/>
      <c r="AM1035" s="417"/>
      <c r="AN1035" s="417"/>
    </row>
    <row r="1036" spans="1:40" ht="12.75" customHeight="1">
      <c r="A1036" s="466"/>
      <c r="B1036" s="516"/>
      <c r="C1036" s="423"/>
      <c r="D1036" s="599"/>
      <c r="E1036" s="618"/>
      <c r="F1036" s="276"/>
      <c r="G1036" s="631"/>
      <c r="H1036" s="661"/>
      <c r="J1036" s="417"/>
      <c r="K1036" s="417"/>
      <c r="L1036" s="417"/>
      <c r="M1036" s="417"/>
      <c r="N1036" s="417"/>
      <c r="O1036" s="417"/>
      <c r="P1036" s="417"/>
      <c r="Q1036" s="417"/>
      <c r="R1036" s="417"/>
      <c r="S1036" s="417"/>
      <c r="T1036" s="417"/>
      <c r="U1036" s="417"/>
      <c r="V1036" s="417"/>
      <c r="W1036" s="417"/>
      <c r="X1036" s="417"/>
      <c r="Y1036" s="417"/>
      <c r="Z1036" s="417"/>
      <c r="AA1036" s="417"/>
      <c r="AB1036" s="417"/>
      <c r="AC1036" s="417"/>
      <c r="AD1036" s="417"/>
      <c r="AE1036" s="417"/>
      <c r="AF1036" s="417"/>
      <c r="AG1036" s="417"/>
      <c r="AH1036" s="417"/>
      <c r="AI1036" s="417"/>
      <c r="AJ1036" s="417"/>
      <c r="AK1036" s="417"/>
      <c r="AL1036" s="417"/>
      <c r="AM1036" s="417"/>
      <c r="AN1036" s="417"/>
    </row>
    <row r="1037" spans="1:40" ht="12.75" customHeight="1">
      <c r="A1037" s="467"/>
      <c r="B1037" s="515"/>
      <c r="C1037" s="409"/>
      <c r="D1037" s="600"/>
      <c r="E1037" s="619"/>
      <c r="F1037" s="630"/>
      <c r="G1037" s="632"/>
      <c r="H1037" s="277"/>
      <c r="J1037" s="417"/>
      <c r="K1037" s="417"/>
      <c r="L1037" s="417"/>
      <c r="M1037" s="417"/>
      <c r="N1037" s="417"/>
      <c r="O1037" s="417"/>
      <c r="P1037" s="417"/>
      <c r="Q1037" s="417"/>
      <c r="R1037" s="417"/>
      <c r="S1037" s="417"/>
      <c r="T1037" s="417"/>
      <c r="U1037" s="417"/>
      <c r="V1037" s="417"/>
      <c r="W1037" s="417"/>
      <c r="X1037" s="417"/>
      <c r="Y1037" s="417"/>
      <c r="Z1037" s="417"/>
      <c r="AA1037" s="417"/>
      <c r="AB1037" s="417"/>
      <c r="AC1037" s="417"/>
      <c r="AD1037" s="417"/>
      <c r="AE1037" s="417"/>
      <c r="AF1037" s="417"/>
      <c r="AG1037" s="417"/>
      <c r="AH1037" s="417"/>
      <c r="AI1037" s="417"/>
      <c r="AJ1037" s="417"/>
      <c r="AK1037" s="417"/>
      <c r="AL1037" s="417"/>
      <c r="AM1037" s="417"/>
      <c r="AN1037" s="417"/>
    </row>
    <row r="1038" spans="1:40" ht="12.75" customHeight="1">
      <c r="A1038" s="466"/>
      <c r="B1038" s="491"/>
      <c r="C1038" s="510"/>
      <c r="D1038" s="593"/>
      <c r="E1038" s="611"/>
      <c r="F1038" s="633"/>
      <c r="G1038" s="631"/>
      <c r="H1038" s="661"/>
      <c r="J1038" s="417"/>
      <c r="K1038" s="417"/>
      <c r="L1038" s="417"/>
      <c r="M1038" s="417"/>
      <c r="N1038" s="417"/>
      <c r="O1038" s="417"/>
      <c r="P1038" s="417"/>
      <c r="Q1038" s="417"/>
      <c r="R1038" s="417"/>
      <c r="S1038" s="417"/>
      <c r="T1038" s="417"/>
      <c r="U1038" s="417"/>
      <c r="V1038" s="417"/>
      <c r="W1038" s="417"/>
      <c r="X1038" s="417"/>
      <c r="Y1038" s="417"/>
      <c r="Z1038" s="417"/>
      <c r="AA1038" s="417"/>
      <c r="AB1038" s="417"/>
      <c r="AC1038" s="417"/>
      <c r="AD1038" s="417"/>
      <c r="AE1038" s="417"/>
      <c r="AF1038" s="417"/>
      <c r="AG1038" s="417"/>
      <c r="AH1038" s="417"/>
      <c r="AI1038" s="417"/>
      <c r="AJ1038" s="417"/>
      <c r="AK1038" s="417"/>
      <c r="AL1038" s="417"/>
      <c r="AM1038" s="417"/>
      <c r="AN1038" s="417"/>
    </row>
    <row r="1039" spans="1:40" ht="12.75" customHeight="1">
      <c r="A1039" s="467"/>
      <c r="B1039" s="469" t="s">
        <v>2196</v>
      </c>
      <c r="C1039" s="493"/>
      <c r="D1039" s="594"/>
      <c r="E1039" s="469"/>
      <c r="F1039" s="634"/>
      <c r="G1039" s="632"/>
      <c r="H1039" s="277"/>
      <c r="J1039" s="417"/>
      <c r="K1039" s="417"/>
      <c r="L1039" s="417"/>
      <c r="M1039" s="417"/>
      <c r="N1039" s="417"/>
      <c r="O1039" s="417"/>
      <c r="P1039" s="417"/>
      <c r="Q1039" s="417"/>
      <c r="R1039" s="417"/>
      <c r="S1039" s="417"/>
      <c r="T1039" s="417"/>
      <c r="U1039" s="417"/>
      <c r="V1039" s="417"/>
      <c r="W1039" s="417"/>
      <c r="X1039" s="417"/>
      <c r="Y1039" s="417"/>
      <c r="Z1039" s="417"/>
      <c r="AA1039" s="417"/>
      <c r="AB1039" s="417"/>
      <c r="AC1039" s="417"/>
      <c r="AD1039" s="417"/>
      <c r="AE1039" s="417"/>
      <c r="AF1039" s="417"/>
      <c r="AG1039" s="417"/>
      <c r="AH1039" s="417"/>
      <c r="AI1039" s="417"/>
      <c r="AJ1039" s="417"/>
      <c r="AK1039" s="417"/>
      <c r="AL1039" s="417"/>
      <c r="AM1039" s="417"/>
      <c r="AN1039" s="417"/>
    </row>
    <row r="1040" spans="1:40" ht="12.75" customHeight="1">
      <c r="A1040" s="481"/>
      <c r="B1040" s="526"/>
      <c r="C1040" s="514"/>
      <c r="D1040" s="599"/>
      <c r="E1040" s="614"/>
      <c r="F1040" s="633"/>
      <c r="G1040" s="633"/>
      <c r="H1040" s="651"/>
      <c r="J1040" s="417"/>
      <c r="K1040" s="417"/>
      <c r="L1040" s="417"/>
      <c r="M1040" s="417"/>
      <c r="N1040" s="417"/>
      <c r="O1040" s="417"/>
      <c r="P1040" s="417"/>
      <c r="Q1040" s="417"/>
      <c r="R1040" s="417"/>
      <c r="S1040" s="417"/>
      <c r="T1040" s="417"/>
      <c r="U1040" s="417"/>
      <c r="V1040" s="417"/>
      <c r="W1040" s="417"/>
      <c r="X1040" s="417"/>
      <c r="Y1040" s="417"/>
      <c r="Z1040" s="417"/>
      <c r="AA1040" s="417"/>
      <c r="AB1040" s="417"/>
      <c r="AC1040" s="417"/>
      <c r="AD1040" s="417"/>
      <c r="AE1040" s="417"/>
      <c r="AF1040" s="417"/>
      <c r="AG1040" s="417"/>
      <c r="AH1040" s="417"/>
      <c r="AI1040" s="417"/>
      <c r="AJ1040" s="417"/>
      <c r="AK1040" s="417"/>
      <c r="AL1040" s="417"/>
      <c r="AM1040" s="417"/>
      <c r="AN1040" s="417"/>
    </row>
    <row r="1041" spans="1:40" ht="12.75" customHeight="1">
      <c r="A1041" s="482"/>
      <c r="B1041" s="522"/>
      <c r="C1041" s="409"/>
      <c r="D1041" s="604"/>
      <c r="E1041" s="522"/>
      <c r="F1041" s="635"/>
      <c r="G1041" s="374"/>
      <c r="H1041" s="635"/>
      <c r="J1041" s="5"/>
      <c r="K1041" s="417"/>
      <c r="L1041" s="417"/>
      <c r="M1041" s="417"/>
      <c r="N1041" s="417"/>
      <c r="O1041" s="417"/>
      <c r="P1041" s="417"/>
      <c r="Q1041" s="417"/>
      <c r="R1041" s="417"/>
      <c r="S1041" s="417"/>
      <c r="T1041" s="417"/>
      <c r="U1041" s="417"/>
      <c r="V1041" s="417"/>
      <c r="W1041" s="417"/>
      <c r="X1041" s="417"/>
      <c r="Y1041" s="417"/>
      <c r="Z1041" s="417"/>
      <c r="AA1041" s="417"/>
      <c r="AB1041" s="417"/>
      <c r="AC1041" s="417"/>
      <c r="AD1041" s="417"/>
      <c r="AE1041" s="417"/>
      <c r="AF1041" s="417"/>
      <c r="AG1041" s="417"/>
      <c r="AH1041" s="417"/>
      <c r="AI1041" s="417"/>
      <c r="AJ1041" s="417"/>
      <c r="AK1041" s="417"/>
      <c r="AL1041" s="417"/>
      <c r="AM1041" s="417"/>
      <c r="AN1041" s="417"/>
    </row>
    <row r="1042" spans="1:40" ht="12.75" customHeight="1">
      <c r="A1042" s="475"/>
      <c r="B1042" s="524"/>
      <c r="C1042" s="514"/>
      <c r="D1042" s="590"/>
      <c r="E1042" s="618"/>
      <c r="F1042" s="631"/>
      <c r="G1042" s="631"/>
      <c r="H1042" s="661"/>
      <c r="J1042" s="417"/>
      <c r="K1042" s="417"/>
      <c r="L1042" s="417"/>
      <c r="M1042" s="417"/>
      <c r="N1042" s="417"/>
      <c r="O1042" s="417"/>
      <c r="P1042" s="417"/>
      <c r="Q1042" s="417"/>
      <c r="R1042" s="417"/>
      <c r="S1042" s="417"/>
      <c r="T1042" s="417"/>
      <c r="U1042" s="417"/>
      <c r="V1042" s="417"/>
      <c r="W1042" s="417"/>
      <c r="X1042" s="417"/>
      <c r="Y1042" s="417"/>
      <c r="Z1042" s="417"/>
      <c r="AA1042" s="417"/>
      <c r="AB1042" s="417"/>
      <c r="AC1042" s="417"/>
      <c r="AD1042" s="417"/>
      <c r="AE1042" s="417"/>
      <c r="AF1042" s="417"/>
      <c r="AG1042" s="417"/>
      <c r="AH1042" s="417"/>
      <c r="AI1042" s="417"/>
      <c r="AJ1042" s="417"/>
      <c r="AK1042" s="417"/>
      <c r="AL1042" s="417"/>
      <c r="AM1042" s="417"/>
      <c r="AN1042" s="417"/>
    </row>
    <row r="1043" spans="1:40" ht="12.75" customHeight="1">
      <c r="A1043" s="467">
        <v>7</v>
      </c>
      <c r="B1043" s="493" t="s">
        <v>2631</v>
      </c>
      <c r="C1043" s="409"/>
      <c r="D1043" s="591"/>
      <c r="E1043" s="619"/>
      <c r="F1043" s="632"/>
      <c r="G1043" s="632"/>
      <c r="H1043" s="277"/>
      <c r="J1043" s="417"/>
      <c r="K1043" s="417"/>
      <c r="L1043" s="417"/>
      <c r="M1043" s="417"/>
      <c r="N1043" s="417"/>
      <c r="O1043" s="417"/>
      <c r="P1043" s="417"/>
      <c r="Q1043" s="417"/>
      <c r="R1043" s="417"/>
      <c r="S1043" s="417"/>
      <c r="T1043" s="417"/>
      <c r="U1043" s="417"/>
      <c r="V1043" s="417"/>
      <c r="W1043" s="417"/>
      <c r="X1043" s="417"/>
      <c r="Y1043" s="417"/>
      <c r="Z1043" s="417"/>
      <c r="AA1043" s="417"/>
      <c r="AB1043" s="417"/>
      <c r="AC1043" s="417"/>
      <c r="AD1043" s="417"/>
      <c r="AE1043" s="417"/>
      <c r="AF1043" s="417"/>
      <c r="AG1043" s="417"/>
      <c r="AH1043" s="417"/>
      <c r="AI1043" s="417"/>
      <c r="AJ1043" s="417"/>
      <c r="AK1043" s="417"/>
      <c r="AL1043" s="417"/>
      <c r="AM1043" s="417"/>
      <c r="AN1043" s="417"/>
    </row>
    <row r="1044" spans="1:40" ht="12.75" customHeight="1">
      <c r="A1044" s="466"/>
      <c r="B1044" s="524"/>
      <c r="C1044" s="514"/>
      <c r="D1044" s="590"/>
      <c r="E1044" s="618"/>
      <c r="F1044" s="631"/>
      <c r="G1044" s="631"/>
      <c r="H1044" s="423"/>
      <c r="J1044" s="417"/>
      <c r="K1044" s="417"/>
      <c r="L1044" s="417"/>
      <c r="M1044" s="417"/>
      <c r="N1044" s="417"/>
      <c r="O1044" s="417"/>
      <c r="P1044" s="417"/>
      <c r="Q1044" s="417"/>
      <c r="R1044" s="417"/>
      <c r="S1044" s="417"/>
      <c r="T1044" s="417"/>
      <c r="U1044" s="417"/>
      <c r="V1044" s="417"/>
      <c r="W1044" s="417"/>
      <c r="X1044" s="417"/>
      <c r="Y1044" s="417"/>
      <c r="Z1044" s="417"/>
      <c r="AA1044" s="417"/>
      <c r="AB1044" s="417"/>
      <c r="AC1044" s="417"/>
      <c r="AD1044" s="417"/>
      <c r="AE1044" s="417"/>
      <c r="AF1044" s="417"/>
      <c r="AG1044" s="417"/>
      <c r="AH1044" s="417"/>
      <c r="AI1044" s="417"/>
      <c r="AJ1044" s="417"/>
      <c r="AK1044" s="417"/>
      <c r="AL1044" s="417"/>
      <c r="AM1044" s="417"/>
      <c r="AN1044" s="417"/>
    </row>
    <row r="1045" spans="1:40" ht="12.75" customHeight="1">
      <c r="A1045" s="480"/>
      <c r="B1045" s="525"/>
      <c r="C1045" s="409"/>
      <c r="D1045" s="591"/>
      <c r="E1045" s="619"/>
      <c r="F1045" s="632"/>
      <c r="G1045" s="632"/>
      <c r="H1045" s="277"/>
      <c r="J1045" s="417"/>
      <c r="K1045" s="417"/>
      <c r="L1045" s="417"/>
      <c r="M1045" s="417"/>
      <c r="N1045" s="417"/>
      <c r="O1045" s="417"/>
      <c r="P1045" s="417"/>
      <c r="Q1045" s="417"/>
      <c r="R1045" s="417"/>
      <c r="S1045" s="417"/>
      <c r="T1045" s="417"/>
      <c r="U1045" s="417"/>
      <c r="V1045" s="417"/>
      <c r="W1045" s="417"/>
      <c r="X1045" s="417"/>
      <c r="Y1045" s="417"/>
      <c r="Z1045" s="417"/>
      <c r="AA1045" s="417"/>
      <c r="AB1045" s="417"/>
      <c r="AC1045" s="417"/>
      <c r="AD1045" s="417"/>
      <c r="AE1045" s="417"/>
      <c r="AF1045" s="417"/>
      <c r="AG1045" s="417"/>
      <c r="AH1045" s="417"/>
      <c r="AI1045" s="417"/>
      <c r="AJ1045" s="417"/>
      <c r="AK1045" s="417"/>
      <c r="AL1045" s="417"/>
      <c r="AM1045" s="417"/>
      <c r="AN1045" s="417"/>
    </row>
    <row r="1046" spans="1:40" ht="12.75" customHeight="1">
      <c r="A1046" s="466"/>
      <c r="B1046" s="505"/>
      <c r="C1046" s="510"/>
      <c r="D1046" s="588"/>
      <c r="E1046" s="475"/>
      <c r="F1046" s="276"/>
      <c r="G1046" s="631"/>
      <c r="H1046" s="668"/>
      <c r="J1046" s="417"/>
      <c r="K1046" s="417"/>
      <c r="L1046" s="417"/>
      <c r="M1046" s="417"/>
      <c r="N1046" s="417"/>
      <c r="O1046" s="417"/>
      <c r="P1046" s="417"/>
      <c r="Q1046" s="417"/>
      <c r="R1046" s="417"/>
      <c r="S1046" s="417"/>
      <c r="T1046" s="417"/>
      <c r="U1046" s="417"/>
      <c r="V1046" s="417"/>
      <c r="W1046" s="417"/>
      <c r="X1046" s="417"/>
      <c r="Y1046" s="417"/>
      <c r="Z1046" s="417"/>
      <c r="AA1046" s="417"/>
      <c r="AB1046" s="417"/>
      <c r="AC1046" s="417"/>
      <c r="AD1046" s="417"/>
      <c r="AE1046" s="417"/>
      <c r="AF1046" s="417"/>
      <c r="AG1046" s="417"/>
      <c r="AH1046" s="417"/>
      <c r="AI1046" s="417"/>
      <c r="AJ1046" s="417"/>
      <c r="AK1046" s="417"/>
      <c r="AL1046" s="417"/>
      <c r="AM1046" s="417"/>
      <c r="AN1046" s="417"/>
    </row>
    <row r="1047" spans="1:40" ht="12.75" customHeight="1">
      <c r="A1047" s="476" t="s">
        <v>4896</v>
      </c>
      <c r="B1047" s="504" t="s">
        <v>4611</v>
      </c>
      <c r="C1047" s="511"/>
      <c r="D1047" s="589">
        <v>1</v>
      </c>
      <c r="E1047" s="507" t="s">
        <v>724</v>
      </c>
      <c r="F1047" s="630"/>
      <c r="G1047" s="632"/>
      <c r="H1047" s="277"/>
      <c r="J1047" s="417"/>
      <c r="K1047" s="417"/>
      <c r="L1047" s="417"/>
      <c r="M1047" s="417"/>
      <c r="N1047" s="417"/>
      <c r="O1047" s="417"/>
      <c r="P1047" s="417"/>
      <c r="Q1047" s="417"/>
      <c r="R1047" s="417"/>
      <c r="S1047" s="417"/>
      <c r="T1047" s="417"/>
      <c r="U1047" s="417"/>
      <c r="V1047" s="417"/>
      <c r="W1047" s="417"/>
      <c r="X1047" s="417"/>
      <c r="Y1047" s="417"/>
      <c r="Z1047" s="417"/>
      <c r="AA1047" s="417"/>
      <c r="AB1047" s="417"/>
      <c r="AC1047" s="417"/>
      <c r="AD1047" s="417"/>
      <c r="AE1047" s="417"/>
      <c r="AF1047" s="417"/>
      <c r="AG1047" s="417"/>
      <c r="AH1047" s="417"/>
      <c r="AI1047" s="417"/>
      <c r="AJ1047" s="417"/>
      <c r="AK1047" s="417"/>
      <c r="AL1047" s="417"/>
      <c r="AM1047" s="417"/>
      <c r="AN1047" s="417"/>
    </row>
    <row r="1048" spans="1:40" ht="12.75" customHeight="1">
      <c r="A1048" s="466"/>
      <c r="B1048" s="496"/>
      <c r="C1048" s="496"/>
      <c r="D1048" s="588"/>
      <c r="E1048" s="475"/>
      <c r="F1048" s="276"/>
      <c r="G1048" s="631"/>
      <c r="H1048" s="661"/>
      <c r="J1048" s="417"/>
      <c r="K1048" s="417"/>
      <c r="L1048" s="417"/>
      <c r="M1048" s="417"/>
      <c r="N1048" s="417"/>
      <c r="O1048" s="417"/>
      <c r="P1048" s="417"/>
      <c r="Q1048" s="417"/>
      <c r="R1048" s="417"/>
      <c r="S1048" s="417"/>
      <c r="T1048" s="417"/>
      <c r="U1048" s="417"/>
      <c r="V1048" s="417"/>
      <c r="W1048" s="417"/>
      <c r="X1048" s="417"/>
      <c r="Y1048" s="417"/>
      <c r="Z1048" s="417"/>
      <c r="AA1048" s="417"/>
      <c r="AB1048" s="417"/>
      <c r="AC1048" s="417"/>
      <c r="AD1048" s="417"/>
      <c r="AE1048" s="417"/>
      <c r="AF1048" s="417"/>
      <c r="AG1048" s="417"/>
      <c r="AH1048" s="417"/>
      <c r="AI1048" s="417"/>
      <c r="AJ1048" s="417"/>
      <c r="AK1048" s="417"/>
      <c r="AL1048" s="417"/>
      <c r="AM1048" s="417"/>
      <c r="AN1048" s="417"/>
    </row>
    <row r="1049" spans="1:40" ht="12.75" customHeight="1">
      <c r="A1049" s="476" t="s">
        <v>2378</v>
      </c>
      <c r="B1049" s="506" t="s">
        <v>2663</v>
      </c>
      <c r="C1049" s="511"/>
      <c r="D1049" s="589">
        <v>1</v>
      </c>
      <c r="E1049" s="507" t="s">
        <v>724</v>
      </c>
      <c r="F1049" s="630"/>
      <c r="G1049" s="632"/>
      <c r="H1049" s="277"/>
      <c r="J1049" s="417"/>
      <c r="K1049" s="417"/>
      <c r="L1049" s="417"/>
      <c r="M1049" s="417"/>
      <c r="N1049" s="417"/>
      <c r="O1049" s="417"/>
      <c r="P1049" s="417"/>
      <c r="Q1049" s="417"/>
      <c r="R1049" s="417"/>
      <c r="S1049" s="417"/>
      <c r="T1049" s="417"/>
      <c r="U1049" s="417"/>
      <c r="V1049" s="417"/>
      <c r="W1049" s="417"/>
      <c r="X1049" s="417"/>
      <c r="Y1049" s="417"/>
      <c r="Z1049" s="417"/>
      <c r="AA1049" s="417"/>
      <c r="AB1049" s="417"/>
      <c r="AC1049" s="417"/>
      <c r="AD1049" s="417"/>
      <c r="AE1049" s="417"/>
      <c r="AF1049" s="417"/>
      <c r="AG1049" s="417"/>
      <c r="AH1049" s="417"/>
      <c r="AI1049" s="417"/>
      <c r="AJ1049" s="417"/>
      <c r="AK1049" s="417"/>
      <c r="AL1049" s="417"/>
      <c r="AM1049" s="417"/>
      <c r="AN1049" s="417"/>
    </row>
    <row r="1050" spans="1:40" ht="12.75" customHeight="1">
      <c r="A1050" s="466"/>
      <c r="B1050" s="496"/>
      <c r="C1050" s="496"/>
      <c r="D1050" s="588"/>
      <c r="E1050" s="475"/>
      <c r="F1050" s="276"/>
      <c r="G1050" s="631"/>
      <c r="H1050" s="661"/>
      <c r="J1050" s="417"/>
      <c r="K1050" s="417"/>
      <c r="L1050" s="417"/>
      <c r="M1050" s="417"/>
      <c r="N1050" s="417"/>
      <c r="O1050" s="417"/>
      <c r="P1050" s="417"/>
      <c r="Q1050" s="417"/>
      <c r="R1050" s="417"/>
      <c r="S1050" s="417"/>
      <c r="T1050" s="417"/>
      <c r="U1050" s="417"/>
      <c r="V1050" s="417"/>
      <c r="W1050" s="417"/>
      <c r="X1050" s="417"/>
      <c r="Y1050" s="417"/>
      <c r="Z1050" s="417"/>
      <c r="AA1050" s="417"/>
      <c r="AB1050" s="417"/>
      <c r="AC1050" s="417"/>
      <c r="AD1050" s="417"/>
      <c r="AE1050" s="417"/>
      <c r="AF1050" s="417"/>
      <c r="AG1050" s="417"/>
      <c r="AH1050" s="417"/>
      <c r="AI1050" s="417"/>
      <c r="AJ1050" s="417"/>
      <c r="AK1050" s="417"/>
      <c r="AL1050" s="417"/>
      <c r="AM1050" s="417"/>
      <c r="AN1050" s="417"/>
    </row>
    <row r="1051" spans="1:40" ht="12.75" customHeight="1">
      <c r="A1051" s="476"/>
      <c r="B1051" s="492"/>
      <c r="C1051" s="511"/>
      <c r="D1051" s="589"/>
      <c r="E1051" s="507"/>
      <c r="F1051" s="630"/>
      <c r="G1051" s="632"/>
      <c r="H1051" s="277"/>
      <c r="J1051" s="417"/>
      <c r="K1051" s="417"/>
      <c r="L1051" s="417"/>
      <c r="M1051" s="417"/>
      <c r="N1051" s="417"/>
      <c r="O1051" s="417"/>
      <c r="P1051" s="417"/>
      <c r="Q1051" s="417"/>
      <c r="R1051" s="417"/>
      <c r="S1051" s="417"/>
      <c r="T1051" s="417"/>
      <c r="U1051" s="417"/>
      <c r="V1051" s="417"/>
      <c r="W1051" s="417"/>
      <c r="X1051" s="417"/>
      <c r="Y1051" s="417"/>
      <c r="Z1051" s="417"/>
      <c r="AA1051" s="417"/>
      <c r="AB1051" s="417"/>
      <c r="AC1051" s="417"/>
      <c r="AD1051" s="417"/>
      <c r="AE1051" s="417"/>
      <c r="AF1051" s="417"/>
      <c r="AG1051" s="417"/>
      <c r="AH1051" s="417"/>
      <c r="AI1051" s="417"/>
      <c r="AJ1051" s="417"/>
      <c r="AK1051" s="417"/>
      <c r="AL1051" s="417"/>
      <c r="AM1051" s="417"/>
      <c r="AN1051" s="417"/>
    </row>
    <row r="1052" spans="1:40" ht="12.75" customHeight="1">
      <c r="A1052" s="466"/>
      <c r="B1052" s="510"/>
      <c r="C1052" s="423"/>
      <c r="D1052" s="599"/>
      <c r="E1052" s="618"/>
      <c r="F1052" s="276"/>
      <c r="G1052" s="631"/>
      <c r="H1052" s="661"/>
      <c r="J1052" s="417"/>
      <c r="K1052" s="417"/>
      <c r="L1052" s="417"/>
      <c r="M1052" s="417"/>
      <c r="N1052" s="417"/>
      <c r="O1052" s="417"/>
      <c r="P1052" s="417"/>
      <c r="Q1052" s="417"/>
      <c r="R1052" s="417"/>
      <c r="S1052" s="417"/>
      <c r="T1052" s="417"/>
      <c r="U1052" s="417"/>
      <c r="V1052" s="417"/>
      <c r="W1052" s="417"/>
      <c r="X1052" s="417"/>
      <c r="Y1052" s="417"/>
      <c r="Z1052" s="417"/>
      <c r="AA1052" s="417"/>
      <c r="AB1052" s="417"/>
      <c r="AC1052" s="417"/>
      <c r="AD1052" s="417"/>
      <c r="AE1052" s="417"/>
      <c r="AF1052" s="417"/>
      <c r="AG1052" s="417"/>
      <c r="AH1052" s="417"/>
      <c r="AI1052" s="417"/>
      <c r="AJ1052" s="417"/>
      <c r="AK1052" s="417"/>
      <c r="AL1052" s="417"/>
      <c r="AM1052" s="417"/>
      <c r="AN1052" s="417"/>
    </row>
    <row r="1053" spans="1:40" ht="12.75" customHeight="1">
      <c r="A1053" s="467"/>
      <c r="B1053" s="523"/>
      <c r="C1053" s="409"/>
      <c r="D1053" s="600"/>
      <c r="E1053" s="619"/>
      <c r="F1053" s="630"/>
      <c r="G1053" s="632"/>
      <c r="H1053" s="277"/>
      <c r="J1053" s="417"/>
      <c r="K1053" s="417"/>
      <c r="L1053" s="417"/>
      <c r="M1053" s="417"/>
      <c r="N1053" s="417"/>
      <c r="O1053" s="417"/>
      <c r="P1053" s="417"/>
      <c r="Q1053" s="417"/>
      <c r="R1053" s="417"/>
      <c r="S1053" s="417"/>
      <c r="T1053" s="417"/>
      <c r="U1053" s="417"/>
      <c r="V1053" s="417"/>
      <c r="W1053" s="417"/>
      <c r="X1053" s="417"/>
      <c r="Y1053" s="417"/>
      <c r="Z1053" s="417"/>
      <c r="AA1053" s="417"/>
      <c r="AB1053" s="417"/>
      <c r="AC1053" s="417"/>
      <c r="AD1053" s="417"/>
      <c r="AE1053" s="417"/>
      <c r="AF1053" s="417"/>
      <c r="AG1053" s="417"/>
      <c r="AH1053" s="417"/>
      <c r="AI1053" s="417"/>
      <c r="AJ1053" s="417"/>
      <c r="AK1053" s="417"/>
      <c r="AL1053" s="417"/>
      <c r="AM1053" s="417"/>
      <c r="AN1053" s="417"/>
    </row>
    <row r="1054" spans="1:40" ht="12.75" customHeight="1">
      <c r="A1054" s="466"/>
      <c r="B1054" s="510"/>
      <c r="C1054" s="514"/>
      <c r="D1054" s="599"/>
      <c r="E1054" s="618"/>
      <c r="F1054" s="276"/>
      <c r="G1054" s="631"/>
      <c r="H1054" s="661"/>
      <c r="J1054" s="417"/>
      <c r="K1054" s="417"/>
      <c r="L1054" s="417"/>
      <c r="M1054" s="417"/>
      <c r="N1054" s="417"/>
      <c r="O1054" s="417"/>
      <c r="P1054" s="417"/>
      <c r="Q1054" s="417"/>
      <c r="R1054" s="417"/>
      <c r="S1054" s="417"/>
      <c r="T1054" s="417"/>
      <c r="U1054" s="417"/>
      <c r="V1054" s="417"/>
      <c r="W1054" s="417"/>
      <c r="X1054" s="417"/>
      <c r="Y1054" s="417"/>
      <c r="Z1054" s="417"/>
      <c r="AA1054" s="417"/>
      <c r="AB1054" s="417"/>
      <c r="AC1054" s="417"/>
      <c r="AD1054" s="417"/>
      <c r="AE1054" s="417"/>
      <c r="AF1054" s="417"/>
      <c r="AG1054" s="417"/>
      <c r="AH1054" s="417"/>
      <c r="AI1054" s="417"/>
      <c r="AJ1054" s="417"/>
      <c r="AK1054" s="417"/>
      <c r="AL1054" s="417"/>
      <c r="AM1054" s="417"/>
      <c r="AN1054" s="417"/>
    </row>
    <row r="1055" spans="1:40" ht="12.75" customHeight="1">
      <c r="A1055" s="467"/>
      <c r="B1055" s="523"/>
      <c r="C1055" s="409"/>
      <c r="D1055" s="599"/>
      <c r="E1055" s="619"/>
      <c r="F1055" s="276"/>
      <c r="G1055" s="632"/>
      <c r="H1055" s="277"/>
      <c r="J1055" s="417"/>
      <c r="K1055" s="417"/>
      <c r="L1055" s="417"/>
      <c r="M1055" s="417"/>
      <c r="N1055" s="417"/>
      <c r="O1055" s="417"/>
      <c r="P1055" s="417"/>
      <c r="Q1055" s="417"/>
      <c r="R1055" s="417"/>
      <c r="S1055" s="417"/>
      <c r="T1055" s="417"/>
      <c r="U1055" s="417"/>
      <c r="V1055" s="417"/>
      <c r="W1055" s="417"/>
      <c r="X1055" s="417"/>
      <c r="Y1055" s="417"/>
      <c r="Z1055" s="417"/>
      <c r="AA1055" s="417"/>
      <c r="AB1055" s="417"/>
      <c r="AC1055" s="417"/>
      <c r="AD1055" s="417"/>
      <c r="AE1055" s="417"/>
      <c r="AF1055" s="417"/>
      <c r="AG1055" s="417"/>
      <c r="AH1055" s="417"/>
      <c r="AI1055" s="417"/>
      <c r="AJ1055" s="417"/>
      <c r="AK1055" s="417"/>
      <c r="AL1055" s="417"/>
      <c r="AM1055" s="417"/>
      <c r="AN1055" s="417"/>
    </row>
    <row r="1056" spans="1:40" ht="12.75" customHeight="1">
      <c r="A1056" s="466"/>
      <c r="B1056" s="510"/>
      <c r="C1056" s="514"/>
      <c r="D1056" s="597"/>
      <c r="E1056" s="618"/>
      <c r="F1056" s="636"/>
      <c r="G1056" s="631"/>
      <c r="H1056" s="661"/>
      <c r="J1056" s="417"/>
      <c r="K1056" s="417"/>
      <c r="L1056" s="417"/>
      <c r="M1056" s="417"/>
      <c r="N1056" s="417"/>
      <c r="O1056" s="417"/>
      <c r="P1056" s="417"/>
      <c r="Q1056" s="417"/>
      <c r="R1056" s="417"/>
      <c r="S1056" s="417"/>
      <c r="T1056" s="417"/>
      <c r="U1056" s="417"/>
      <c r="V1056" s="417"/>
      <c r="W1056" s="417"/>
      <c r="X1056" s="417"/>
      <c r="Y1056" s="417"/>
      <c r="Z1056" s="417"/>
      <c r="AA1056" s="417"/>
      <c r="AB1056" s="417"/>
      <c r="AC1056" s="417"/>
      <c r="AD1056" s="417"/>
      <c r="AE1056" s="417"/>
      <c r="AF1056" s="417"/>
      <c r="AG1056" s="417"/>
      <c r="AH1056" s="417"/>
      <c r="AI1056" s="417"/>
      <c r="AJ1056" s="417"/>
      <c r="AK1056" s="417"/>
      <c r="AL1056" s="417"/>
      <c r="AM1056" s="417"/>
      <c r="AN1056" s="417"/>
    </row>
    <row r="1057" spans="1:40" ht="12.75" customHeight="1">
      <c r="A1057" s="467"/>
      <c r="B1057" s="523"/>
      <c r="C1057" s="515"/>
      <c r="D1057" s="594"/>
      <c r="E1057" s="619"/>
      <c r="F1057" s="630"/>
      <c r="G1057" s="632"/>
      <c r="H1057" s="277"/>
      <c r="J1057" s="417"/>
      <c r="K1057" s="417"/>
      <c r="L1057" s="417"/>
      <c r="M1057" s="417"/>
      <c r="N1057" s="417"/>
      <c r="O1057" s="417"/>
      <c r="P1057" s="417"/>
      <c r="Q1057" s="417"/>
      <c r="R1057" s="417"/>
      <c r="S1057" s="417"/>
      <c r="T1057" s="417"/>
      <c r="U1057" s="417"/>
      <c r="V1057" s="417"/>
      <c r="W1057" s="417"/>
      <c r="X1057" s="417"/>
      <c r="Y1057" s="417"/>
      <c r="Z1057" s="417"/>
      <c r="AA1057" s="417"/>
      <c r="AB1057" s="417"/>
      <c r="AC1057" s="417"/>
      <c r="AD1057" s="417"/>
      <c r="AE1057" s="417"/>
      <c r="AF1057" s="417"/>
      <c r="AG1057" s="417"/>
      <c r="AH1057" s="417"/>
      <c r="AI1057" s="417"/>
      <c r="AJ1057" s="417"/>
      <c r="AK1057" s="417"/>
      <c r="AL1057" s="417"/>
      <c r="AM1057" s="417"/>
      <c r="AN1057" s="417"/>
    </row>
    <row r="1058" spans="1:40" ht="12.75" customHeight="1">
      <c r="A1058" s="466"/>
      <c r="B1058" s="510"/>
      <c r="C1058" s="516"/>
      <c r="D1058" s="599"/>
      <c r="E1058" s="618"/>
      <c r="F1058" s="276"/>
      <c r="G1058" s="631"/>
      <c r="H1058" s="661"/>
      <c r="J1058" s="417"/>
      <c r="K1058" s="417"/>
      <c r="L1058" s="417"/>
      <c r="M1058" s="417"/>
      <c r="N1058" s="417"/>
      <c r="O1058" s="417"/>
      <c r="P1058" s="417"/>
      <c r="Q1058" s="417"/>
      <c r="R1058" s="417"/>
      <c r="S1058" s="417"/>
      <c r="T1058" s="417"/>
      <c r="U1058" s="417"/>
      <c r="V1058" s="417"/>
      <c r="W1058" s="417"/>
      <c r="X1058" s="417"/>
      <c r="Y1058" s="417"/>
      <c r="Z1058" s="417"/>
      <c r="AA1058" s="417"/>
      <c r="AB1058" s="417"/>
      <c r="AC1058" s="417"/>
      <c r="AD1058" s="417"/>
      <c r="AE1058" s="417"/>
      <c r="AF1058" s="417"/>
      <c r="AG1058" s="417"/>
      <c r="AH1058" s="417"/>
      <c r="AI1058" s="417"/>
      <c r="AJ1058" s="417"/>
      <c r="AK1058" s="417"/>
      <c r="AL1058" s="417"/>
      <c r="AM1058" s="417"/>
      <c r="AN1058" s="417"/>
    </row>
    <row r="1059" spans="1:40" ht="12.75" customHeight="1">
      <c r="A1059" s="467"/>
      <c r="B1059" s="523"/>
      <c r="C1059" s="515"/>
      <c r="D1059" s="600"/>
      <c r="E1059" s="619"/>
      <c r="F1059" s="630"/>
      <c r="G1059" s="632"/>
      <c r="H1059" s="277"/>
      <c r="J1059" s="417"/>
      <c r="K1059" s="417"/>
      <c r="L1059" s="417"/>
      <c r="M1059" s="417"/>
      <c r="N1059" s="417"/>
      <c r="O1059" s="417"/>
      <c r="P1059" s="417"/>
      <c r="Q1059" s="417"/>
      <c r="R1059" s="417"/>
      <c r="S1059" s="417"/>
      <c r="T1059" s="417"/>
      <c r="U1059" s="417"/>
      <c r="V1059" s="417"/>
      <c r="W1059" s="417"/>
      <c r="X1059" s="417"/>
      <c r="Y1059" s="417"/>
      <c r="Z1059" s="417"/>
      <c r="AA1059" s="417"/>
      <c r="AB1059" s="417"/>
      <c r="AC1059" s="417"/>
      <c r="AD1059" s="417"/>
      <c r="AE1059" s="417"/>
      <c r="AF1059" s="417"/>
      <c r="AG1059" s="417"/>
      <c r="AH1059" s="417"/>
      <c r="AI1059" s="417"/>
      <c r="AJ1059" s="417"/>
      <c r="AK1059" s="417"/>
      <c r="AL1059" s="417"/>
      <c r="AM1059" s="417"/>
      <c r="AN1059" s="417"/>
    </row>
    <row r="1060" spans="1:40" ht="12.75" customHeight="1">
      <c r="A1060" s="466"/>
      <c r="B1060" s="496"/>
      <c r="C1060" s="514"/>
      <c r="D1060" s="599"/>
      <c r="E1060" s="618"/>
      <c r="F1060" s="276"/>
      <c r="G1060" s="631"/>
      <c r="H1060" s="661"/>
      <c r="J1060" s="417"/>
      <c r="K1060" s="417"/>
      <c r="L1060" s="417"/>
      <c r="M1060" s="417"/>
      <c r="N1060" s="417"/>
      <c r="O1060" s="417"/>
      <c r="P1060" s="417"/>
      <c r="Q1060" s="417"/>
      <c r="R1060" s="417"/>
      <c r="S1060" s="417"/>
      <c r="T1060" s="417"/>
      <c r="U1060" s="417"/>
      <c r="V1060" s="417"/>
      <c r="W1060" s="417"/>
      <c r="X1060" s="417"/>
      <c r="Y1060" s="417"/>
      <c r="Z1060" s="417"/>
      <c r="AA1060" s="417"/>
      <c r="AB1060" s="417"/>
      <c r="AC1060" s="417"/>
      <c r="AD1060" s="417"/>
      <c r="AE1060" s="417"/>
      <c r="AF1060" s="417"/>
      <c r="AG1060" s="417"/>
      <c r="AH1060" s="417"/>
      <c r="AI1060" s="417"/>
      <c r="AJ1060" s="417"/>
      <c r="AK1060" s="417"/>
      <c r="AL1060" s="417"/>
      <c r="AM1060" s="417"/>
      <c r="AN1060" s="417"/>
    </row>
    <row r="1061" spans="1:40" ht="12.75" customHeight="1">
      <c r="A1061" s="467"/>
      <c r="B1061" s="493"/>
      <c r="C1061" s="409"/>
      <c r="D1061" s="600"/>
      <c r="E1061" s="619"/>
      <c r="F1061" s="630"/>
      <c r="G1061" s="632"/>
      <c r="H1061" s="277"/>
      <c r="J1061" s="417"/>
      <c r="K1061" s="417"/>
      <c r="L1061" s="417"/>
      <c r="M1061" s="417"/>
      <c r="N1061" s="417"/>
      <c r="O1061" s="417"/>
      <c r="P1061" s="417"/>
      <c r="Q1061" s="417"/>
      <c r="R1061" s="417"/>
      <c r="S1061" s="417"/>
      <c r="T1061" s="417"/>
      <c r="U1061" s="417"/>
      <c r="V1061" s="417"/>
      <c r="W1061" s="417"/>
      <c r="X1061" s="417"/>
      <c r="Y1061" s="417"/>
      <c r="Z1061" s="417"/>
      <c r="AA1061" s="417"/>
      <c r="AB1061" s="417"/>
      <c r="AC1061" s="417"/>
      <c r="AD1061" s="417"/>
      <c r="AE1061" s="417"/>
      <c r="AF1061" s="417"/>
      <c r="AG1061" s="417"/>
      <c r="AH1061" s="417"/>
      <c r="AI1061" s="417"/>
      <c r="AJ1061" s="417"/>
      <c r="AK1061" s="417"/>
      <c r="AL1061" s="417"/>
      <c r="AM1061" s="417"/>
      <c r="AN1061" s="417"/>
    </row>
    <row r="1062" spans="1:40" ht="12.75" customHeight="1">
      <c r="A1062" s="466"/>
      <c r="B1062" s="516"/>
      <c r="C1062" s="423"/>
      <c r="D1062" s="599"/>
      <c r="E1062" s="618"/>
      <c r="F1062" s="276"/>
      <c r="G1062" s="631"/>
      <c r="H1062" s="651"/>
      <c r="J1062" s="417"/>
      <c r="K1062" s="417"/>
      <c r="L1062" s="417"/>
      <c r="M1062" s="417"/>
      <c r="N1062" s="417"/>
      <c r="O1062" s="417"/>
      <c r="P1062" s="417"/>
      <c r="Q1062" s="417"/>
      <c r="R1062" s="417"/>
      <c r="S1062" s="417"/>
      <c r="T1062" s="417"/>
      <c r="U1062" s="417"/>
      <c r="V1062" s="417"/>
      <c r="W1062" s="417"/>
      <c r="X1062" s="417"/>
      <c r="Y1062" s="417"/>
      <c r="Z1062" s="417"/>
      <c r="AA1062" s="417"/>
      <c r="AB1062" s="417"/>
      <c r="AC1062" s="417"/>
      <c r="AD1062" s="417"/>
      <c r="AE1062" s="417"/>
      <c r="AF1062" s="417"/>
      <c r="AG1062" s="417"/>
      <c r="AH1062" s="417"/>
      <c r="AI1062" s="417"/>
      <c r="AJ1062" s="417"/>
      <c r="AK1062" s="417"/>
      <c r="AL1062" s="417"/>
      <c r="AM1062" s="417"/>
      <c r="AN1062" s="417"/>
    </row>
    <row r="1063" spans="1:40" ht="12.75" customHeight="1">
      <c r="A1063" s="467"/>
      <c r="B1063" s="497"/>
      <c r="C1063" s="515"/>
      <c r="D1063" s="600"/>
      <c r="E1063" s="619"/>
      <c r="F1063" s="630"/>
      <c r="G1063" s="632"/>
      <c r="H1063" s="277"/>
      <c r="J1063" s="417"/>
      <c r="K1063" s="417"/>
      <c r="L1063" s="417"/>
      <c r="M1063" s="417"/>
      <c r="N1063" s="417"/>
      <c r="O1063" s="417"/>
      <c r="P1063" s="417"/>
      <c r="Q1063" s="417"/>
      <c r="R1063" s="417"/>
      <c r="S1063" s="417"/>
      <c r="T1063" s="417"/>
      <c r="U1063" s="417"/>
      <c r="V1063" s="417"/>
      <c r="W1063" s="417"/>
      <c r="X1063" s="417"/>
      <c r="Y1063" s="417"/>
      <c r="Z1063" s="417"/>
      <c r="AA1063" s="417"/>
      <c r="AB1063" s="417"/>
      <c r="AC1063" s="417"/>
      <c r="AD1063" s="417"/>
      <c r="AE1063" s="417"/>
      <c r="AF1063" s="417"/>
      <c r="AG1063" s="417"/>
      <c r="AH1063" s="417"/>
      <c r="AI1063" s="417"/>
      <c r="AJ1063" s="417"/>
      <c r="AK1063" s="417"/>
      <c r="AL1063" s="417"/>
      <c r="AM1063" s="417"/>
      <c r="AN1063" s="417"/>
    </row>
    <row r="1064" spans="1:40" ht="12.75" customHeight="1">
      <c r="A1064" s="466"/>
      <c r="B1064" s="516"/>
      <c r="C1064" s="423"/>
      <c r="D1064" s="599"/>
      <c r="E1064" s="618"/>
      <c r="F1064" s="276"/>
      <c r="G1064" s="631"/>
      <c r="H1064" s="661"/>
      <c r="J1064" s="417"/>
      <c r="K1064" s="417"/>
      <c r="L1064" s="417"/>
      <c r="M1064" s="417"/>
      <c r="N1064" s="417"/>
      <c r="O1064" s="417"/>
      <c r="P1064" s="417"/>
      <c r="Q1064" s="417"/>
      <c r="R1064" s="417"/>
      <c r="S1064" s="417"/>
      <c r="T1064" s="417"/>
      <c r="U1064" s="417"/>
      <c r="V1064" s="417"/>
      <c r="W1064" s="417"/>
      <c r="X1064" s="417"/>
      <c r="Y1064" s="417"/>
      <c r="Z1064" s="417"/>
      <c r="AA1064" s="417"/>
      <c r="AB1064" s="417"/>
      <c r="AC1064" s="417"/>
      <c r="AD1064" s="417"/>
      <c r="AE1064" s="417"/>
      <c r="AF1064" s="417"/>
      <c r="AG1064" s="417"/>
      <c r="AH1064" s="417"/>
      <c r="AI1064" s="417"/>
      <c r="AJ1064" s="417"/>
      <c r="AK1064" s="417"/>
      <c r="AL1064" s="417"/>
      <c r="AM1064" s="417"/>
      <c r="AN1064" s="417"/>
    </row>
    <row r="1065" spans="1:40" ht="12.75" customHeight="1">
      <c r="A1065" s="467"/>
      <c r="B1065" s="497"/>
      <c r="C1065" s="515"/>
      <c r="D1065" s="600"/>
      <c r="E1065" s="619"/>
      <c r="F1065" s="630"/>
      <c r="G1065" s="632"/>
      <c r="H1065" s="277"/>
      <c r="J1065" s="417"/>
      <c r="K1065" s="417"/>
      <c r="L1065" s="417"/>
      <c r="M1065" s="417"/>
      <c r="N1065" s="417"/>
      <c r="O1065" s="417"/>
      <c r="P1065" s="417"/>
      <c r="Q1065" s="417"/>
      <c r="R1065" s="417"/>
      <c r="S1065" s="417"/>
      <c r="T1065" s="417"/>
      <c r="U1065" s="417"/>
      <c r="V1065" s="417"/>
      <c r="W1065" s="417"/>
      <c r="X1065" s="417"/>
      <c r="Y1065" s="417"/>
      <c r="Z1065" s="417"/>
      <c r="AA1065" s="417"/>
      <c r="AB1065" s="417"/>
      <c r="AC1065" s="417"/>
      <c r="AD1065" s="417"/>
      <c r="AE1065" s="417"/>
      <c r="AF1065" s="417"/>
      <c r="AG1065" s="417"/>
      <c r="AH1065" s="417"/>
      <c r="AI1065" s="417"/>
      <c r="AJ1065" s="417"/>
      <c r="AK1065" s="417"/>
      <c r="AL1065" s="417"/>
      <c r="AM1065" s="417"/>
      <c r="AN1065" s="417"/>
    </row>
    <row r="1066" spans="1:40" ht="12.75" customHeight="1">
      <c r="A1066" s="466"/>
      <c r="B1066" s="516"/>
      <c r="C1066" s="423"/>
      <c r="D1066" s="599"/>
      <c r="E1066" s="618"/>
      <c r="F1066" s="276"/>
      <c r="G1066" s="631"/>
      <c r="H1066" s="661"/>
      <c r="J1066" s="417"/>
      <c r="K1066" s="417"/>
      <c r="L1066" s="417"/>
      <c r="M1066" s="417"/>
      <c r="N1066" s="417"/>
      <c r="O1066" s="417"/>
      <c r="P1066" s="417"/>
      <c r="Q1066" s="417"/>
      <c r="R1066" s="417"/>
      <c r="S1066" s="417"/>
      <c r="T1066" s="417"/>
      <c r="U1066" s="417"/>
      <c r="V1066" s="417"/>
      <c r="W1066" s="417"/>
      <c r="X1066" s="417"/>
      <c r="Y1066" s="417"/>
      <c r="Z1066" s="417"/>
      <c r="AA1066" s="417"/>
      <c r="AB1066" s="417"/>
      <c r="AC1066" s="417"/>
      <c r="AD1066" s="417"/>
      <c r="AE1066" s="417"/>
      <c r="AF1066" s="417"/>
      <c r="AG1066" s="417"/>
      <c r="AH1066" s="417"/>
      <c r="AI1066" s="417"/>
      <c r="AJ1066" s="417"/>
      <c r="AK1066" s="417"/>
      <c r="AL1066" s="417"/>
      <c r="AM1066" s="417"/>
      <c r="AN1066" s="417"/>
    </row>
    <row r="1067" spans="1:40" ht="12.75" customHeight="1">
      <c r="A1067" s="467"/>
      <c r="B1067" s="497"/>
      <c r="C1067" s="515"/>
      <c r="D1067" s="600"/>
      <c r="E1067" s="619"/>
      <c r="F1067" s="630"/>
      <c r="G1067" s="632"/>
      <c r="H1067" s="277"/>
      <c r="J1067" s="417"/>
      <c r="K1067" s="417"/>
      <c r="L1067" s="417"/>
      <c r="M1067" s="417"/>
      <c r="N1067" s="417"/>
      <c r="O1067" s="417"/>
      <c r="P1067" s="417"/>
      <c r="Q1067" s="417"/>
      <c r="R1067" s="417"/>
      <c r="S1067" s="417"/>
      <c r="T1067" s="417"/>
      <c r="U1067" s="417"/>
      <c r="V1067" s="417"/>
      <c r="W1067" s="417"/>
      <c r="X1067" s="417"/>
      <c r="Y1067" s="417"/>
      <c r="Z1067" s="417"/>
      <c r="AA1067" s="417"/>
      <c r="AB1067" s="417"/>
      <c r="AC1067" s="417"/>
      <c r="AD1067" s="417"/>
      <c r="AE1067" s="417"/>
      <c r="AF1067" s="417"/>
      <c r="AG1067" s="417"/>
      <c r="AH1067" s="417"/>
      <c r="AI1067" s="417"/>
      <c r="AJ1067" s="417"/>
      <c r="AK1067" s="417"/>
      <c r="AL1067" s="417"/>
      <c r="AM1067" s="417"/>
      <c r="AN1067" s="417"/>
    </row>
    <row r="1068" spans="1:40" ht="12.75" customHeight="1">
      <c r="A1068" s="466"/>
      <c r="B1068" s="491"/>
      <c r="C1068" s="423"/>
      <c r="D1068" s="599"/>
      <c r="E1068" s="618"/>
      <c r="F1068" s="276"/>
      <c r="G1068" s="631"/>
      <c r="H1068" s="661"/>
      <c r="J1068" s="417"/>
      <c r="K1068" s="417"/>
      <c r="L1068" s="417"/>
      <c r="M1068" s="417"/>
      <c r="N1068" s="417"/>
      <c r="O1068" s="417"/>
      <c r="P1068" s="417"/>
      <c r="Q1068" s="417"/>
      <c r="R1068" s="417"/>
      <c r="S1068" s="417"/>
      <c r="T1068" s="417"/>
      <c r="U1068" s="417"/>
      <c r="V1068" s="417"/>
      <c r="W1068" s="417"/>
      <c r="X1068" s="417"/>
      <c r="Y1068" s="417"/>
      <c r="Z1068" s="417"/>
      <c r="AA1068" s="417"/>
      <c r="AB1068" s="417"/>
      <c r="AC1068" s="417"/>
      <c r="AD1068" s="417"/>
      <c r="AE1068" s="417"/>
      <c r="AF1068" s="417"/>
      <c r="AG1068" s="417"/>
      <c r="AH1068" s="417"/>
      <c r="AI1068" s="417"/>
      <c r="AJ1068" s="417"/>
      <c r="AK1068" s="417"/>
      <c r="AL1068" s="417"/>
      <c r="AM1068" s="417"/>
      <c r="AN1068" s="417"/>
    </row>
    <row r="1069" spans="1:40" ht="12.75" customHeight="1">
      <c r="A1069" s="467"/>
      <c r="B1069" s="493"/>
      <c r="C1069" s="409"/>
      <c r="D1069" s="600"/>
      <c r="E1069" s="619"/>
      <c r="F1069" s="630"/>
      <c r="G1069" s="632"/>
      <c r="H1069" s="277"/>
      <c r="J1069" s="417"/>
      <c r="K1069" s="417"/>
      <c r="L1069" s="417"/>
      <c r="M1069" s="417"/>
      <c r="N1069" s="417"/>
      <c r="O1069" s="417"/>
      <c r="P1069" s="417"/>
      <c r="Q1069" s="417"/>
      <c r="R1069" s="417"/>
      <c r="S1069" s="417"/>
      <c r="T1069" s="417"/>
      <c r="U1069" s="417"/>
      <c r="V1069" s="417"/>
      <c r="W1069" s="417"/>
      <c r="X1069" s="417"/>
      <c r="Y1069" s="417"/>
      <c r="Z1069" s="417"/>
      <c r="AA1069" s="417"/>
      <c r="AB1069" s="417"/>
      <c r="AC1069" s="417"/>
      <c r="AD1069" s="417"/>
      <c r="AE1069" s="417"/>
      <c r="AF1069" s="417"/>
      <c r="AG1069" s="417"/>
      <c r="AH1069" s="417"/>
      <c r="AI1069" s="417"/>
      <c r="AJ1069" s="417"/>
      <c r="AK1069" s="417"/>
      <c r="AL1069" s="417"/>
      <c r="AM1069" s="417"/>
      <c r="AN1069" s="417"/>
    </row>
    <row r="1070" spans="1:40" ht="12.75" customHeight="1">
      <c r="A1070" s="466"/>
      <c r="B1070" s="516"/>
      <c r="C1070" s="514"/>
      <c r="D1070" s="599"/>
      <c r="E1070" s="618"/>
      <c r="F1070" s="276"/>
      <c r="G1070" s="631"/>
      <c r="H1070" s="661"/>
      <c r="J1070" s="417"/>
      <c r="K1070" s="417"/>
      <c r="L1070" s="417"/>
      <c r="M1070" s="417"/>
      <c r="N1070" s="417"/>
      <c r="O1070" s="417"/>
      <c r="P1070" s="417"/>
      <c r="Q1070" s="417"/>
      <c r="R1070" s="417"/>
      <c r="S1070" s="417"/>
      <c r="T1070" s="417"/>
      <c r="U1070" s="417"/>
      <c r="V1070" s="417"/>
      <c r="W1070" s="417"/>
      <c r="X1070" s="417"/>
      <c r="Y1070" s="417"/>
      <c r="Z1070" s="417"/>
      <c r="AA1070" s="417"/>
      <c r="AB1070" s="417"/>
      <c r="AC1070" s="417"/>
      <c r="AD1070" s="417"/>
      <c r="AE1070" s="417"/>
      <c r="AF1070" s="417"/>
      <c r="AG1070" s="417"/>
      <c r="AH1070" s="417"/>
      <c r="AI1070" s="417"/>
      <c r="AJ1070" s="417"/>
      <c r="AK1070" s="417"/>
      <c r="AL1070" s="417"/>
      <c r="AM1070" s="417"/>
      <c r="AN1070" s="417"/>
    </row>
    <row r="1071" spans="1:40" ht="12.75" customHeight="1">
      <c r="A1071" s="467"/>
      <c r="B1071" s="409"/>
      <c r="C1071" s="409"/>
      <c r="D1071" s="600"/>
      <c r="E1071" s="619"/>
      <c r="F1071" s="630"/>
      <c r="G1071" s="632"/>
      <c r="H1071" s="277"/>
      <c r="J1071" s="417"/>
      <c r="K1071" s="417"/>
      <c r="L1071" s="417"/>
      <c r="M1071" s="417"/>
      <c r="N1071" s="417"/>
      <c r="O1071" s="417"/>
      <c r="P1071" s="417"/>
      <c r="Q1071" s="417"/>
      <c r="R1071" s="417"/>
      <c r="S1071" s="417"/>
      <c r="T1071" s="417"/>
      <c r="U1071" s="417"/>
      <c r="V1071" s="417"/>
      <c r="W1071" s="417"/>
      <c r="X1071" s="417"/>
      <c r="Y1071" s="417"/>
      <c r="Z1071" s="417"/>
      <c r="AA1071" s="417"/>
      <c r="AB1071" s="417"/>
      <c r="AC1071" s="417"/>
      <c r="AD1071" s="417"/>
      <c r="AE1071" s="417"/>
      <c r="AF1071" s="417"/>
      <c r="AG1071" s="417"/>
      <c r="AH1071" s="417"/>
      <c r="AI1071" s="417"/>
      <c r="AJ1071" s="417"/>
      <c r="AK1071" s="417"/>
      <c r="AL1071" s="417"/>
      <c r="AM1071" s="417"/>
      <c r="AN1071" s="417"/>
    </row>
    <row r="1072" spans="1:40" ht="12.75" customHeight="1">
      <c r="A1072" s="466"/>
      <c r="B1072" s="516"/>
      <c r="C1072" s="514"/>
      <c r="D1072" s="599"/>
      <c r="E1072" s="618"/>
      <c r="F1072" s="276"/>
      <c r="G1072" s="631"/>
      <c r="H1072" s="661"/>
      <c r="J1072" s="417"/>
      <c r="K1072" s="417"/>
      <c r="L1072" s="417"/>
      <c r="M1072" s="417"/>
      <c r="N1072" s="417"/>
      <c r="O1072" s="417"/>
      <c r="P1072" s="417"/>
      <c r="Q1072" s="417"/>
      <c r="R1072" s="417"/>
      <c r="S1072" s="417"/>
      <c r="T1072" s="417"/>
      <c r="U1072" s="417"/>
      <c r="V1072" s="417"/>
      <c r="W1072" s="417"/>
      <c r="X1072" s="417"/>
      <c r="Y1072" s="417"/>
      <c r="Z1072" s="417"/>
      <c r="AA1072" s="417"/>
      <c r="AB1072" s="417"/>
      <c r="AC1072" s="417"/>
      <c r="AD1072" s="417"/>
      <c r="AE1072" s="417"/>
      <c r="AF1072" s="417"/>
      <c r="AG1072" s="417"/>
      <c r="AH1072" s="417"/>
      <c r="AI1072" s="417"/>
      <c r="AJ1072" s="417"/>
      <c r="AK1072" s="417"/>
      <c r="AL1072" s="417"/>
      <c r="AM1072" s="417"/>
      <c r="AN1072" s="417"/>
    </row>
    <row r="1073" spans="1:40" ht="12.75" customHeight="1">
      <c r="A1073" s="467"/>
      <c r="B1073" s="515"/>
      <c r="C1073" s="409"/>
      <c r="D1073" s="600"/>
      <c r="E1073" s="619"/>
      <c r="F1073" s="630"/>
      <c r="G1073" s="632"/>
      <c r="H1073" s="277"/>
      <c r="J1073" s="417"/>
      <c r="K1073" s="417"/>
      <c r="L1073" s="417"/>
      <c r="M1073" s="417"/>
      <c r="N1073" s="417"/>
      <c r="O1073" s="417"/>
      <c r="P1073" s="417"/>
      <c r="Q1073" s="417"/>
      <c r="R1073" s="417"/>
      <c r="S1073" s="417"/>
      <c r="T1073" s="417"/>
      <c r="U1073" s="417"/>
      <c r="V1073" s="417"/>
      <c r="W1073" s="417"/>
      <c r="X1073" s="417"/>
      <c r="Y1073" s="417"/>
      <c r="Z1073" s="417"/>
      <c r="AA1073" s="417"/>
      <c r="AB1073" s="417"/>
      <c r="AC1073" s="417"/>
      <c r="AD1073" s="417"/>
      <c r="AE1073" s="417"/>
      <c r="AF1073" s="417"/>
      <c r="AG1073" s="417"/>
      <c r="AH1073" s="417"/>
      <c r="AI1073" s="417"/>
      <c r="AJ1073" s="417"/>
      <c r="AK1073" s="417"/>
      <c r="AL1073" s="417"/>
      <c r="AM1073" s="417"/>
      <c r="AN1073" s="417"/>
    </row>
    <row r="1074" spans="1:40" ht="12.75" customHeight="1">
      <c r="A1074" s="466"/>
      <c r="B1074" s="516"/>
      <c r="C1074" s="423"/>
      <c r="D1074" s="599"/>
      <c r="E1074" s="618"/>
      <c r="F1074" s="276"/>
      <c r="G1074" s="631"/>
      <c r="H1074" s="661"/>
      <c r="J1074" s="417"/>
      <c r="K1074" s="417"/>
      <c r="L1074" s="417"/>
      <c r="M1074" s="417"/>
      <c r="N1074" s="417"/>
      <c r="O1074" s="417"/>
      <c r="P1074" s="417"/>
      <c r="Q1074" s="417"/>
      <c r="R1074" s="417"/>
      <c r="S1074" s="417"/>
      <c r="T1074" s="417"/>
      <c r="U1074" s="417"/>
      <c r="V1074" s="417"/>
      <c r="W1074" s="417"/>
      <c r="X1074" s="417"/>
      <c r="Y1074" s="417"/>
      <c r="Z1074" s="417"/>
      <c r="AA1074" s="417"/>
      <c r="AB1074" s="417"/>
      <c r="AC1074" s="417"/>
      <c r="AD1074" s="417"/>
      <c r="AE1074" s="417"/>
      <c r="AF1074" s="417"/>
      <c r="AG1074" s="417"/>
      <c r="AH1074" s="417"/>
      <c r="AI1074" s="417"/>
      <c r="AJ1074" s="417"/>
      <c r="AK1074" s="417"/>
      <c r="AL1074" s="417"/>
      <c r="AM1074" s="417"/>
      <c r="AN1074" s="417"/>
    </row>
    <row r="1075" spans="1:40" ht="12.75" customHeight="1">
      <c r="A1075" s="467"/>
      <c r="B1075" s="515"/>
      <c r="C1075" s="409"/>
      <c r="D1075" s="600"/>
      <c r="E1075" s="619"/>
      <c r="F1075" s="630"/>
      <c r="G1075" s="632"/>
      <c r="H1075" s="277"/>
      <c r="J1075" s="417"/>
      <c r="K1075" s="417"/>
      <c r="L1075" s="417"/>
      <c r="M1075" s="417"/>
      <c r="N1075" s="417"/>
      <c r="O1075" s="417"/>
      <c r="P1075" s="417"/>
      <c r="Q1075" s="417"/>
      <c r="R1075" s="417"/>
      <c r="S1075" s="417"/>
      <c r="T1075" s="417"/>
      <c r="U1075" s="417"/>
      <c r="V1075" s="417"/>
      <c r="W1075" s="417"/>
      <c r="X1075" s="417"/>
      <c r="Y1075" s="417"/>
      <c r="Z1075" s="417"/>
      <c r="AA1075" s="417"/>
      <c r="AB1075" s="417"/>
      <c r="AC1075" s="417"/>
      <c r="AD1075" s="417"/>
      <c r="AE1075" s="417"/>
      <c r="AF1075" s="417"/>
      <c r="AG1075" s="417"/>
      <c r="AH1075" s="417"/>
      <c r="AI1075" s="417"/>
      <c r="AJ1075" s="417"/>
      <c r="AK1075" s="417"/>
      <c r="AL1075" s="417"/>
      <c r="AM1075" s="417"/>
      <c r="AN1075" s="417"/>
    </row>
    <row r="1076" spans="1:40" ht="12.75" customHeight="1">
      <c r="A1076" s="466"/>
      <c r="B1076" s="516"/>
      <c r="C1076" s="423"/>
      <c r="D1076" s="599"/>
      <c r="E1076" s="618"/>
      <c r="F1076" s="276"/>
      <c r="G1076" s="631"/>
      <c r="H1076" s="661"/>
      <c r="J1076" s="417"/>
      <c r="K1076" s="417"/>
      <c r="L1076" s="417"/>
      <c r="M1076" s="417"/>
      <c r="N1076" s="417"/>
      <c r="O1076" s="417"/>
      <c r="P1076" s="417"/>
      <c r="Q1076" s="417"/>
      <c r="R1076" s="417"/>
      <c r="S1076" s="417"/>
      <c r="T1076" s="417"/>
      <c r="U1076" s="417"/>
      <c r="V1076" s="417"/>
      <c r="W1076" s="417"/>
      <c r="X1076" s="417"/>
      <c r="Y1076" s="417"/>
      <c r="Z1076" s="417"/>
      <c r="AA1076" s="417"/>
      <c r="AB1076" s="417"/>
      <c r="AC1076" s="417"/>
      <c r="AD1076" s="417"/>
      <c r="AE1076" s="417"/>
      <c r="AF1076" s="417"/>
      <c r="AG1076" s="417"/>
      <c r="AH1076" s="417"/>
      <c r="AI1076" s="417"/>
      <c r="AJ1076" s="417"/>
      <c r="AK1076" s="417"/>
      <c r="AL1076" s="417"/>
      <c r="AM1076" s="417"/>
      <c r="AN1076" s="417"/>
    </row>
    <row r="1077" spans="1:40" ht="12.75" customHeight="1">
      <c r="A1077" s="467"/>
      <c r="B1077" s="515"/>
      <c r="C1077" s="409"/>
      <c r="D1077" s="600"/>
      <c r="E1077" s="619"/>
      <c r="F1077" s="630"/>
      <c r="G1077" s="632"/>
      <c r="H1077" s="277"/>
      <c r="J1077" s="417"/>
      <c r="K1077" s="417"/>
      <c r="L1077" s="417"/>
      <c r="M1077" s="417"/>
      <c r="N1077" s="417"/>
      <c r="O1077" s="417"/>
      <c r="P1077" s="417"/>
      <c r="Q1077" s="417"/>
      <c r="R1077" s="417"/>
      <c r="S1077" s="417"/>
      <c r="T1077" s="417"/>
      <c r="U1077" s="417"/>
      <c r="V1077" s="417"/>
      <c r="W1077" s="417"/>
      <c r="X1077" s="417"/>
      <c r="Y1077" s="417"/>
      <c r="Z1077" s="417"/>
      <c r="AA1077" s="417"/>
      <c r="AB1077" s="417"/>
      <c r="AC1077" s="417"/>
      <c r="AD1077" s="417"/>
      <c r="AE1077" s="417"/>
      <c r="AF1077" s="417"/>
      <c r="AG1077" s="417"/>
      <c r="AH1077" s="417"/>
      <c r="AI1077" s="417"/>
      <c r="AJ1077" s="417"/>
      <c r="AK1077" s="417"/>
      <c r="AL1077" s="417"/>
      <c r="AM1077" s="417"/>
      <c r="AN1077" s="417"/>
    </row>
    <row r="1078" spans="1:40" ht="12.75" customHeight="1">
      <c r="A1078" s="466"/>
      <c r="B1078" s="491"/>
      <c r="C1078" s="510"/>
      <c r="D1078" s="593"/>
      <c r="E1078" s="611"/>
      <c r="F1078" s="633"/>
      <c r="G1078" s="631"/>
      <c r="H1078" s="661"/>
      <c r="J1078" s="417"/>
      <c r="K1078" s="417"/>
      <c r="L1078" s="417"/>
      <c r="M1078" s="417"/>
      <c r="N1078" s="417"/>
      <c r="O1078" s="417"/>
      <c r="P1078" s="417"/>
      <c r="Q1078" s="417"/>
      <c r="R1078" s="417"/>
      <c r="S1078" s="417"/>
      <c r="T1078" s="417"/>
      <c r="U1078" s="417"/>
      <c r="V1078" s="417"/>
      <c r="W1078" s="417"/>
      <c r="X1078" s="417"/>
      <c r="Y1078" s="417"/>
      <c r="Z1078" s="417"/>
      <c r="AA1078" s="417"/>
      <c r="AB1078" s="417"/>
      <c r="AC1078" s="417"/>
      <c r="AD1078" s="417"/>
      <c r="AE1078" s="417"/>
      <c r="AF1078" s="417"/>
      <c r="AG1078" s="417"/>
      <c r="AH1078" s="417"/>
      <c r="AI1078" s="417"/>
      <c r="AJ1078" s="417"/>
      <c r="AK1078" s="417"/>
      <c r="AL1078" s="417"/>
      <c r="AM1078" s="417"/>
      <c r="AN1078" s="417"/>
    </row>
    <row r="1079" spans="1:40" ht="12.75" customHeight="1">
      <c r="A1079" s="467"/>
      <c r="B1079" s="469" t="s">
        <v>2196</v>
      </c>
      <c r="C1079" s="493"/>
      <c r="D1079" s="594"/>
      <c r="E1079" s="469"/>
      <c r="F1079" s="634"/>
      <c r="G1079" s="632"/>
      <c r="H1079" s="277"/>
      <c r="J1079" s="417"/>
      <c r="K1079" s="417"/>
      <c r="L1079" s="417"/>
      <c r="M1079" s="417"/>
      <c r="N1079" s="417"/>
      <c r="O1079" s="417"/>
      <c r="P1079" s="417"/>
      <c r="Q1079" s="417"/>
      <c r="R1079" s="417"/>
      <c r="S1079" s="417"/>
      <c r="T1079" s="417"/>
      <c r="U1079" s="417"/>
      <c r="V1079" s="417"/>
      <c r="W1079" s="417"/>
      <c r="X1079" s="417"/>
      <c r="Y1079" s="417"/>
      <c r="Z1079" s="417"/>
      <c r="AA1079" s="417"/>
      <c r="AB1079" s="417"/>
      <c r="AC1079" s="417"/>
      <c r="AD1079" s="417"/>
      <c r="AE1079" s="417"/>
      <c r="AF1079" s="417"/>
      <c r="AG1079" s="417"/>
      <c r="AH1079" s="417"/>
      <c r="AI1079" s="417"/>
      <c r="AJ1079" s="417"/>
      <c r="AK1079" s="417"/>
      <c r="AL1079" s="417"/>
      <c r="AM1079" s="417"/>
      <c r="AN1079" s="417"/>
    </row>
    <row r="1080" spans="1:40" ht="12.75" customHeight="1">
      <c r="A1080" s="481"/>
      <c r="B1080" s="526"/>
      <c r="C1080" s="514"/>
      <c r="D1080" s="599"/>
      <c r="E1080" s="614"/>
      <c r="F1080" s="633"/>
      <c r="G1080" s="633"/>
      <c r="H1080" s="651"/>
      <c r="J1080" s="417"/>
      <c r="K1080" s="417"/>
      <c r="L1080" s="417"/>
      <c r="M1080" s="417"/>
      <c r="N1080" s="417"/>
      <c r="O1080" s="417"/>
      <c r="P1080" s="417"/>
      <c r="Q1080" s="417"/>
      <c r="R1080" s="417"/>
      <c r="S1080" s="417"/>
      <c r="T1080" s="417"/>
      <c r="U1080" s="417"/>
      <c r="V1080" s="417"/>
      <c r="W1080" s="417"/>
      <c r="X1080" s="417"/>
      <c r="Y1080" s="417"/>
      <c r="Z1080" s="417"/>
      <c r="AA1080" s="417"/>
      <c r="AB1080" s="417"/>
      <c r="AC1080" s="417"/>
      <c r="AD1080" s="417"/>
      <c r="AE1080" s="417"/>
      <c r="AF1080" s="417"/>
      <c r="AG1080" s="417"/>
      <c r="AH1080" s="417"/>
      <c r="AI1080" s="417"/>
      <c r="AJ1080" s="417"/>
      <c r="AK1080" s="417"/>
      <c r="AL1080" s="417"/>
      <c r="AM1080" s="417"/>
      <c r="AN1080" s="417"/>
    </row>
    <row r="1081" spans="1:40" ht="12.75" customHeight="1">
      <c r="A1081" s="482"/>
      <c r="B1081" s="522"/>
      <c r="C1081" s="409"/>
      <c r="D1081" s="604"/>
      <c r="E1081" s="522"/>
      <c r="F1081" s="635"/>
      <c r="G1081" s="374"/>
      <c r="H1081" s="635"/>
      <c r="J1081" s="5"/>
      <c r="K1081" s="417"/>
      <c r="L1081" s="417"/>
      <c r="M1081" s="417"/>
      <c r="N1081" s="417"/>
      <c r="O1081" s="417"/>
      <c r="P1081" s="417"/>
      <c r="Q1081" s="417"/>
      <c r="R1081" s="417"/>
      <c r="S1081" s="417"/>
      <c r="T1081" s="417"/>
      <c r="U1081" s="417"/>
      <c r="V1081" s="417"/>
      <c r="W1081" s="417"/>
      <c r="X1081" s="417"/>
      <c r="Y1081" s="417"/>
      <c r="Z1081" s="417"/>
      <c r="AA1081" s="417"/>
      <c r="AB1081" s="417"/>
      <c r="AC1081" s="417"/>
      <c r="AD1081" s="417"/>
      <c r="AE1081" s="417"/>
      <c r="AF1081" s="417"/>
      <c r="AG1081" s="417"/>
      <c r="AH1081" s="417"/>
      <c r="AI1081" s="417"/>
      <c r="AJ1081" s="417"/>
      <c r="AK1081" s="417"/>
      <c r="AL1081" s="417"/>
      <c r="AM1081" s="417"/>
      <c r="AN1081" s="417"/>
    </row>
    <row r="1082" spans="1:40" ht="12.75" customHeight="1">
      <c r="A1082" s="475"/>
      <c r="B1082" s="510"/>
      <c r="C1082" s="569"/>
      <c r="D1082" s="590"/>
      <c r="E1082" s="618"/>
      <c r="F1082" s="631"/>
      <c r="G1082" s="631"/>
      <c r="H1082" s="423"/>
      <c r="J1082" s="417"/>
      <c r="K1082" s="417"/>
      <c r="L1082" s="417"/>
      <c r="M1082" s="417"/>
      <c r="N1082" s="417"/>
      <c r="O1082" s="417"/>
      <c r="P1082" s="417"/>
      <c r="Q1082" s="417"/>
      <c r="R1082" s="417"/>
      <c r="S1082" s="417"/>
      <c r="T1082" s="417"/>
      <c r="U1082" s="417"/>
      <c r="V1082" s="417"/>
      <c r="W1082" s="417"/>
      <c r="X1082" s="417"/>
      <c r="Y1082" s="417"/>
      <c r="Z1082" s="417"/>
      <c r="AA1082" s="417"/>
      <c r="AB1082" s="417"/>
      <c r="AC1082" s="417"/>
      <c r="AD1082" s="417"/>
      <c r="AE1082" s="417"/>
      <c r="AF1082" s="417"/>
      <c r="AG1082" s="417"/>
      <c r="AH1082" s="417"/>
      <c r="AI1082" s="417"/>
      <c r="AJ1082" s="417"/>
      <c r="AK1082" s="417"/>
      <c r="AL1082" s="417"/>
      <c r="AM1082" s="417"/>
      <c r="AN1082" s="417"/>
    </row>
    <row r="1083" spans="1:40" ht="12.75" customHeight="1">
      <c r="A1083" s="467" t="s">
        <v>4896</v>
      </c>
      <c r="B1083" s="493" t="s">
        <v>4611</v>
      </c>
      <c r="C1083" s="571"/>
      <c r="D1083" s="591"/>
      <c r="E1083" s="620"/>
      <c r="F1083" s="632"/>
      <c r="G1083" s="632"/>
      <c r="H1083" s="409"/>
      <c r="J1083" s="417"/>
      <c r="K1083" s="417"/>
      <c r="L1083" s="417"/>
      <c r="M1083" s="417"/>
      <c r="N1083" s="417"/>
      <c r="O1083" s="417"/>
      <c r="P1083" s="417"/>
      <c r="Q1083" s="417"/>
      <c r="R1083" s="417"/>
      <c r="S1083" s="417"/>
      <c r="T1083" s="417"/>
      <c r="U1083" s="417"/>
      <c r="V1083" s="417"/>
      <c r="W1083" s="417"/>
      <c r="X1083" s="417"/>
      <c r="Y1083" s="417"/>
      <c r="Z1083" s="417"/>
      <c r="AA1083" s="417"/>
      <c r="AB1083" s="417"/>
      <c r="AC1083" s="417"/>
      <c r="AD1083" s="417"/>
      <c r="AE1083" s="417"/>
      <c r="AF1083" s="417"/>
      <c r="AG1083" s="417"/>
      <c r="AH1083" s="417"/>
      <c r="AI1083" s="417"/>
      <c r="AJ1083" s="417"/>
      <c r="AK1083" s="417"/>
      <c r="AL1083" s="417"/>
      <c r="AM1083" s="417"/>
      <c r="AN1083" s="417"/>
    </row>
    <row r="1084" spans="1:40" ht="12.75" customHeight="1">
      <c r="A1084" s="466"/>
      <c r="B1084" s="510"/>
      <c r="C1084" s="570"/>
      <c r="D1084" s="590"/>
      <c r="E1084" s="618"/>
      <c r="F1084" s="631"/>
      <c r="G1084" s="631"/>
      <c r="H1084" s="423"/>
      <c r="J1084" s="417"/>
      <c r="K1084" s="417"/>
      <c r="L1084" s="417"/>
      <c r="M1084" s="417"/>
      <c r="N1084" s="417"/>
      <c r="O1084" s="417"/>
      <c r="P1084" s="417"/>
      <c r="Q1084" s="417"/>
      <c r="R1084" s="417"/>
      <c r="S1084" s="417"/>
      <c r="T1084" s="417"/>
      <c r="U1084" s="417"/>
      <c r="V1084" s="417"/>
      <c r="W1084" s="417"/>
      <c r="X1084" s="417"/>
      <c r="Y1084" s="417"/>
      <c r="Z1084" s="417"/>
      <c r="AA1084" s="417"/>
      <c r="AB1084" s="417"/>
      <c r="AC1084" s="417"/>
      <c r="AD1084" s="417"/>
      <c r="AE1084" s="417"/>
      <c r="AF1084" s="417"/>
      <c r="AG1084" s="417"/>
      <c r="AH1084" s="417"/>
      <c r="AI1084" s="417"/>
      <c r="AJ1084" s="417"/>
      <c r="AK1084" s="417"/>
      <c r="AL1084" s="417"/>
      <c r="AM1084" s="417"/>
      <c r="AN1084" s="417"/>
    </row>
    <row r="1085" spans="1:40" ht="12.75" customHeight="1">
      <c r="A1085" s="480"/>
      <c r="B1085" s="523"/>
      <c r="C1085" s="574"/>
      <c r="D1085" s="591"/>
      <c r="E1085" s="619"/>
      <c r="F1085" s="632"/>
      <c r="G1085" s="632"/>
      <c r="H1085" s="277"/>
      <c r="J1085" s="417"/>
      <c r="K1085" s="417"/>
      <c r="L1085" s="417"/>
      <c r="M1085" s="417"/>
      <c r="N1085" s="417"/>
      <c r="O1085" s="417"/>
      <c r="P1085" s="417"/>
      <c r="Q1085" s="417"/>
      <c r="R1085" s="417"/>
      <c r="S1085" s="417"/>
      <c r="T1085" s="417"/>
      <c r="U1085" s="417"/>
      <c r="V1085" s="417"/>
      <c r="W1085" s="417"/>
      <c r="X1085" s="417"/>
      <c r="Y1085" s="417"/>
      <c r="Z1085" s="417"/>
      <c r="AA1085" s="417"/>
      <c r="AB1085" s="417"/>
      <c r="AC1085" s="417"/>
      <c r="AD1085" s="417"/>
      <c r="AE1085" s="417"/>
      <c r="AF1085" s="417"/>
      <c r="AG1085" s="417"/>
      <c r="AH1085" s="417"/>
      <c r="AI1085" s="417"/>
      <c r="AJ1085" s="417"/>
      <c r="AK1085" s="417"/>
      <c r="AL1085" s="417"/>
      <c r="AM1085" s="417"/>
      <c r="AN1085" s="417"/>
    </row>
    <row r="1086" spans="1:40" ht="12.75" customHeight="1">
      <c r="A1086" s="466"/>
      <c r="B1086" s="510"/>
      <c r="C1086" s="423"/>
      <c r="D1086" s="599"/>
      <c r="E1086" s="618"/>
      <c r="F1086" s="276"/>
      <c r="G1086" s="631"/>
      <c r="H1086" s="668"/>
      <c r="J1086" s="417"/>
      <c r="K1086" s="417"/>
      <c r="L1086" s="417"/>
      <c r="M1086" s="417"/>
      <c r="N1086" s="417"/>
      <c r="O1086" s="417"/>
      <c r="P1086" s="417"/>
      <c r="Q1086" s="417"/>
      <c r="R1086" s="417"/>
      <c r="S1086" s="417"/>
      <c r="T1086" s="417"/>
      <c r="U1086" s="417"/>
      <c r="V1086" s="417"/>
      <c r="W1086" s="417"/>
      <c r="X1086" s="417"/>
      <c r="Y1086" s="417"/>
      <c r="Z1086" s="417"/>
      <c r="AA1086" s="417"/>
      <c r="AB1086" s="417"/>
      <c r="AC1086" s="417"/>
      <c r="AD1086" s="417"/>
      <c r="AE1086" s="417"/>
      <c r="AF1086" s="417"/>
      <c r="AG1086" s="417"/>
      <c r="AH1086" s="417"/>
      <c r="AI1086" s="417"/>
      <c r="AJ1086" s="417"/>
      <c r="AK1086" s="417"/>
      <c r="AL1086" s="417"/>
      <c r="AM1086" s="417"/>
      <c r="AN1086" s="417"/>
    </row>
    <row r="1087" spans="1:40" ht="12.75" customHeight="1">
      <c r="A1087" s="467"/>
      <c r="B1087" s="523" t="s">
        <v>4897</v>
      </c>
      <c r="C1087" s="515" t="s">
        <v>4898</v>
      </c>
      <c r="D1087" s="600">
        <v>724</v>
      </c>
      <c r="E1087" s="619" t="s">
        <v>2738</v>
      </c>
      <c r="F1087" s="630"/>
      <c r="G1087" s="632"/>
      <c r="H1087" s="277"/>
      <c r="J1087" s="417"/>
      <c r="K1087" s="417"/>
      <c r="L1087" s="417"/>
      <c r="M1087" s="417"/>
      <c r="N1087" s="417"/>
      <c r="O1087" s="417"/>
      <c r="P1087" s="417"/>
      <c r="Q1087" s="417"/>
      <c r="R1087" s="417"/>
      <c r="S1087" s="417"/>
      <c r="T1087" s="417"/>
      <c r="U1087" s="417"/>
      <c r="V1087" s="417"/>
      <c r="W1087" s="417"/>
      <c r="X1087" s="417"/>
      <c r="Y1087" s="417"/>
      <c r="Z1087" s="417"/>
      <c r="AA1087" s="417"/>
      <c r="AB1087" s="417"/>
      <c r="AC1087" s="417"/>
      <c r="AD1087" s="417"/>
      <c r="AE1087" s="417"/>
      <c r="AF1087" s="417"/>
      <c r="AG1087" s="417"/>
      <c r="AH1087" s="417"/>
      <c r="AI1087" s="417"/>
      <c r="AJ1087" s="417"/>
      <c r="AK1087" s="417"/>
      <c r="AL1087" s="417"/>
      <c r="AM1087" s="417"/>
      <c r="AN1087" s="417"/>
    </row>
    <row r="1088" spans="1:40" ht="12.75" customHeight="1">
      <c r="A1088" s="466"/>
      <c r="B1088" s="510" t="s">
        <v>4899</v>
      </c>
      <c r="C1088" s="514"/>
      <c r="D1088" s="599"/>
      <c r="E1088" s="618"/>
      <c r="F1088" s="276"/>
      <c r="G1088" s="631"/>
      <c r="H1088" s="661"/>
      <c r="J1088" s="417"/>
      <c r="K1088" s="417"/>
      <c r="L1088" s="417"/>
      <c r="M1088" s="417"/>
      <c r="N1088" s="417"/>
      <c r="O1088" s="417"/>
      <c r="P1088" s="417"/>
      <c r="Q1088" s="417"/>
      <c r="R1088" s="417"/>
      <c r="S1088" s="417"/>
      <c r="T1088" s="417"/>
      <c r="U1088" s="417"/>
      <c r="V1088" s="417"/>
      <c r="W1088" s="417"/>
      <c r="X1088" s="417"/>
      <c r="Y1088" s="417"/>
      <c r="Z1088" s="417"/>
      <c r="AA1088" s="417"/>
      <c r="AB1088" s="417"/>
      <c r="AC1088" s="417"/>
      <c r="AD1088" s="417"/>
      <c r="AE1088" s="417"/>
      <c r="AF1088" s="417"/>
      <c r="AG1088" s="417"/>
      <c r="AH1088" s="417"/>
      <c r="AI1088" s="417"/>
      <c r="AJ1088" s="417"/>
      <c r="AK1088" s="417"/>
      <c r="AL1088" s="417"/>
      <c r="AM1088" s="417"/>
      <c r="AN1088" s="417"/>
    </row>
    <row r="1089" spans="1:40" ht="12.75" customHeight="1">
      <c r="A1089" s="467"/>
      <c r="B1089" s="523" t="s">
        <v>4901</v>
      </c>
      <c r="C1089" s="409"/>
      <c r="D1089" s="600">
        <v>4806</v>
      </c>
      <c r="E1089" s="619" t="s">
        <v>2738</v>
      </c>
      <c r="F1089" s="630"/>
      <c r="G1089" s="632"/>
      <c r="H1089" s="277"/>
      <c r="J1089" s="417"/>
      <c r="K1089" s="417"/>
      <c r="L1089" s="417"/>
      <c r="M1089" s="417"/>
      <c r="N1089" s="417"/>
      <c r="O1089" s="417"/>
      <c r="P1089" s="417"/>
      <c r="Q1089" s="417"/>
      <c r="R1089" s="417"/>
      <c r="S1089" s="417"/>
      <c r="T1089" s="417"/>
      <c r="U1089" s="417"/>
      <c r="V1089" s="417"/>
      <c r="W1089" s="417"/>
      <c r="X1089" s="417"/>
      <c r="Y1089" s="417"/>
      <c r="Z1089" s="417"/>
      <c r="AA1089" s="417"/>
      <c r="AB1089" s="417"/>
      <c r="AC1089" s="417"/>
      <c r="AD1089" s="417"/>
      <c r="AE1089" s="417"/>
      <c r="AF1089" s="417"/>
      <c r="AG1089" s="417"/>
      <c r="AH1089" s="417"/>
      <c r="AI1089" s="417"/>
      <c r="AJ1089" s="417"/>
      <c r="AK1089" s="417"/>
      <c r="AL1089" s="417"/>
      <c r="AM1089" s="417"/>
      <c r="AN1089" s="417"/>
    </row>
    <row r="1090" spans="1:40" ht="12.75" customHeight="1">
      <c r="A1090" s="466"/>
      <c r="B1090" s="510" t="s">
        <v>4902</v>
      </c>
      <c r="C1090" s="423"/>
      <c r="D1090" s="599"/>
      <c r="E1090" s="618"/>
      <c r="F1090" s="276"/>
      <c r="G1090" s="631"/>
      <c r="H1090" s="661"/>
      <c r="J1090" s="417"/>
      <c r="K1090" s="417"/>
      <c r="L1090" s="417"/>
      <c r="M1090" s="417"/>
      <c r="N1090" s="417"/>
      <c r="O1090" s="417"/>
      <c r="P1090" s="417"/>
      <c r="Q1090" s="417"/>
      <c r="R1090" s="417"/>
      <c r="S1090" s="417"/>
      <c r="T1090" s="417"/>
      <c r="U1090" s="417"/>
      <c r="V1090" s="417"/>
      <c r="W1090" s="417"/>
      <c r="X1090" s="417"/>
      <c r="Y1090" s="417"/>
      <c r="Z1090" s="417"/>
      <c r="AA1090" s="417"/>
      <c r="AB1090" s="417"/>
      <c r="AC1090" s="417"/>
      <c r="AD1090" s="417"/>
      <c r="AE1090" s="417"/>
      <c r="AF1090" s="417"/>
      <c r="AG1090" s="417"/>
      <c r="AH1090" s="417"/>
      <c r="AI1090" s="417"/>
      <c r="AJ1090" s="417"/>
      <c r="AK1090" s="417"/>
      <c r="AL1090" s="417"/>
      <c r="AM1090" s="417"/>
      <c r="AN1090" s="417"/>
    </row>
    <row r="1091" spans="1:40" ht="12.75" customHeight="1">
      <c r="A1091" s="467"/>
      <c r="B1091" s="523" t="s">
        <v>4903</v>
      </c>
      <c r="C1091" s="409" t="s">
        <v>865</v>
      </c>
      <c r="D1091" s="600">
        <v>84.6</v>
      </c>
      <c r="E1091" s="619" t="s">
        <v>161</v>
      </c>
      <c r="F1091" s="630"/>
      <c r="G1091" s="632"/>
      <c r="H1091" s="277"/>
      <c r="J1091" s="417"/>
      <c r="K1091" s="417"/>
      <c r="L1091" s="417"/>
      <c r="M1091" s="417"/>
      <c r="N1091" s="417"/>
      <c r="O1091" s="417"/>
      <c r="P1091" s="417"/>
      <c r="Q1091" s="417"/>
      <c r="R1091" s="417"/>
      <c r="S1091" s="417"/>
      <c r="T1091" s="417"/>
      <c r="U1091" s="417"/>
      <c r="V1091" s="417"/>
      <c r="W1091" s="417"/>
      <c r="X1091" s="417"/>
      <c r="Y1091" s="417"/>
      <c r="Z1091" s="417"/>
      <c r="AA1091" s="417"/>
      <c r="AB1091" s="417"/>
      <c r="AC1091" s="417"/>
      <c r="AD1091" s="417"/>
      <c r="AE1091" s="417"/>
      <c r="AF1091" s="417"/>
      <c r="AG1091" s="417"/>
      <c r="AH1091" s="417"/>
      <c r="AI1091" s="417"/>
      <c r="AJ1091" s="417"/>
      <c r="AK1091" s="417"/>
      <c r="AL1091" s="417"/>
      <c r="AM1091" s="417"/>
      <c r="AN1091" s="417"/>
    </row>
    <row r="1092" spans="1:40" ht="12.75" customHeight="1">
      <c r="A1092" s="466"/>
      <c r="B1092" s="510" t="s">
        <v>4902</v>
      </c>
      <c r="C1092" s="514"/>
      <c r="D1092" s="599"/>
      <c r="E1092" s="618"/>
      <c r="F1092" s="276"/>
      <c r="G1092" s="631"/>
      <c r="H1092" s="661"/>
      <c r="J1092" s="417"/>
      <c r="K1092" s="417"/>
      <c r="L1092" s="417"/>
      <c r="M1092" s="417"/>
      <c r="N1092" s="417"/>
      <c r="O1092" s="417"/>
      <c r="P1092" s="417"/>
      <c r="Q1092" s="417"/>
      <c r="R1092" s="417"/>
      <c r="S1092" s="417"/>
      <c r="T1092" s="417"/>
      <c r="U1092" s="417"/>
      <c r="V1092" s="417"/>
      <c r="W1092" s="417"/>
      <c r="X1092" s="417"/>
      <c r="Y1092" s="417"/>
      <c r="Z1092" s="417"/>
      <c r="AA1092" s="417"/>
      <c r="AB1092" s="417"/>
      <c r="AC1092" s="417"/>
      <c r="AD1092" s="417"/>
      <c r="AE1092" s="417"/>
      <c r="AF1092" s="417"/>
      <c r="AG1092" s="417"/>
      <c r="AH1092" s="417"/>
      <c r="AI1092" s="417"/>
      <c r="AJ1092" s="417"/>
      <c r="AK1092" s="417"/>
      <c r="AL1092" s="417"/>
      <c r="AM1092" s="417"/>
      <c r="AN1092" s="417"/>
    </row>
    <row r="1093" spans="1:40" ht="12.75" customHeight="1">
      <c r="A1093" s="467"/>
      <c r="B1093" s="523" t="s">
        <v>2215</v>
      </c>
      <c r="C1093" s="409" t="s">
        <v>4506</v>
      </c>
      <c r="D1093" s="599">
        <v>84.6</v>
      </c>
      <c r="E1093" s="619" t="s">
        <v>161</v>
      </c>
      <c r="F1093" s="276"/>
      <c r="G1093" s="632"/>
      <c r="H1093" s="277"/>
      <c r="J1093" s="417"/>
      <c r="K1093" s="417"/>
      <c r="L1093" s="417"/>
      <c r="M1093" s="417"/>
      <c r="N1093" s="417"/>
      <c r="O1093" s="417"/>
      <c r="P1093" s="417"/>
      <c r="Q1093" s="417"/>
      <c r="R1093" s="417"/>
      <c r="S1093" s="417"/>
      <c r="T1093" s="417"/>
      <c r="U1093" s="417"/>
      <c r="V1093" s="417"/>
      <c r="W1093" s="417"/>
      <c r="X1093" s="417"/>
      <c r="Y1093" s="417"/>
      <c r="Z1093" s="417"/>
      <c r="AA1093" s="417"/>
      <c r="AB1093" s="417"/>
      <c r="AC1093" s="417"/>
      <c r="AD1093" s="417"/>
      <c r="AE1093" s="417"/>
      <c r="AF1093" s="417"/>
      <c r="AG1093" s="417"/>
      <c r="AH1093" s="417"/>
      <c r="AI1093" s="417"/>
      <c r="AJ1093" s="417"/>
      <c r="AK1093" s="417"/>
      <c r="AL1093" s="417"/>
      <c r="AM1093" s="417"/>
      <c r="AN1093" s="417"/>
    </row>
    <row r="1094" spans="1:40" ht="12.75" customHeight="1">
      <c r="A1094" s="466"/>
      <c r="B1094" s="510" t="s">
        <v>4754</v>
      </c>
      <c r="C1094" s="514"/>
      <c r="D1094" s="597"/>
      <c r="E1094" s="618"/>
      <c r="F1094" s="636"/>
      <c r="G1094" s="631"/>
      <c r="H1094" s="661"/>
      <c r="J1094" s="417"/>
      <c r="K1094" s="417"/>
      <c r="L1094" s="417"/>
      <c r="M1094" s="417"/>
      <c r="N1094" s="417"/>
      <c r="O1094" s="417"/>
      <c r="P1094" s="417"/>
      <c r="Q1094" s="417"/>
      <c r="R1094" s="417"/>
      <c r="S1094" s="417"/>
      <c r="T1094" s="417"/>
      <c r="U1094" s="417"/>
      <c r="V1094" s="417"/>
      <c r="W1094" s="417"/>
      <c r="X1094" s="417"/>
      <c r="Y1094" s="417"/>
      <c r="Z1094" s="417"/>
      <c r="AA1094" s="417"/>
      <c r="AB1094" s="417"/>
      <c r="AC1094" s="417"/>
      <c r="AD1094" s="417"/>
      <c r="AE1094" s="417"/>
      <c r="AF1094" s="417"/>
      <c r="AG1094" s="417"/>
      <c r="AH1094" s="417"/>
      <c r="AI1094" s="417"/>
      <c r="AJ1094" s="417"/>
      <c r="AK1094" s="417"/>
      <c r="AL1094" s="417"/>
      <c r="AM1094" s="417"/>
      <c r="AN1094" s="417"/>
    </row>
    <row r="1095" spans="1:40" ht="12.75" customHeight="1">
      <c r="A1095" s="467"/>
      <c r="B1095" s="523" t="s">
        <v>4903</v>
      </c>
      <c r="C1095" s="515" t="s">
        <v>2985</v>
      </c>
      <c r="D1095" s="594">
        <v>229</v>
      </c>
      <c r="E1095" s="619" t="s">
        <v>161</v>
      </c>
      <c r="F1095" s="630"/>
      <c r="G1095" s="632"/>
      <c r="H1095" s="277"/>
      <c r="J1095" s="417"/>
      <c r="K1095" s="417"/>
      <c r="L1095" s="417"/>
      <c r="M1095" s="417"/>
      <c r="N1095" s="417"/>
      <c r="O1095" s="417"/>
      <c r="P1095" s="417"/>
      <c r="Q1095" s="417"/>
      <c r="R1095" s="417"/>
      <c r="S1095" s="417"/>
      <c r="T1095" s="417"/>
      <c r="U1095" s="417"/>
      <c r="V1095" s="417"/>
      <c r="W1095" s="417"/>
      <c r="X1095" s="417"/>
      <c r="Y1095" s="417"/>
      <c r="Z1095" s="417"/>
      <c r="AA1095" s="417"/>
      <c r="AB1095" s="417"/>
      <c r="AC1095" s="417"/>
      <c r="AD1095" s="417"/>
      <c r="AE1095" s="417"/>
      <c r="AF1095" s="417"/>
      <c r="AG1095" s="417"/>
      <c r="AH1095" s="417"/>
      <c r="AI1095" s="417"/>
      <c r="AJ1095" s="417"/>
      <c r="AK1095" s="417"/>
      <c r="AL1095" s="417"/>
      <c r="AM1095" s="417"/>
      <c r="AN1095" s="417"/>
    </row>
    <row r="1096" spans="1:40" ht="12.75" customHeight="1">
      <c r="A1096" s="466"/>
      <c r="B1096" s="510" t="s">
        <v>4754</v>
      </c>
      <c r="C1096" s="514"/>
      <c r="D1096" s="599"/>
      <c r="E1096" s="618"/>
      <c r="F1096" s="276"/>
      <c r="G1096" s="631"/>
      <c r="H1096" s="661"/>
      <c r="J1096" s="417"/>
      <c r="K1096" s="417"/>
      <c r="L1096" s="417"/>
      <c r="M1096" s="417"/>
      <c r="N1096" s="417"/>
      <c r="O1096" s="417"/>
      <c r="P1096" s="417"/>
      <c r="Q1096" s="417"/>
      <c r="R1096" s="417"/>
      <c r="S1096" s="417"/>
      <c r="T1096" s="417"/>
      <c r="U1096" s="417"/>
      <c r="V1096" s="417"/>
      <c r="W1096" s="417"/>
      <c r="X1096" s="417"/>
      <c r="Y1096" s="417"/>
      <c r="Z1096" s="417"/>
      <c r="AA1096" s="417"/>
      <c r="AB1096" s="417"/>
      <c r="AC1096" s="417"/>
      <c r="AD1096" s="417"/>
      <c r="AE1096" s="417"/>
      <c r="AF1096" s="417"/>
      <c r="AG1096" s="417"/>
      <c r="AH1096" s="417"/>
      <c r="AI1096" s="417"/>
      <c r="AJ1096" s="417"/>
      <c r="AK1096" s="417"/>
      <c r="AL1096" s="417"/>
      <c r="AM1096" s="417"/>
      <c r="AN1096" s="417"/>
    </row>
    <row r="1097" spans="1:40" ht="12.75" customHeight="1">
      <c r="A1097" s="467"/>
      <c r="B1097" s="523" t="s">
        <v>3264</v>
      </c>
      <c r="C1097" s="409" t="s">
        <v>2020</v>
      </c>
      <c r="D1097" s="600">
        <v>229</v>
      </c>
      <c r="E1097" s="619" t="s">
        <v>161</v>
      </c>
      <c r="F1097" s="630"/>
      <c r="G1097" s="632"/>
      <c r="H1097" s="277"/>
      <c r="J1097" s="417"/>
      <c r="K1097" s="417"/>
      <c r="L1097" s="417"/>
      <c r="M1097" s="417"/>
      <c r="N1097" s="417"/>
      <c r="O1097" s="417"/>
      <c r="P1097" s="417"/>
      <c r="Q1097" s="417"/>
      <c r="R1097" s="417"/>
      <c r="S1097" s="417"/>
      <c r="T1097" s="417"/>
      <c r="U1097" s="417"/>
      <c r="V1097" s="417"/>
      <c r="W1097" s="417"/>
      <c r="X1097" s="417"/>
      <c r="Y1097" s="417"/>
      <c r="Z1097" s="417"/>
      <c r="AA1097" s="417"/>
      <c r="AB1097" s="417"/>
      <c r="AC1097" s="417"/>
      <c r="AD1097" s="417"/>
      <c r="AE1097" s="417"/>
      <c r="AF1097" s="417"/>
      <c r="AG1097" s="417"/>
      <c r="AH1097" s="417"/>
      <c r="AI1097" s="417"/>
      <c r="AJ1097" s="417"/>
      <c r="AK1097" s="417"/>
      <c r="AL1097" s="417"/>
      <c r="AM1097" s="417"/>
      <c r="AN1097" s="417"/>
    </row>
    <row r="1098" spans="1:40" ht="12.75" customHeight="1">
      <c r="A1098" s="466"/>
      <c r="B1098" s="510" t="s">
        <v>1331</v>
      </c>
      <c r="C1098" s="514"/>
      <c r="D1098" s="599"/>
      <c r="E1098" s="618"/>
      <c r="F1098" s="276"/>
      <c r="G1098" s="631"/>
      <c r="H1098" s="661"/>
      <c r="J1098" s="417"/>
      <c r="K1098" s="417"/>
      <c r="L1098" s="417"/>
      <c r="M1098" s="417"/>
      <c r="N1098" s="417"/>
      <c r="O1098" s="417"/>
      <c r="P1098" s="417"/>
      <c r="Q1098" s="417"/>
      <c r="R1098" s="417"/>
      <c r="S1098" s="417"/>
      <c r="T1098" s="417"/>
      <c r="U1098" s="417"/>
      <c r="V1098" s="417"/>
      <c r="W1098" s="417"/>
      <c r="X1098" s="417"/>
      <c r="Y1098" s="417"/>
      <c r="Z1098" s="417"/>
      <c r="AA1098" s="417"/>
      <c r="AB1098" s="417"/>
      <c r="AC1098" s="417"/>
      <c r="AD1098" s="417"/>
      <c r="AE1098" s="417"/>
      <c r="AF1098" s="417"/>
      <c r="AG1098" s="417"/>
      <c r="AH1098" s="417"/>
      <c r="AI1098" s="417"/>
      <c r="AJ1098" s="417"/>
      <c r="AK1098" s="417"/>
      <c r="AL1098" s="417"/>
      <c r="AM1098" s="417"/>
      <c r="AN1098" s="417"/>
    </row>
    <row r="1099" spans="1:40" ht="12.75" customHeight="1">
      <c r="A1099" s="467"/>
      <c r="B1099" s="523" t="s">
        <v>4903</v>
      </c>
      <c r="C1099" s="515" t="s">
        <v>4904</v>
      </c>
      <c r="D1099" s="600">
        <v>224</v>
      </c>
      <c r="E1099" s="619" t="s">
        <v>161</v>
      </c>
      <c r="F1099" s="630"/>
      <c r="G1099" s="632"/>
      <c r="H1099" s="277"/>
      <c r="J1099" s="417"/>
      <c r="K1099" s="417"/>
      <c r="L1099" s="417"/>
      <c r="M1099" s="417"/>
      <c r="N1099" s="417"/>
      <c r="O1099" s="417"/>
      <c r="P1099" s="417"/>
      <c r="Q1099" s="417"/>
      <c r="R1099" s="417"/>
      <c r="S1099" s="417"/>
      <c r="T1099" s="417"/>
      <c r="U1099" s="417"/>
      <c r="V1099" s="417"/>
      <c r="W1099" s="417"/>
      <c r="X1099" s="417"/>
      <c r="Y1099" s="417"/>
      <c r="Z1099" s="417"/>
      <c r="AA1099" s="417"/>
      <c r="AB1099" s="417"/>
      <c r="AC1099" s="417"/>
      <c r="AD1099" s="417"/>
      <c r="AE1099" s="417"/>
      <c r="AF1099" s="417"/>
      <c r="AG1099" s="417"/>
      <c r="AH1099" s="417"/>
      <c r="AI1099" s="417"/>
      <c r="AJ1099" s="417"/>
      <c r="AK1099" s="417"/>
      <c r="AL1099" s="417"/>
      <c r="AM1099" s="417"/>
      <c r="AN1099" s="417"/>
    </row>
    <row r="1100" spans="1:40" ht="12.75" customHeight="1">
      <c r="A1100" s="466"/>
      <c r="B1100" s="510" t="s">
        <v>1331</v>
      </c>
      <c r="C1100" s="514"/>
      <c r="D1100" s="599"/>
      <c r="E1100" s="618"/>
      <c r="F1100" s="276"/>
      <c r="G1100" s="631"/>
      <c r="H1100" s="661"/>
      <c r="J1100" s="417"/>
      <c r="K1100" s="417"/>
      <c r="L1100" s="417"/>
      <c r="M1100" s="417"/>
      <c r="N1100" s="417"/>
      <c r="O1100" s="417"/>
      <c r="P1100" s="417"/>
      <c r="Q1100" s="417"/>
      <c r="R1100" s="417"/>
      <c r="S1100" s="417"/>
      <c r="T1100" s="417"/>
      <c r="U1100" s="417"/>
      <c r="V1100" s="417"/>
      <c r="W1100" s="417"/>
      <c r="X1100" s="417"/>
      <c r="Y1100" s="417"/>
      <c r="Z1100" s="417"/>
      <c r="AA1100" s="417"/>
      <c r="AB1100" s="417"/>
      <c r="AC1100" s="417"/>
      <c r="AD1100" s="417"/>
      <c r="AE1100" s="417"/>
      <c r="AF1100" s="417"/>
      <c r="AG1100" s="417"/>
      <c r="AH1100" s="417"/>
      <c r="AI1100" s="417"/>
      <c r="AJ1100" s="417"/>
      <c r="AK1100" s="417"/>
      <c r="AL1100" s="417"/>
      <c r="AM1100" s="417"/>
      <c r="AN1100" s="417"/>
    </row>
    <row r="1101" spans="1:40" ht="12.75" customHeight="1">
      <c r="A1101" s="467"/>
      <c r="B1101" s="523" t="s">
        <v>3575</v>
      </c>
      <c r="C1101" s="409" t="s">
        <v>4905</v>
      </c>
      <c r="D1101" s="600">
        <v>191</v>
      </c>
      <c r="E1101" s="619" t="s">
        <v>161</v>
      </c>
      <c r="F1101" s="630"/>
      <c r="G1101" s="632"/>
      <c r="H1101" s="277"/>
      <c r="J1101" s="417"/>
      <c r="K1101" s="417"/>
      <c r="L1101" s="417"/>
      <c r="M1101" s="417"/>
      <c r="N1101" s="417"/>
      <c r="O1101" s="417"/>
      <c r="P1101" s="417"/>
      <c r="Q1101" s="417"/>
      <c r="R1101" s="417"/>
      <c r="S1101" s="417"/>
      <c r="T1101" s="417"/>
      <c r="U1101" s="417"/>
      <c r="V1101" s="417"/>
      <c r="W1101" s="417"/>
      <c r="X1101" s="417"/>
      <c r="Y1101" s="417"/>
      <c r="Z1101" s="417"/>
      <c r="AA1101" s="417"/>
      <c r="AB1101" s="417"/>
      <c r="AC1101" s="417"/>
      <c r="AD1101" s="417"/>
      <c r="AE1101" s="417"/>
      <c r="AF1101" s="417"/>
      <c r="AG1101" s="417"/>
      <c r="AH1101" s="417"/>
      <c r="AI1101" s="417"/>
      <c r="AJ1101" s="417"/>
      <c r="AK1101" s="417"/>
      <c r="AL1101" s="417"/>
      <c r="AM1101" s="417"/>
      <c r="AN1101" s="417"/>
    </row>
    <row r="1102" spans="1:40" ht="12.75" customHeight="1">
      <c r="A1102" s="466"/>
      <c r="B1102" s="510" t="s">
        <v>1331</v>
      </c>
      <c r="C1102" s="514"/>
      <c r="D1102" s="599"/>
      <c r="E1102" s="618"/>
      <c r="F1102" s="276"/>
      <c r="G1102" s="631"/>
      <c r="H1102" s="661"/>
      <c r="J1102" s="417"/>
      <c r="K1102" s="417"/>
      <c r="L1102" s="417"/>
      <c r="M1102" s="417"/>
      <c r="N1102" s="417"/>
      <c r="O1102" s="417"/>
      <c r="P1102" s="417"/>
      <c r="Q1102" s="417"/>
      <c r="R1102" s="417"/>
      <c r="S1102" s="417"/>
      <c r="T1102" s="417"/>
      <c r="U1102" s="417"/>
      <c r="V1102" s="417"/>
      <c r="W1102" s="417"/>
      <c r="X1102" s="417"/>
      <c r="Y1102" s="417"/>
      <c r="Z1102" s="417"/>
      <c r="AA1102" s="417"/>
      <c r="AB1102" s="417"/>
      <c r="AC1102" s="417"/>
      <c r="AD1102" s="417"/>
      <c r="AE1102" s="417"/>
      <c r="AF1102" s="417"/>
      <c r="AG1102" s="417"/>
      <c r="AH1102" s="417"/>
      <c r="AI1102" s="417"/>
      <c r="AJ1102" s="417"/>
      <c r="AK1102" s="417"/>
      <c r="AL1102" s="417"/>
      <c r="AM1102" s="417"/>
      <c r="AN1102" s="417"/>
    </row>
    <row r="1103" spans="1:40" ht="12.75" customHeight="1">
      <c r="A1103" s="467"/>
      <c r="B1103" s="523" t="s">
        <v>2215</v>
      </c>
      <c r="C1103" s="409" t="s">
        <v>4905</v>
      </c>
      <c r="D1103" s="600">
        <v>33.700000000000003</v>
      </c>
      <c r="E1103" s="619" t="s">
        <v>161</v>
      </c>
      <c r="F1103" s="630"/>
      <c r="G1103" s="632"/>
      <c r="H1103" s="277"/>
      <c r="J1103" s="417"/>
      <c r="K1103" s="417"/>
      <c r="L1103" s="417"/>
      <c r="M1103" s="417"/>
      <c r="N1103" s="417"/>
      <c r="O1103" s="417"/>
      <c r="P1103" s="417"/>
      <c r="Q1103" s="417"/>
      <c r="R1103" s="417"/>
      <c r="S1103" s="417"/>
      <c r="T1103" s="417"/>
      <c r="U1103" s="417"/>
      <c r="V1103" s="417"/>
      <c r="W1103" s="417"/>
      <c r="X1103" s="417"/>
      <c r="Y1103" s="417"/>
      <c r="Z1103" s="417"/>
      <c r="AA1103" s="417"/>
      <c r="AB1103" s="417"/>
      <c r="AC1103" s="417"/>
      <c r="AD1103" s="417"/>
      <c r="AE1103" s="417"/>
      <c r="AF1103" s="417"/>
      <c r="AG1103" s="417"/>
      <c r="AH1103" s="417"/>
      <c r="AI1103" s="417"/>
      <c r="AJ1103" s="417"/>
      <c r="AK1103" s="417"/>
      <c r="AL1103" s="417"/>
      <c r="AM1103" s="417"/>
      <c r="AN1103" s="417"/>
    </row>
    <row r="1104" spans="1:40" ht="12.75" customHeight="1">
      <c r="A1104" s="466"/>
      <c r="B1104" s="510" t="s">
        <v>1421</v>
      </c>
      <c r="C1104" s="514"/>
      <c r="D1104" s="599"/>
      <c r="E1104" s="618"/>
      <c r="F1104" s="276"/>
      <c r="G1104" s="631"/>
      <c r="H1104" s="661"/>
      <c r="J1104" s="417"/>
      <c r="K1104" s="417"/>
      <c r="L1104" s="417"/>
      <c r="M1104" s="417"/>
      <c r="N1104" s="417"/>
      <c r="O1104" s="417"/>
      <c r="P1104" s="417"/>
      <c r="Q1104" s="417"/>
      <c r="R1104" s="417"/>
      <c r="S1104" s="417"/>
      <c r="T1104" s="417"/>
      <c r="U1104" s="417"/>
      <c r="V1104" s="417"/>
      <c r="W1104" s="417"/>
      <c r="X1104" s="417"/>
      <c r="Y1104" s="417"/>
      <c r="Z1104" s="417"/>
      <c r="AA1104" s="417"/>
      <c r="AB1104" s="417"/>
      <c r="AC1104" s="417"/>
      <c r="AD1104" s="417"/>
      <c r="AE1104" s="417"/>
      <c r="AF1104" s="417"/>
      <c r="AG1104" s="417"/>
      <c r="AH1104" s="417"/>
      <c r="AI1104" s="417"/>
      <c r="AJ1104" s="417"/>
      <c r="AK1104" s="417"/>
      <c r="AL1104" s="417"/>
      <c r="AM1104" s="417"/>
      <c r="AN1104" s="417"/>
    </row>
    <row r="1105" spans="1:40" ht="12.75" customHeight="1">
      <c r="A1105" s="467"/>
      <c r="B1105" s="523" t="s">
        <v>4431</v>
      </c>
      <c r="C1105" s="409" t="s">
        <v>2061</v>
      </c>
      <c r="D1105" s="600">
        <v>280</v>
      </c>
      <c r="E1105" s="619" t="s">
        <v>161</v>
      </c>
      <c r="F1105" s="630"/>
      <c r="G1105" s="632"/>
      <c r="H1105" s="277"/>
      <c r="J1105" s="417"/>
      <c r="K1105" s="417"/>
      <c r="L1105" s="417"/>
      <c r="M1105" s="417"/>
      <c r="N1105" s="417"/>
      <c r="O1105" s="417"/>
      <c r="P1105" s="417"/>
      <c r="Q1105" s="417"/>
      <c r="R1105" s="417"/>
      <c r="S1105" s="417"/>
      <c r="T1105" s="417"/>
      <c r="U1105" s="417"/>
      <c r="V1105" s="417"/>
      <c r="W1105" s="417"/>
      <c r="X1105" s="417"/>
      <c r="Y1105" s="417"/>
      <c r="Z1105" s="417"/>
      <c r="AA1105" s="417"/>
      <c r="AB1105" s="417"/>
      <c r="AC1105" s="417"/>
      <c r="AD1105" s="417"/>
      <c r="AE1105" s="417"/>
      <c r="AF1105" s="417"/>
      <c r="AG1105" s="417"/>
      <c r="AH1105" s="417"/>
      <c r="AI1105" s="417"/>
      <c r="AJ1105" s="417"/>
      <c r="AK1105" s="417"/>
      <c r="AL1105" s="417"/>
      <c r="AM1105" s="417"/>
      <c r="AN1105" s="417"/>
    </row>
    <row r="1106" spans="1:40" ht="12.75" customHeight="1">
      <c r="A1106" s="466"/>
      <c r="B1106" s="510" t="s">
        <v>4906</v>
      </c>
      <c r="C1106" s="514"/>
      <c r="D1106" s="599"/>
      <c r="E1106" s="618"/>
      <c r="F1106" s="276"/>
      <c r="G1106" s="631"/>
      <c r="H1106" s="661"/>
      <c r="J1106" s="417"/>
      <c r="K1106" s="417"/>
      <c r="L1106" s="417"/>
      <c r="M1106" s="417"/>
      <c r="N1106" s="417"/>
      <c r="O1106" s="417"/>
      <c r="P1106" s="417"/>
      <c r="Q1106" s="417"/>
      <c r="R1106" s="417"/>
      <c r="S1106" s="417"/>
      <c r="T1106" s="417"/>
      <c r="U1106" s="417"/>
      <c r="V1106" s="417"/>
      <c r="W1106" s="417"/>
      <c r="X1106" s="417"/>
      <c r="Y1106" s="417"/>
      <c r="Z1106" s="417"/>
      <c r="AA1106" s="417"/>
      <c r="AB1106" s="417"/>
      <c r="AC1106" s="417"/>
      <c r="AD1106" s="417"/>
      <c r="AE1106" s="417"/>
      <c r="AF1106" s="417"/>
      <c r="AG1106" s="417"/>
      <c r="AH1106" s="417"/>
      <c r="AI1106" s="417"/>
      <c r="AJ1106" s="417"/>
      <c r="AK1106" s="417"/>
      <c r="AL1106" s="417"/>
      <c r="AM1106" s="417"/>
      <c r="AN1106" s="417"/>
    </row>
    <row r="1107" spans="1:40" ht="12.75" customHeight="1">
      <c r="A1107" s="467"/>
      <c r="B1107" s="523" t="s">
        <v>4907</v>
      </c>
      <c r="C1107" s="409" t="s">
        <v>4908</v>
      </c>
      <c r="D1107" s="600">
        <v>142</v>
      </c>
      <c r="E1107" s="619" t="s">
        <v>199</v>
      </c>
      <c r="F1107" s="630"/>
      <c r="G1107" s="632"/>
      <c r="H1107" s="277"/>
      <c r="J1107" s="417"/>
      <c r="K1107" s="417"/>
      <c r="L1107" s="417"/>
      <c r="M1107" s="417"/>
      <c r="N1107" s="417"/>
      <c r="O1107" s="417"/>
      <c r="P1107" s="417"/>
      <c r="Q1107" s="417"/>
      <c r="R1107" s="417"/>
      <c r="S1107" s="417"/>
      <c r="T1107" s="417"/>
      <c r="U1107" s="417"/>
      <c r="V1107" s="417"/>
      <c r="W1107" s="417"/>
      <c r="X1107" s="417"/>
      <c r="Y1107" s="417"/>
      <c r="Z1107" s="417"/>
      <c r="AA1107" s="417"/>
      <c r="AB1107" s="417"/>
      <c r="AC1107" s="417"/>
      <c r="AD1107" s="417"/>
      <c r="AE1107" s="417"/>
      <c r="AF1107" s="417"/>
      <c r="AG1107" s="417"/>
      <c r="AH1107" s="417"/>
      <c r="AI1107" s="417"/>
      <c r="AJ1107" s="417"/>
      <c r="AK1107" s="417"/>
      <c r="AL1107" s="417"/>
      <c r="AM1107" s="417"/>
      <c r="AN1107" s="417"/>
    </row>
    <row r="1108" spans="1:40" ht="12.75" customHeight="1">
      <c r="A1108" s="466"/>
      <c r="B1108" s="510" t="s">
        <v>1421</v>
      </c>
      <c r="C1108" s="514"/>
      <c r="D1108" s="599"/>
      <c r="E1108" s="618"/>
      <c r="F1108" s="276"/>
      <c r="G1108" s="631"/>
      <c r="H1108" s="661"/>
      <c r="J1108" s="417"/>
      <c r="K1108" s="417"/>
      <c r="L1108" s="417"/>
      <c r="M1108" s="417"/>
      <c r="N1108" s="417"/>
      <c r="O1108" s="417"/>
      <c r="P1108" s="417"/>
      <c r="Q1108" s="417"/>
      <c r="R1108" s="417"/>
      <c r="S1108" s="417"/>
      <c r="T1108" s="417"/>
      <c r="U1108" s="417"/>
      <c r="V1108" s="417"/>
      <c r="W1108" s="417"/>
      <c r="X1108" s="417"/>
      <c r="Y1108" s="417"/>
      <c r="Z1108" s="417"/>
      <c r="AA1108" s="417"/>
      <c r="AB1108" s="417"/>
      <c r="AC1108" s="417"/>
      <c r="AD1108" s="417"/>
      <c r="AE1108" s="417"/>
      <c r="AF1108" s="417"/>
      <c r="AG1108" s="417"/>
      <c r="AH1108" s="417"/>
      <c r="AI1108" s="417"/>
      <c r="AJ1108" s="417"/>
      <c r="AK1108" s="417"/>
      <c r="AL1108" s="417"/>
      <c r="AM1108" s="417"/>
      <c r="AN1108" s="417"/>
    </row>
    <row r="1109" spans="1:40" ht="12.75" customHeight="1">
      <c r="A1109" s="467"/>
      <c r="B1109" s="523" t="s">
        <v>4909</v>
      </c>
      <c r="C1109" s="409" t="s">
        <v>3299</v>
      </c>
      <c r="D1109" s="600">
        <v>2</v>
      </c>
      <c r="E1109" s="619" t="s">
        <v>199</v>
      </c>
      <c r="F1109" s="630"/>
      <c r="G1109" s="632"/>
      <c r="H1109" s="277"/>
      <c r="J1109" s="417"/>
      <c r="K1109" s="417"/>
      <c r="L1109" s="417"/>
      <c r="M1109" s="417"/>
      <c r="N1109" s="417"/>
      <c r="O1109" s="417"/>
      <c r="P1109" s="417"/>
      <c r="Q1109" s="417"/>
      <c r="R1109" s="417"/>
      <c r="S1109" s="417"/>
      <c r="T1109" s="417"/>
      <c r="U1109" s="417"/>
      <c r="V1109" s="417"/>
      <c r="W1109" s="417"/>
      <c r="X1109" s="417"/>
      <c r="Y1109" s="417"/>
      <c r="Z1109" s="417"/>
      <c r="AA1109" s="417"/>
      <c r="AB1109" s="417"/>
      <c r="AC1109" s="417"/>
      <c r="AD1109" s="417"/>
      <c r="AE1109" s="417"/>
      <c r="AF1109" s="417"/>
      <c r="AG1109" s="417"/>
      <c r="AH1109" s="417"/>
      <c r="AI1109" s="417"/>
      <c r="AJ1109" s="417"/>
      <c r="AK1109" s="417"/>
      <c r="AL1109" s="417"/>
      <c r="AM1109" s="417"/>
      <c r="AN1109" s="417"/>
    </row>
    <row r="1110" spans="1:40" ht="12.75" customHeight="1">
      <c r="A1110" s="466"/>
      <c r="B1110" s="510" t="s">
        <v>1421</v>
      </c>
      <c r="C1110" s="514"/>
      <c r="D1110" s="599"/>
      <c r="E1110" s="618"/>
      <c r="F1110" s="276"/>
      <c r="G1110" s="631"/>
      <c r="H1110" s="661"/>
      <c r="J1110" s="417"/>
      <c r="K1110" s="417"/>
      <c r="L1110" s="417"/>
      <c r="M1110" s="417"/>
      <c r="N1110" s="417"/>
      <c r="O1110" s="417"/>
      <c r="P1110" s="417"/>
      <c r="Q1110" s="417"/>
      <c r="R1110" s="417"/>
      <c r="S1110" s="417"/>
      <c r="T1110" s="417"/>
      <c r="U1110" s="417"/>
      <c r="V1110" s="417"/>
      <c r="W1110" s="417"/>
      <c r="X1110" s="417"/>
      <c r="Y1110" s="417"/>
      <c r="Z1110" s="417"/>
      <c r="AA1110" s="417"/>
      <c r="AB1110" s="417"/>
      <c r="AC1110" s="417"/>
      <c r="AD1110" s="417"/>
      <c r="AE1110" s="417"/>
      <c r="AF1110" s="417"/>
      <c r="AG1110" s="417"/>
      <c r="AH1110" s="417"/>
      <c r="AI1110" s="417"/>
      <c r="AJ1110" s="417"/>
      <c r="AK1110" s="417"/>
      <c r="AL1110" s="417"/>
      <c r="AM1110" s="417"/>
      <c r="AN1110" s="417"/>
    </row>
    <row r="1111" spans="1:40" ht="12.75" customHeight="1">
      <c r="A1111" s="467"/>
      <c r="B1111" s="523" t="s">
        <v>4909</v>
      </c>
      <c r="C1111" s="409" t="s">
        <v>3174</v>
      </c>
      <c r="D1111" s="600">
        <v>2</v>
      </c>
      <c r="E1111" s="619" t="s">
        <v>199</v>
      </c>
      <c r="F1111" s="630"/>
      <c r="G1111" s="632"/>
      <c r="H1111" s="277"/>
      <c r="J1111" s="417"/>
      <c r="K1111" s="417"/>
      <c r="L1111" s="417"/>
      <c r="M1111" s="417"/>
      <c r="N1111" s="417"/>
      <c r="O1111" s="417"/>
      <c r="P1111" s="417"/>
      <c r="Q1111" s="417"/>
      <c r="R1111" s="417"/>
      <c r="S1111" s="417"/>
      <c r="T1111" s="417"/>
      <c r="U1111" s="417"/>
      <c r="V1111" s="417"/>
      <c r="W1111" s="417"/>
      <c r="X1111" s="417"/>
      <c r="Y1111" s="417"/>
      <c r="Z1111" s="417"/>
      <c r="AA1111" s="417"/>
      <c r="AB1111" s="417"/>
      <c r="AC1111" s="417"/>
      <c r="AD1111" s="417"/>
      <c r="AE1111" s="417"/>
      <c r="AF1111" s="417"/>
      <c r="AG1111" s="417"/>
      <c r="AH1111" s="417"/>
      <c r="AI1111" s="417"/>
      <c r="AJ1111" s="417"/>
      <c r="AK1111" s="417"/>
      <c r="AL1111" s="417"/>
      <c r="AM1111" s="417"/>
      <c r="AN1111" s="417"/>
    </row>
    <row r="1112" spans="1:40" ht="12.75" customHeight="1">
      <c r="A1112" s="466"/>
      <c r="B1112" s="510" t="s">
        <v>1421</v>
      </c>
      <c r="C1112" s="514"/>
      <c r="D1112" s="599"/>
      <c r="E1112" s="618"/>
      <c r="F1112" s="276"/>
      <c r="G1112" s="631"/>
      <c r="H1112" s="661"/>
      <c r="J1112" s="417"/>
      <c r="K1112" s="417"/>
      <c r="L1112" s="417"/>
      <c r="M1112" s="417"/>
      <c r="N1112" s="417"/>
      <c r="O1112" s="417"/>
      <c r="P1112" s="417"/>
      <c r="Q1112" s="417"/>
      <c r="R1112" s="417"/>
      <c r="S1112" s="417"/>
      <c r="T1112" s="417"/>
      <c r="U1112" s="417"/>
      <c r="V1112" s="417"/>
      <c r="W1112" s="417"/>
      <c r="X1112" s="417"/>
      <c r="Y1112" s="417"/>
      <c r="Z1112" s="417"/>
      <c r="AA1112" s="417"/>
      <c r="AB1112" s="417"/>
      <c r="AC1112" s="417"/>
      <c r="AD1112" s="417"/>
      <c r="AE1112" s="417"/>
      <c r="AF1112" s="417"/>
      <c r="AG1112" s="417"/>
      <c r="AH1112" s="417"/>
      <c r="AI1112" s="417"/>
      <c r="AJ1112" s="417"/>
      <c r="AK1112" s="417"/>
      <c r="AL1112" s="417"/>
      <c r="AM1112" s="417"/>
      <c r="AN1112" s="417"/>
    </row>
    <row r="1113" spans="1:40" ht="12.75" customHeight="1">
      <c r="A1113" s="467"/>
      <c r="B1113" s="523" t="s">
        <v>4910</v>
      </c>
      <c r="C1113" s="409" t="s">
        <v>1992</v>
      </c>
      <c r="D1113" s="600">
        <v>1</v>
      </c>
      <c r="E1113" s="619" t="s">
        <v>199</v>
      </c>
      <c r="F1113" s="630"/>
      <c r="G1113" s="632"/>
      <c r="H1113" s="277"/>
      <c r="J1113" s="417"/>
      <c r="K1113" s="417"/>
      <c r="L1113" s="417"/>
      <c r="M1113" s="417"/>
      <c r="N1113" s="417"/>
      <c r="O1113" s="417"/>
      <c r="P1113" s="417"/>
      <c r="Q1113" s="417"/>
      <c r="R1113" s="417"/>
      <c r="S1113" s="417"/>
      <c r="T1113" s="417"/>
      <c r="U1113" s="417"/>
      <c r="V1113" s="417"/>
      <c r="W1113" s="417"/>
      <c r="X1113" s="417"/>
      <c r="Y1113" s="417"/>
      <c r="Z1113" s="417"/>
      <c r="AA1113" s="417"/>
      <c r="AB1113" s="417"/>
      <c r="AC1113" s="417"/>
      <c r="AD1113" s="417"/>
      <c r="AE1113" s="417"/>
      <c r="AF1113" s="417"/>
      <c r="AG1113" s="417"/>
      <c r="AH1113" s="417"/>
      <c r="AI1113" s="417"/>
      <c r="AJ1113" s="417"/>
      <c r="AK1113" s="417"/>
      <c r="AL1113" s="417"/>
      <c r="AM1113" s="417"/>
      <c r="AN1113" s="417"/>
    </row>
    <row r="1114" spans="1:40" ht="12.75" customHeight="1">
      <c r="A1114" s="466"/>
      <c r="B1114" s="510" t="s">
        <v>1421</v>
      </c>
      <c r="C1114" s="514"/>
      <c r="D1114" s="599"/>
      <c r="E1114" s="618"/>
      <c r="F1114" s="633"/>
      <c r="G1114" s="631"/>
      <c r="H1114" s="661"/>
      <c r="J1114" s="417"/>
      <c r="K1114" s="417"/>
      <c r="L1114" s="417"/>
      <c r="M1114" s="417"/>
      <c r="N1114" s="417"/>
      <c r="O1114" s="417"/>
      <c r="P1114" s="417"/>
      <c r="Q1114" s="417"/>
      <c r="R1114" s="417"/>
      <c r="S1114" s="417"/>
      <c r="T1114" s="417"/>
      <c r="U1114" s="417"/>
      <c r="V1114" s="417"/>
      <c r="W1114" s="417"/>
      <c r="X1114" s="417"/>
      <c r="Y1114" s="417"/>
      <c r="Z1114" s="417"/>
      <c r="AA1114" s="417"/>
      <c r="AB1114" s="417"/>
      <c r="AC1114" s="417"/>
      <c r="AD1114" s="417"/>
      <c r="AE1114" s="417"/>
      <c r="AF1114" s="417"/>
      <c r="AG1114" s="417"/>
      <c r="AH1114" s="417"/>
      <c r="AI1114" s="417"/>
      <c r="AJ1114" s="417"/>
      <c r="AK1114" s="417"/>
      <c r="AL1114" s="417"/>
      <c r="AM1114" s="417"/>
      <c r="AN1114" s="417"/>
    </row>
    <row r="1115" spans="1:40" ht="12.75" customHeight="1">
      <c r="A1115" s="467"/>
      <c r="B1115" s="523" t="s">
        <v>4911</v>
      </c>
      <c r="C1115" s="409" t="s">
        <v>4912</v>
      </c>
      <c r="D1115" s="600">
        <v>1</v>
      </c>
      <c r="E1115" s="619" t="s">
        <v>199</v>
      </c>
      <c r="F1115" s="634"/>
      <c r="G1115" s="632"/>
      <c r="H1115" s="277"/>
      <c r="J1115" s="417"/>
      <c r="K1115" s="417"/>
      <c r="L1115" s="417"/>
      <c r="M1115" s="417"/>
      <c r="N1115" s="417"/>
      <c r="O1115" s="417"/>
      <c r="P1115" s="417"/>
      <c r="Q1115" s="417"/>
      <c r="R1115" s="417"/>
      <c r="S1115" s="417"/>
      <c r="T1115" s="417"/>
      <c r="U1115" s="417"/>
      <c r="V1115" s="417"/>
      <c r="W1115" s="417"/>
      <c r="X1115" s="417"/>
      <c r="Y1115" s="417"/>
      <c r="Z1115" s="417"/>
      <c r="AA1115" s="417"/>
      <c r="AB1115" s="417"/>
      <c r="AC1115" s="417"/>
      <c r="AD1115" s="417"/>
      <c r="AE1115" s="417"/>
      <c r="AF1115" s="417"/>
      <c r="AG1115" s="417"/>
      <c r="AH1115" s="417"/>
      <c r="AI1115" s="417"/>
      <c r="AJ1115" s="417"/>
      <c r="AK1115" s="417"/>
      <c r="AL1115" s="417"/>
      <c r="AM1115" s="417"/>
      <c r="AN1115" s="417"/>
    </row>
    <row r="1116" spans="1:40" ht="12.75" customHeight="1">
      <c r="A1116" s="481"/>
      <c r="B1116" s="510" t="s">
        <v>1421</v>
      </c>
      <c r="C1116" s="514"/>
      <c r="D1116" s="599"/>
      <c r="E1116" s="618"/>
      <c r="F1116" s="633"/>
      <c r="G1116" s="631"/>
      <c r="H1116" s="661"/>
      <c r="J1116" s="417"/>
      <c r="K1116" s="417"/>
      <c r="L1116" s="417"/>
      <c r="M1116" s="417"/>
      <c r="N1116" s="417"/>
      <c r="O1116" s="417"/>
      <c r="P1116" s="417"/>
      <c r="Q1116" s="417"/>
      <c r="R1116" s="417"/>
      <c r="S1116" s="417"/>
      <c r="T1116" s="417"/>
      <c r="U1116" s="417"/>
      <c r="V1116" s="417"/>
      <c r="W1116" s="417"/>
      <c r="X1116" s="417"/>
      <c r="Y1116" s="417"/>
      <c r="Z1116" s="417"/>
      <c r="AA1116" s="417"/>
      <c r="AB1116" s="417"/>
      <c r="AC1116" s="417"/>
      <c r="AD1116" s="417"/>
      <c r="AE1116" s="417"/>
      <c r="AF1116" s="417"/>
      <c r="AG1116" s="417"/>
      <c r="AH1116" s="417"/>
      <c r="AI1116" s="417"/>
      <c r="AJ1116" s="417"/>
      <c r="AK1116" s="417"/>
      <c r="AL1116" s="417"/>
      <c r="AM1116" s="417"/>
      <c r="AN1116" s="417"/>
    </row>
    <row r="1117" spans="1:40" ht="12.75" customHeight="1">
      <c r="A1117" s="482"/>
      <c r="B1117" s="523" t="s">
        <v>4911</v>
      </c>
      <c r="C1117" s="409" t="s">
        <v>4126</v>
      </c>
      <c r="D1117" s="604">
        <v>1</v>
      </c>
      <c r="E1117" s="619" t="s">
        <v>199</v>
      </c>
      <c r="F1117" s="635"/>
      <c r="G1117" s="632"/>
      <c r="H1117" s="277"/>
      <c r="J1117" s="417"/>
      <c r="K1117" s="417"/>
      <c r="L1117" s="417"/>
      <c r="M1117" s="417"/>
      <c r="N1117" s="417"/>
      <c r="O1117" s="417"/>
      <c r="P1117" s="417"/>
      <c r="Q1117" s="417"/>
      <c r="R1117" s="417"/>
      <c r="S1117" s="417"/>
      <c r="T1117" s="417"/>
      <c r="U1117" s="417"/>
      <c r="V1117" s="417"/>
      <c r="W1117" s="417"/>
      <c r="X1117" s="417"/>
      <c r="Y1117" s="417"/>
      <c r="Z1117" s="417"/>
      <c r="AA1117" s="417"/>
      <c r="AB1117" s="417"/>
      <c r="AC1117" s="417"/>
      <c r="AD1117" s="417"/>
      <c r="AE1117" s="417"/>
      <c r="AF1117" s="417"/>
      <c r="AG1117" s="417"/>
      <c r="AH1117" s="417"/>
      <c r="AI1117" s="417"/>
      <c r="AJ1117" s="417"/>
      <c r="AK1117" s="417"/>
      <c r="AL1117" s="417"/>
      <c r="AM1117" s="417"/>
      <c r="AN1117" s="417"/>
    </row>
    <row r="1118" spans="1:40" ht="12.75" customHeight="1">
      <c r="A1118" s="466"/>
      <c r="B1118" s="510" t="s">
        <v>4454</v>
      </c>
      <c r="C1118" s="514"/>
      <c r="D1118" s="599"/>
      <c r="E1118" s="618"/>
      <c r="F1118" s="276"/>
      <c r="G1118" s="631"/>
      <c r="H1118" s="661"/>
      <c r="J1118" s="417"/>
      <c r="K1118" s="417"/>
      <c r="L1118" s="417"/>
      <c r="M1118" s="417"/>
      <c r="N1118" s="417"/>
      <c r="O1118" s="417"/>
    </row>
    <row r="1119" spans="1:40" ht="12.75" customHeight="1">
      <c r="A1119" s="467"/>
      <c r="B1119" s="523" t="s">
        <v>4431</v>
      </c>
      <c r="C1119" s="409" t="s">
        <v>4913</v>
      </c>
      <c r="D1119" s="600">
        <v>146</v>
      </c>
      <c r="E1119" s="619" t="s">
        <v>161</v>
      </c>
      <c r="F1119" s="630"/>
      <c r="G1119" s="632"/>
      <c r="H1119" s="277"/>
      <c r="J1119" s="417"/>
      <c r="K1119" s="417"/>
      <c r="L1119" s="417"/>
      <c r="M1119" s="417"/>
      <c r="N1119" s="417"/>
      <c r="O1119" s="417"/>
    </row>
    <row r="1120" spans="1:40" ht="12.75" customHeight="1">
      <c r="A1120" s="466"/>
      <c r="B1120" s="510" t="s">
        <v>4454</v>
      </c>
      <c r="C1120" s="423"/>
      <c r="D1120" s="599"/>
      <c r="E1120" s="618"/>
      <c r="F1120" s="276"/>
      <c r="G1120" s="631"/>
      <c r="H1120" s="661"/>
      <c r="J1120" s="417"/>
      <c r="K1120" s="417"/>
      <c r="L1120" s="417"/>
      <c r="M1120" s="417"/>
      <c r="N1120" s="417"/>
      <c r="O1120" s="417"/>
    </row>
    <row r="1121" spans="1:15" ht="12.75" customHeight="1">
      <c r="A1121" s="467"/>
      <c r="B1121" s="523" t="s">
        <v>4907</v>
      </c>
      <c r="C1121" s="409" t="s">
        <v>2945</v>
      </c>
      <c r="D1121" s="600">
        <v>74</v>
      </c>
      <c r="E1121" s="619" t="s">
        <v>199</v>
      </c>
      <c r="F1121" s="630"/>
      <c r="G1121" s="632"/>
      <c r="H1121" s="277"/>
      <c r="J1121" s="417"/>
      <c r="K1121" s="417"/>
      <c r="L1121" s="417"/>
      <c r="M1121" s="417"/>
      <c r="N1121" s="417"/>
      <c r="O1121" s="417"/>
    </row>
    <row r="1122" spans="1:15" ht="12.75" customHeight="1">
      <c r="A1122" s="466"/>
      <c r="B1122" s="510" t="s">
        <v>4454</v>
      </c>
      <c r="C1122" s="516"/>
      <c r="D1122" s="599"/>
      <c r="E1122" s="618"/>
      <c r="F1122" s="276"/>
      <c r="G1122" s="631"/>
      <c r="H1122" s="661"/>
      <c r="J1122" s="417"/>
      <c r="K1122" s="417"/>
      <c r="L1122" s="417"/>
      <c r="M1122" s="417"/>
      <c r="N1122" s="417"/>
      <c r="O1122" s="417"/>
    </row>
    <row r="1123" spans="1:15" ht="12.75" customHeight="1">
      <c r="A1123" s="467"/>
      <c r="B1123" s="523" t="s">
        <v>4910</v>
      </c>
      <c r="C1123" s="515" t="s">
        <v>2931</v>
      </c>
      <c r="D1123" s="600">
        <v>1</v>
      </c>
      <c r="E1123" s="619" t="s">
        <v>199</v>
      </c>
      <c r="F1123" s="630"/>
      <c r="G1123" s="632"/>
      <c r="H1123" s="277"/>
      <c r="J1123" s="417"/>
      <c r="K1123" s="417"/>
      <c r="L1123" s="417"/>
      <c r="M1123" s="417"/>
      <c r="N1123" s="417"/>
      <c r="O1123" s="417"/>
    </row>
    <row r="1124" spans="1:15" ht="12.75" customHeight="1">
      <c r="A1124" s="466"/>
      <c r="B1124" s="510" t="s">
        <v>4454</v>
      </c>
      <c r="C1124" s="514"/>
      <c r="D1124" s="599"/>
      <c r="E1124" s="618"/>
      <c r="F1124" s="276"/>
      <c r="G1124" s="631"/>
      <c r="H1124" s="661"/>
      <c r="J1124" s="417"/>
      <c r="K1124" s="417"/>
      <c r="L1124" s="417"/>
      <c r="M1124" s="417"/>
      <c r="N1124" s="417"/>
      <c r="O1124" s="417"/>
    </row>
    <row r="1125" spans="1:15" ht="12.75" customHeight="1">
      <c r="A1125" s="467"/>
      <c r="B1125" s="523" t="s">
        <v>1095</v>
      </c>
      <c r="C1125" s="409" t="s">
        <v>4914</v>
      </c>
      <c r="D1125" s="600">
        <v>3</v>
      </c>
      <c r="E1125" s="619" t="s">
        <v>199</v>
      </c>
      <c r="F1125" s="630"/>
      <c r="G1125" s="632"/>
      <c r="H1125" s="277"/>
      <c r="J1125" s="417"/>
      <c r="K1125" s="417"/>
      <c r="L1125" s="417"/>
      <c r="M1125" s="417"/>
      <c r="N1125" s="417"/>
      <c r="O1125" s="417"/>
    </row>
    <row r="1126" spans="1:15" ht="12.75" customHeight="1">
      <c r="A1126" s="466"/>
      <c r="B1126" s="510" t="s">
        <v>4454</v>
      </c>
      <c r="C1126" s="423"/>
      <c r="D1126" s="599"/>
      <c r="E1126" s="618"/>
      <c r="F1126" s="276"/>
      <c r="G1126" s="631"/>
      <c r="H1126" s="661"/>
      <c r="J1126" s="417"/>
      <c r="K1126" s="417"/>
      <c r="L1126" s="417"/>
      <c r="M1126" s="417"/>
      <c r="N1126" s="417"/>
      <c r="O1126" s="417"/>
    </row>
    <row r="1127" spans="1:15" ht="12.75" customHeight="1">
      <c r="A1127" s="467"/>
      <c r="B1127" s="523" t="s">
        <v>4915</v>
      </c>
      <c r="C1127" s="515" t="s">
        <v>4916</v>
      </c>
      <c r="D1127" s="600">
        <v>8</v>
      </c>
      <c r="E1127" s="619" t="s">
        <v>199</v>
      </c>
      <c r="F1127" s="630"/>
      <c r="G1127" s="632"/>
      <c r="H1127" s="277"/>
      <c r="J1127" s="417"/>
      <c r="K1127" s="417"/>
      <c r="L1127" s="417"/>
      <c r="M1127" s="417"/>
      <c r="N1127" s="417"/>
      <c r="O1127" s="417"/>
    </row>
    <row r="1128" spans="1:15" ht="12.75" customHeight="1">
      <c r="A1128" s="466"/>
      <c r="B1128" s="510" t="s">
        <v>4454</v>
      </c>
      <c r="C1128" s="423"/>
      <c r="D1128" s="599"/>
      <c r="E1128" s="618"/>
      <c r="F1128" s="276"/>
      <c r="G1128" s="631"/>
      <c r="H1128" s="661"/>
      <c r="J1128" s="417"/>
      <c r="K1128" s="417"/>
      <c r="L1128" s="417"/>
      <c r="M1128" s="417"/>
      <c r="N1128" s="417"/>
      <c r="O1128" s="417"/>
    </row>
    <row r="1129" spans="1:15" ht="12.75" customHeight="1">
      <c r="A1129" s="467"/>
      <c r="B1129" s="523" t="s">
        <v>4917</v>
      </c>
      <c r="C1129" s="515" t="s">
        <v>4639</v>
      </c>
      <c r="D1129" s="600">
        <v>2</v>
      </c>
      <c r="E1129" s="619" t="s">
        <v>199</v>
      </c>
      <c r="F1129" s="630"/>
      <c r="G1129" s="632"/>
      <c r="H1129" s="277"/>
      <c r="J1129" s="417"/>
      <c r="K1129" s="417"/>
      <c r="L1129" s="417"/>
      <c r="M1129" s="417"/>
      <c r="N1129" s="417"/>
      <c r="O1129" s="417"/>
    </row>
    <row r="1130" spans="1:15" ht="12.75" customHeight="1">
      <c r="A1130" s="466"/>
      <c r="B1130" s="510" t="s">
        <v>4454</v>
      </c>
      <c r="C1130" s="423"/>
      <c r="D1130" s="599"/>
      <c r="E1130" s="618"/>
      <c r="F1130" s="276"/>
      <c r="G1130" s="631"/>
      <c r="H1130" s="661"/>
      <c r="J1130" s="417"/>
      <c r="K1130" s="417"/>
      <c r="L1130" s="417"/>
      <c r="M1130" s="417"/>
      <c r="N1130" s="417"/>
      <c r="O1130" s="417"/>
    </row>
    <row r="1131" spans="1:15" ht="12.75" customHeight="1">
      <c r="A1131" s="467"/>
      <c r="B1131" s="523" t="s">
        <v>4918</v>
      </c>
      <c r="C1131" s="515" t="s">
        <v>138</v>
      </c>
      <c r="D1131" s="600">
        <v>4</v>
      </c>
      <c r="E1131" s="619" t="s">
        <v>199</v>
      </c>
      <c r="F1131" s="630"/>
      <c r="G1131" s="632"/>
      <c r="H1131" s="277"/>
      <c r="J1131" s="417"/>
      <c r="K1131" s="417"/>
      <c r="L1131" s="417"/>
      <c r="M1131" s="417"/>
      <c r="N1131" s="417"/>
      <c r="O1131" s="417"/>
    </row>
    <row r="1132" spans="1:15" ht="12.75" customHeight="1">
      <c r="A1132" s="466"/>
      <c r="B1132" s="510"/>
      <c r="C1132" s="423"/>
      <c r="D1132" s="599"/>
      <c r="E1132" s="618"/>
      <c r="F1132" s="276"/>
      <c r="G1132" s="631"/>
      <c r="H1132" s="661"/>
      <c r="J1132" s="417"/>
      <c r="K1132" s="417"/>
      <c r="L1132" s="417"/>
      <c r="M1132" s="417"/>
      <c r="N1132" s="417"/>
      <c r="O1132" s="417"/>
    </row>
    <row r="1133" spans="1:15" ht="12.75" customHeight="1">
      <c r="A1133" s="467"/>
      <c r="B1133" s="523" t="s">
        <v>4919</v>
      </c>
      <c r="C1133" s="409" t="s">
        <v>4920</v>
      </c>
      <c r="D1133" s="600">
        <v>4</v>
      </c>
      <c r="E1133" s="619" t="s">
        <v>199</v>
      </c>
      <c r="F1133" s="630"/>
      <c r="G1133" s="632"/>
      <c r="H1133" s="277"/>
      <c r="J1133" s="417"/>
      <c r="K1133" s="417"/>
      <c r="L1133" s="417"/>
      <c r="M1133" s="417"/>
      <c r="N1133" s="417"/>
      <c r="O1133" s="417"/>
    </row>
    <row r="1134" spans="1:15" ht="12.75" customHeight="1">
      <c r="A1134" s="466"/>
      <c r="B1134" s="510" t="s">
        <v>4919</v>
      </c>
      <c r="C1134" s="514"/>
      <c r="D1134" s="599"/>
      <c r="E1134" s="618"/>
      <c r="F1134" s="276"/>
      <c r="G1134" s="631"/>
      <c r="H1134" s="661"/>
      <c r="J1134" s="417"/>
      <c r="K1134" s="417"/>
      <c r="L1134" s="417"/>
      <c r="M1134" s="417"/>
      <c r="N1134" s="417"/>
      <c r="O1134" s="417"/>
    </row>
    <row r="1135" spans="1:15" ht="12.75" customHeight="1">
      <c r="A1135" s="467"/>
      <c r="B1135" s="523" t="s">
        <v>4921</v>
      </c>
      <c r="C1135" s="409" t="s">
        <v>4922</v>
      </c>
      <c r="D1135" s="600">
        <v>4</v>
      </c>
      <c r="E1135" s="619" t="s">
        <v>199</v>
      </c>
      <c r="F1135" s="630"/>
      <c r="G1135" s="632"/>
      <c r="H1135" s="277"/>
      <c r="J1135" s="417"/>
      <c r="K1135" s="417"/>
      <c r="L1135" s="417"/>
      <c r="M1135" s="417"/>
      <c r="N1135" s="417"/>
      <c r="O1135" s="417"/>
    </row>
    <row r="1136" spans="1:15" ht="12.75" customHeight="1">
      <c r="A1136" s="466"/>
      <c r="B1136" s="510"/>
      <c r="C1136" s="423"/>
      <c r="D1136" s="599"/>
      <c r="E1136" s="618"/>
      <c r="F1136" s="276"/>
      <c r="G1136" s="631"/>
      <c r="H1136" s="661"/>
      <c r="J1136" s="417"/>
      <c r="K1136" s="417"/>
      <c r="L1136" s="417"/>
      <c r="M1136" s="417"/>
      <c r="N1136" s="417"/>
      <c r="O1136" s="417"/>
    </row>
    <row r="1137" spans="1:15" ht="12.75" customHeight="1">
      <c r="A1137" s="467"/>
      <c r="B1137" s="523" t="s">
        <v>4419</v>
      </c>
      <c r="C1137" s="409" t="s">
        <v>113</v>
      </c>
      <c r="D1137" s="600">
        <v>1</v>
      </c>
      <c r="E1137" s="619" t="s">
        <v>199</v>
      </c>
      <c r="F1137" s="630"/>
      <c r="G1137" s="632"/>
      <c r="H1137" s="277"/>
      <c r="J1137" s="417"/>
      <c r="K1137" s="417"/>
      <c r="L1137" s="417"/>
      <c r="M1137" s="417"/>
      <c r="N1137" s="417"/>
      <c r="O1137" s="417"/>
    </row>
    <row r="1138" spans="1:15" ht="12.75" customHeight="1">
      <c r="A1138" s="466"/>
      <c r="B1138" s="510"/>
      <c r="C1138" s="423"/>
      <c r="D1138" s="599"/>
      <c r="E1138" s="618"/>
      <c r="F1138" s="276"/>
      <c r="G1138" s="631"/>
      <c r="H1138" s="661"/>
      <c r="J1138" s="417"/>
      <c r="K1138" s="417"/>
      <c r="L1138" s="417"/>
      <c r="M1138" s="417"/>
      <c r="N1138" s="417"/>
      <c r="O1138" s="417"/>
    </row>
    <row r="1139" spans="1:15" ht="12.75" customHeight="1">
      <c r="A1139" s="467"/>
      <c r="B1139" s="523" t="s">
        <v>4225</v>
      </c>
      <c r="C1139" s="409" t="s">
        <v>4923</v>
      </c>
      <c r="D1139" s="600">
        <v>1</v>
      </c>
      <c r="E1139" s="619" t="s">
        <v>3733</v>
      </c>
      <c r="F1139" s="630"/>
      <c r="G1139" s="632"/>
      <c r="H1139" s="277"/>
      <c r="J1139" s="417"/>
      <c r="K1139" s="417"/>
      <c r="L1139" s="417"/>
      <c r="M1139" s="417"/>
      <c r="N1139" s="417"/>
      <c r="O1139" s="417"/>
    </row>
    <row r="1140" spans="1:15" ht="12.75" customHeight="1">
      <c r="A1140" s="481"/>
      <c r="B1140" s="503">
        <v>1</v>
      </c>
      <c r="C1140" s="514"/>
      <c r="D1140" s="599"/>
      <c r="E1140" s="618"/>
      <c r="F1140" s="276"/>
      <c r="G1140" s="631"/>
      <c r="H1140" s="661"/>
      <c r="J1140" s="417"/>
      <c r="K1140" s="417"/>
      <c r="L1140" s="417"/>
      <c r="M1140" s="417"/>
      <c r="N1140" s="417"/>
      <c r="O1140" s="417"/>
    </row>
    <row r="1141" spans="1:15" ht="12.75" customHeight="1">
      <c r="A1141" s="482"/>
      <c r="B1141" s="525" t="s">
        <v>4924</v>
      </c>
      <c r="C1141" s="409" t="s">
        <v>4609</v>
      </c>
      <c r="D1141" s="604">
        <v>1</v>
      </c>
      <c r="E1141" s="619" t="s">
        <v>199</v>
      </c>
      <c r="F1141" s="630"/>
      <c r="G1141" s="632"/>
      <c r="H1141" s="277"/>
      <c r="J1141" s="417"/>
      <c r="K1141" s="417"/>
      <c r="L1141" s="417"/>
      <c r="M1141" s="417"/>
      <c r="N1141" s="417"/>
      <c r="O1141" s="417"/>
    </row>
    <row r="1142" spans="1:15" ht="12.75" customHeight="1">
      <c r="A1142" s="475"/>
      <c r="B1142" s="527">
        <v>2</v>
      </c>
      <c r="C1142" s="514"/>
      <c r="D1142" s="590"/>
      <c r="E1142" s="618"/>
      <c r="F1142" s="276"/>
      <c r="G1142" s="631"/>
      <c r="H1142" s="661"/>
      <c r="J1142" s="417"/>
      <c r="K1142" s="417"/>
      <c r="L1142" s="417"/>
      <c r="M1142" s="417"/>
      <c r="N1142" s="417"/>
      <c r="O1142" s="417"/>
    </row>
    <row r="1143" spans="1:15" ht="12.75" customHeight="1">
      <c r="A1143" s="467"/>
      <c r="B1143" s="525" t="s">
        <v>4900</v>
      </c>
      <c r="C1143" s="409" t="s">
        <v>4653</v>
      </c>
      <c r="D1143" s="591">
        <v>1</v>
      </c>
      <c r="E1143" s="619" t="s">
        <v>199</v>
      </c>
      <c r="F1143" s="630"/>
      <c r="G1143" s="632"/>
      <c r="H1143" s="277"/>
      <c r="J1143" s="417"/>
      <c r="K1143" s="417"/>
      <c r="L1143" s="417"/>
      <c r="M1143" s="417"/>
      <c r="N1143" s="417"/>
      <c r="O1143" s="417"/>
    </row>
    <row r="1144" spans="1:15" ht="12.75" customHeight="1">
      <c r="A1144" s="466"/>
      <c r="B1144" s="527">
        <v>3</v>
      </c>
      <c r="C1144" s="514"/>
      <c r="D1144" s="590"/>
      <c r="E1144" s="618"/>
      <c r="F1144" s="276"/>
      <c r="G1144" s="631"/>
      <c r="H1144" s="661"/>
      <c r="J1144" s="417"/>
      <c r="K1144" s="417"/>
      <c r="L1144" s="417"/>
      <c r="M1144" s="417"/>
      <c r="N1144" s="417"/>
      <c r="O1144" s="417"/>
    </row>
    <row r="1145" spans="1:15" ht="12.75" customHeight="1">
      <c r="A1145" s="480"/>
      <c r="B1145" s="525" t="s">
        <v>4925</v>
      </c>
      <c r="C1145" s="409" t="s">
        <v>1632</v>
      </c>
      <c r="D1145" s="591">
        <v>1</v>
      </c>
      <c r="E1145" s="619" t="s">
        <v>199</v>
      </c>
      <c r="F1145" s="632"/>
      <c r="G1145" s="632"/>
      <c r="H1145" s="277"/>
      <c r="J1145" s="417"/>
      <c r="K1145" s="417"/>
      <c r="L1145" s="417"/>
      <c r="M1145" s="417"/>
      <c r="N1145" s="417"/>
      <c r="O1145" s="417"/>
    </row>
    <row r="1146" spans="1:15" ht="12.75" customHeight="1">
      <c r="A1146" s="466"/>
      <c r="B1146" s="527">
        <v>4</v>
      </c>
      <c r="C1146" s="514"/>
      <c r="D1146" s="599"/>
      <c r="E1146" s="618"/>
      <c r="F1146" s="276"/>
      <c r="G1146" s="631"/>
      <c r="H1146" s="668"/>
      <c r="J1146" s="417"/>
      <c r="K1146" s="417"/>
      <c r="L1146" s="417"/>
      <c r="M1146" s="417"/>
      <c r="N1146" s="417"/>
      <c r="O1146" s="417"/>
    </row>
    <row r="1147" spans="1:15" ht="12.75" customHeight="1">
      <c r="A1147" s="467"/>
      <c r="B1147" s="525" t="s">
        <v>4926</v>
      </c>
      <c r="C1147" s="409" t="s">
        <v>4638</v>
      </c>
      <c r="D1147" s="600">
        <v>1</v>
      </c>
      <c r="E1147" s="619" t="s">
        <v>199</v>
      </c>
      <c r="F1147" s="630"/>
      <c r="G1147" s="632"/>
      <c r="H1147" s="277"/>
      <c r="J1147" s="417"/>
      <c r="K1147" s="417"/>
      <c r="L1147" s="417"/>
      <c r="M1147" s="417"/>
      <c r="N1147" s="417"/>
      <c r="O1147" s="417"/>
    </row>
    <row r="1148" spans="1:15" ht="12.75" customHeight="1">
      <c r="A1148" s="466"/>
      <c r="B1148" s="527">
        <v>5</v>
      </c>
      <c r="C1148" s="514"/>
      <c r="D1148" s="599"/>
      <c r="E1148" s="618"/>
      <c r="F1148" s="276"/>
      <c r="G1148" s="631"/>
      <c r="H1148" s="661"/>
      <c r="J1148" s="417"/>
      <c r="K1148" s="417"/>
      <c r="L1148" s="417"/>
      <c r="M1148" s="417"/>
      <c r="N1148" s="417"/>
      <c r="O1148" s="417"/>
    </row>
    <row r="1149" spans="1:15" ht="12.75" customHeight="1">
      <c r="A1149" s="467"/>
      <c r="B1149" s="525" t="s">
        <v>958</v>
      </c>
      <c r="C1149" s="409" t="s">
        <v>4927</v>
      </c>
      <c r="D1149" s="600">
        <v>1</v>
      </c>
      <c r="E1149" s="619" t="s">
        <v>199</v>
      </c>
      <c r="F1149" s="630"/>
      <c r="G1149" s="632"/>
      <c r="H1149" s="277"/>
      <c r="J1149" s="417"/>
      <c r="K1149" s="417"/>
      <c r="L1149" s="417"/>
      <c r="M1149" s="417"/>
      <c r="N1149" s="417"/>
      <c r="O1149" s="417"/>
    </row>
    <row r="1150" spans="1:15" ht="12.75" customHeight="1">
      <c r="A1150" s="466"/>
      <c r="B1150" s="503">
        <v>6</v>
      </c>
      <c r="C1150" s="514"/>
      <c r="D1150" s="599"/>
      <c r="E1150" s="618"/>
      <c r="F1150" s="276"/>
      <c r="G1150" s="631"/>
      <c r="H1150" s="661"/>
      <c r="J1150" s="417"/>
      <c r="K1150" s="417"/>
      <c r="L1150" s="417"/>
      <c r="M1150" s="417"/>
      <c r="N1150" s="417"/>
      <c r="O1150" s="417"/>
    </row>
    <row r="1151" spans="1:15" ht="12.75" customHeight="1">
      <c r="A1151" s="467"/>
      <c r="B1151" s="523" t="s">
        <v>4928</v>
      </c>
      <c r="C1151" s="409" t="s">
        <v>4929</v>
      </c>
      <c r="D1151" s="600">
        <v>1</v>
      </c>
      <c r="E1151" s="619" t="s">
        <v>199</v>
      </c>
      <c r="F1151" s="630"/>
      <c r="G1151" s="632"/>
      <c r="H1151" s="277"/>
      <c r="J1151" s="417"/>
      <c r="K1151" s="417"/>
      <c r="L1151" s="417"/>
      <c r="M1151" s="417"/>
      <c r="N1151" s="417"/>
      <c r="O1151" s="417"/>
    </row>
    <row r="1152" spans="1:15" ht="12.75" customHeight="1">
      <c r="A1152" s="466"/>
      <c r="B1152" s="503">
        <v>7</v>
      </c>
      <c r="C1152" s="423"/>
      <c r="D1152" s="599"/>
      <c r="E1152" s="618"/>
      <c r="F1152" s="276"/>
      <c r="G1152" s="631"/>
      <c r="H1152" s="661"/>
      <c r="J1152" s="417"/>
      <c r="K1152" s="417"/>
      <c r="L1152" s="417"/>
      <c r="M1152" s="417"/>
      <c r="N1152" s="417"/>
      <c r="O1152" s="417"/>
    </row>
    <row r="1153" spans="1:15" ht="12.75" customHeight="1">
      <c r="A1153" s="467"/>
      <c r="B1153" s="523" t="s">
        <v>4928</v>
      </c>
      <c r="C1153" s="409" t="s">
        <v>4608</v>
      </c>
      <c r="D1153" s="600">
        <v>1</v>
      </c>
      <c r="E1153" s="619" t="s">
        <v>199</v>
      </c>
      <c r="F1153" s="630"/>
      <c r="G1153" s="632"/>
      <c r="H1153" s="277"/>
      <c r="J1153" s="417"/>
      <c r="K1153" s="417"/>
      <c r="L1153" s="417"/>
      <c r="M1153" s="417"/>
      <c r="N1153" s="417"/>
      <c r="O1153" s="417"/>
    </row>
    <row r="1154" spans="1:15" ht="12.75" customHeight="1">
      <c r="A1154" s="466"/>
      <c r="B1154" s="503">
        <v>8</v>
      </c>
      <c r="C1154" s="514"/>
      <c r="D1154" s="599"/>
      <c r="E1154" s="618"/>
      <c r="F1154" s="276"/>
      <c r="G1154" s="631"/>
      <c r="H1154" s="661"/>
      <c r="J1154" s="417"/>
      <c r="K1154" s="417"/>
      <c r="L1154" s="417"/>
      <c r="M1154" s="417"/>
      <c r="N1154" s="417"/>
      <c r="O1154" s="417"/>
    </row>
    <row r="1155" spans="1:15" ht="12.75" customHeight="1">
      <c r="A1155" s="467"/>
      <c r="B1155" s="523" t="s">
        <v>1518</v>
      </c>
      <c r="C1155" s="409" t="s">
        <v>4200</v>
      </c>
      <c r="D1155" s="599">
        <v>1</v>
      </c>
      <c r="E1155" s="619" t="s">
        <v>199</v>
      </c>
      <c r="F1155" s="276"/>
      <c r="G1155" s="632"/>
      <c r="H1155" s="277"/>
      <c r="J1155" s="417"/>
      <c r="K1155" s="417"/>
      <c r="L1155" s="417"/>
      <c r="M1155" s="417"/>
      <c r="N1155" s="417"/>
      <c r="O1155" s="417"/>
    </row>
    <row r="1156" spans="1:15" ht="12.75" customHeight="1">
      <c r="A1156" s="466"/>
      <c r="B1156" s="503">
        <v>9</v>
      </c>
      <c r="C1156" s="514"/>
      <c r="D1156" s="597"/>
      <c r="E1156" s="618"/>
      <c r="F1156" s="636"/>
      <c r="G1156" s="631"/>
      <c r="H1156" s="661"/>
      <c r="J1156" s="417"/>
      <c r="K1156" s="417"/>
      <c r="L1156" s="417"/>
      <c r="M1156" s="417"/>
      <c r="N1156" s="417"/>
      <c r="O1156" s="417"/>
    </row>
    <row r="1157" spans="1:15" ht="12.75" customHeight="1">
      <c r="A1157" s="467"/>
      <c r="B1157" s="523" t="s">
        <v>4622</v>
      </c>
      <c r="C1157" s="515" t="s">
        <v>297</v>
      </c>
      <c r="D1157" s="594">
        <v>1</v>
      </c>
      <c r="E1157" s="619" t="s">
        <v>199</v>
      </c>
      <c r="F1157" s="630"/>
      <c r="G1157" s="632"/>
      <c r="H1157" s="277"/>
      <c r="J1157" s="417"/>
      <c r="K1157" s="417"/>
      <c r="L1157" s="417"/>
      <c r="M1157" s="417"/>
      <c r="N1157" s="417"/>
      <c r="O1157" s="417"/>
    </row>
    <row r="1158" spans="1:15" ht="12.75" customHeight="1">
      <c r="A1158" s="466"/>
      <c r="B1158" s="510" t="s">
        <v>4930</v>
      </c>
      <c r="C1158" s="516"/>
      <c r="D1158" s="599"/>
      <c r="E1158" s="618"/>
      <c r="F1158" s="276"/>
      <c r="G1158" s="631"/>
      <c r="H1158" s="661"/>
      <c r="J1158" s="417"/>
      <c r="K1158" s="417"/>
      <c r="L1158" s="417"/>
      <c r="M1158" s="417"/>
      <c r="N1158" s="417"/>
      <c r="O1158" s="417"/>
    </row>
    <row r="1159" spans="1:15" ht="12.75" customHeight="1">
      <c r="A1159" s="467"/>
      <c r="B1159" s="523" t="s">
        <v>2842</v>
      </c>
      <c r="C1159" s="515" t="s">
        <v>4931</v>
      </c>
      <c r="D1159" s="600">
        <v>1</v>
      </c>
      <c r="E1159" s="619" t="s">
        <v>199</v>
      </c>
      <c r="F1159" s="630"/>
      <c r="G1159" s="632"/>
      <c r="H1159" s="277"/>
      <c r="J1159" s="417"/>
      <c r="K1159" s="417"/>
      <c r="L1159" s="417"/>
      <c r="M1159" s="417"/>
      <c r="N1159" s="417"/>
      <c r="O1159" s="417"/>
    </row>
    <row r="1160" spans="1:15" ht="12.75" customHeight="1">
      <c r="A1160" s="466"/>
      <c r="B1160" s="496" t="s">
        <v>3455</v>
      </c>
      <c r="C1160" s="514"/>
      <c r="D1160" s="599"/>
      <c r="E1160" s="618"/>
      <c r="F1160" s="276"/>
      <c r="G1160" s="631"/>
      <c r="H1160" s="661"/>
      <c r="J1160" s="417"/>
      <c r="K1160" s="417"/>
      <c r="L1160" s="417"/>
      <c r="M1160" s="417"/>
      <c r="N1160" s="417"/>
      <c r="O1160" s="417"/>
    </row>
    <row r="1161" spans="1:15" ht="12.75" customHeight="1">
      <c r="A1161" s="467"/>
      <c r="B1161" s="493" t="s">
        <v>4932</v>
      </c>
      <c r="C1161" s="409" t="s">
        <v>2070</v>
      </c>
      <c r="D1161" s="600">
        <v>1</v>
      </c>
      <c r="E1161" s="619" t="s">
        <v>199</v>
      </c>
      <c r="F1161" s="630"/>
      <c r="G1161" s="632"/>
      <c r="H1161" s="277"/>
      <c r="J1161" s="417"/>
      <c r="K1161" s="417"/>
      <c r="L1161" s="417"/>
      <c r="M1161" s="417"/>
      <c r="N1161" s="417"/>
      <c r="O1161" s="417"/>
    </row>
    <row r="1162" spans="1:15" ht="12.75" customHeight="1">
      <c r="A1162" s="466"/>
      <c r="B1162" s="516" t="s">
        <v>1930</v>
      </c>
      <c r="C1162" s="423"/>
      <c r="D1162" s="599"/>
      <c r="E1162" s="618"/>
      <c r="F1162" s="276"/>
      <c r="G1162" s="631"/>
      <c r="H1162" s="661"/>
      <c r="J1162" s="417"/>
      <c r="K1162" s="417"/>
      <c r="L1162" s="417"/>
      <c r="M1162" s="417"/>
      <c r="N1162" s="417"/>
      <c r="O1162" s="417"/>
    </row>
    <row r="1163" spans="1:15" ht="12.75" customHeight="1">
      <c r="A1163" s="467"/>
      <c r="B1163" s="497" t="s">
        <v>4933</v>
      </c>
      <c r="C1163" s="515" t="s">
        <v>4418</v>
      </c>
      <c r="D1163" s="600">
        <v>1</v>
      </c>
      <c r="E1163" s="619" t="s">
        <v>199</v>
      </c>
      <c r="F1163" s="630"/>
      <c r="G1163" s="632"/>
      <c r="H1163" s="277"/>
      <c r="J1163" s="417"/>
      <c r="K1163" s="417"/>
      <c r="L1163" s="417"/>
      <c r="M1163" s="417"/>
      <c r="N1163" s="417"/>
      <c r="O1163" s="417"/>
    </row>
    <row r="1164" spans="1:15" ht="12.75" customHeight="1">
      <c r="A1164" s="466"/>
      <c r="B1164" s="516" t="s">
        <v>834</v>
      </c>
      <c r="C1164" s="423"/>
      <c r="D1164" s="599"/>
      <c r="E1164" s="618"/>
      <c r="F1164" s="276"/>
      <c r="G1164" s="631"/>
      <c r="H1164" s="661"/>
      <c r="J1164" s="417"/>
      <c r="K1164" s="417"/>
      <c r="L1164" s="417"/>
      <c r="M1164" s="417"/>
      <c r="N1164" s="417"/>
      <c r="O1164" s="417"/>
    </row>
    <row r="1165" spans="1:15" ht="12.75" customHeight="1">
      <c r="A1165" s="467"/>
      <c r="B1165" s="497" t="s">
        <v>3411</v>
      </c>
      <c r="C1165" s="515" t="s">
        <v>3977</v>
      </c>
      <c r="D1165" s="600">
        <v>1</v>
      </c>
      <c r="E1165" s="619" t="s">
        <v>199</v>
      </c>
      <c r="F1165" s="630"/>
      <c r="G1165" s="632"/>
      <c r="H1165" s="277"/>
      <c r="J1165" s="417"/>
      <c r="K1165" s="417"/>
      <c r="L1165" s="417"/>
      <c r="M1165" s="417"/>
      <c r="N1165" s="417"/>
      <c r="O1165" s="417"/>
    </row>
    <row r="1166" spans="1:15" ht="12.75" customHeight="1">
      <c r="A1166" s="466"/>
      <c r="B1166" s="516" t="s">
        <v>4934</v>
      </c>
      <c r="C1166" s="423"/>
      <c r="D1166" s="599"/>
      <c r="E1166" s="618"/>
      <c r="F1166" s="276"/>
      <c r="G1166" s="631"/>
      <c r="H1166" s="661"/>
      <c r="J1166" s="417"/>
      <c r="K1166" s="417"/>
      <c r="L1166" s="417"/>
      <c r="M1166" s="417"/>
      <c r="N1166" s="417"/>
      <c r="O1166" s="417"/>
    </row>
    <row r="1167" spans="1:15" ht="12.75" customHeight="1">
      <c r="A1167" s="467"/>
      <c r="B1167" s="497" t="s">
        <v>4936</v>
      </c>
      <c r="C1167" s="515" t="s">
        <v>2356</v>
      </c>
      <c r="D1167" s="600">
        <v>1</v>
      </c>
      <c r="E1167" s="619" t="s">
        <v>199</v>
      </c>
      <c r="F1167" s="630"/>
      <c r="G1167" s="632"/>
      <c r="H1167" s="277"/>
      <c r="J1167" s="417"/>
      <c r="K1167" s="417"/>
      <c r="L1167" s="417"/>
      <c r="M1167" s="417"/>
      <c r="N1167" s="417"/>
      <c r="O1167" s="417"/>
    </row>
    <row r="1168" spans="1:15" ht="12.75" customHeight="1">
      <c r="A1168" s="466"/>
      <c r="B1168" s="491" t="s">
        <v>4614</v>
      </c>
      <c r="C1168" s="423"/>
      <c r="D1168" s="599"/>
      <c r="E1168" s="618"/>
      <c r="F1168" s="276"/>
      <c r="G1168" s="631"/>
      <c r="H1168" s="661"/>
      <c r="J1168" s="417"/>
      <c r="K1168" s="417"/>
      <c r="L1168" s="417"/>
      <c r="M1168" s="417"/>
      <c r="N1168" s="417"/>
      <c r="O1168" s="417"/>
    </row>
    <row r="1169" spans="1:15" ht="12.75" customHeight="1">
      <c r="A1169" s="467"/>
      <c r="B1169" s="493" t="s">
        <v>1131</v>
      </c>
      <c r="C1169" s="409" t="s">
        <v>4937</v>
      </c>
      <c r="D1169" s="600">
        <v>1</v>
      </c>
      <c r="E1169" s="619" t="s">
        <v>199</v>
      </c>
      <c r="F1169" s="630"/>
      <c r="G1169" s="632"/>
      <c r="H1169" s="277"/>
      <c r="J1169" s="417"/>
      <c r="K1169" s="417"/>
      <c r="L1169" s="417"/>
      <c r="M1169" s="417"/>
      <c r="N1169" s="417"/>
      <c r="O1169" s="417"/>
    </row>
    <row r="1170" spans="1:15" ht="12.75" customHeight="1">
      <c r="A1170" s="466"/>
      <c r="B1170" s="516" t="s">
        <v>4614</v>
      </c>
      <c r="C1170" s="514"/>
      <c r="D1170" s="599"/>
      <c r="E1170" s="618"/>
      <c r="F1170" s="276"/>
      <c r="G1170" s="631"/>
      <c r="H1170" s="661"/>
      <c r="J1170" s="417"/>
      <c r="K1170" s="417"/>
      <c r="L1170" s="417"/>
      <c r="M1170" s="417"/>
      <c r="N1170" s="417"/>
      <c r="O1170" s="417"/>
    </row>
    <row r="1171" spans="1:15" ht="12.75" customHeight="1">
      <c r="A1171" s="467"/>
      <c r="B1171" s="409" t="s">
        <v>1131</v>
      </c>
      <c r="C1171" s="409" t="s">
        <v>4406</v>
      </c>
      <c r="D1171" s="600">
        <v>1</v>
      </c>
      <c r="E1171" s="619" t="s">
        <v>199</v>
      </c>
      <c r="F1171" s="630"/>
      <c r="G1171" s="632"/>
      <c r="H1171" s="277"/>
      <c r="J1171" s="417"/>
      <c r="K1171" s="417"/>
      <c r="L1171" s="417"/>
      <c r="M1171" s="417"/>
      <c r="N1171" s="417"/>
      <c r="O1171" s="417"/>
    </row>
    <row r="1172" spans="1:15" ht="12.75" customHeight="1">
      <c r="A1172" s="466"/>
      <c r="B1172" s="516" t="s">
        <v>304</v>
      </c>
      <c r="C1172" s="514"/>
      <c r="D1172" s="599"/>
      <c r="E1172" s="618"/>
      <c r="F1172" s="276"/>
      <c r="G1172" s="631"/>
      <c r="H1172" s="661"/>
      <c r="J1172" s="417"/>
      <c r="K1172" s="417"/>
      <c r="L1172" s="417"/>
      <c r="M1172" s="417"/>
      <c r="N1172" s="417"/>
      <c r="O1172" s="417"/>
    </row>
    <row r="1173" spans="1:15" ht="12.75" customHeight="1">
      <c r="A1173" s="467"/>
      <c r="B1173" s="515" t="s">
        <v>4612</v>
      </c>
      <c r="C1173" s="409" t="s">
        <v>4938</v>
      </c>
      <c r="D1173" s="600">
        <v>1</v>
      </c>
      <c r="E1173" s="619" t="s">
        <v>199</v>
      </c>
      <c r="F1173" s="630"/>
      <c r="G1173" s="632"/>
      <c r="H1173" s="277"/>
      <c r="J1173" s="417"/>
      <c r="K1173" s="417"/>
      <c r="L1173" s="417"/>
      <c r="M1173" s="417"/>
      <c r="N1173" s="417"/>
      <c r="O1173" s="417"/>
    </row>
    <row r="1174" spans="1:15" ht="12.75" customHeight="1">
      <c r="A1174" s="466"/>
      <c r="B1174" s="516" t="s">
        <v>304</v>
      </c>
      <c r="C1174" s="423"/>
      <c r="D1174" s="599"/>
      <c r="E1174" s="618"/>
      <c r="F1174" s="276"/>
      <c r="G1174" s="631"/>
      <c r="H1174" s="661"/>
      <c r="J1174" s="417"/>
      <c r="K1174" s="417"/>
      <c r="L1174" s="417"/>
      <c r="M1174" s="417"/>
      <c r="N1174" s="417"/>
      <c r="O1174" s="417"/>
    </row>
    <row r="1175" spans="1:15" ht="12.75" customHeight="1">
      <c r="A1175" s="467"/>
      <c r="B1175" s="515" t="s">
        <v>1459</v>
      </c>
      <c r="C1175" s="409" t="s">
        <v>4939</v>
      </c>
      <c r="D1175" s="600">
        <v>16.5</v>
      </c>
      <c r="E1175" s="619" t="s">
        <v>161</v>
      </c>
      <c r="F1175" s="630"/>
      <c r="G1175" s="632"/>
      <c r="H1175" s="277"/>
      <c r="J1175" s="417"/>
      <c r="K1175" s="417"/>
      <c r="L1175" s="417"/>
      <c r="M1175" s="417"/>
      <c r="N1175" s="417"/>
      <c r="O1175" s="417"/>
    </row>
    <row r="1176" spans="1:15" ht="12.75" customHeight="1">
      <c r="A1176" s="466"/>
      <c r="B1176" s="516" t="s">
        <v>4004</v>
      </c>
      <c r="C1176" s="423"/>
      <c r="D1176" s="599"/>
      <c r="E1176" s="618"/>
      <c r="F1176" s="276"/>
      <c r="G1176" s="631"/>
      <c r="H1176" s="661"/>
      <c r="J1176" s="417"/>
      <c r="K1176" s="417"/>
      <c r="L1176" s="417"/>
      <c r="M1176" s="417"/>
      <c r="N1176" s="417"/>
      <c r="O1176" s="417"/>
    </row>
    <row r="1177" spans="1:15" ht="12.75" customHeight="1">
      <c r="A1177" s="467"/>
      <c r="B1177" s="515" t="s">
        <v>4907</v>
      </c>
      <c r="C1177" s="409" t="s">
        <v>3208</v>
      </c>
      <c r="D1177" s="600">
        <v>9</v>
      </c>
      <c r="E1177" s="619" t="s">
        <v>199</v>
      </c>
      <c r="F1177" s="630"/>
      <c r="G1177" s="632"/>
      <c r="H1177" s="277"/>
      <c r="J1177" s="417"/>
      <c r="K1177" s="417"/>
      <c r="L1177" s="417"/>
      <c r="M1177" s="417"/>
      <c r="N1177" s="417"/>
      <c r="O1177" s="417"/>
    </row>
    <row r="1178" spans="1:15" ht="12.75" customHeight="1">
      <c r="A1178" s="466"/>
      <c r="B1178" s="524" t="s">
        <v>304</v>
      </c>
      <c r="C1178" s="514"/>
      <c r="D1178" s="590"/>
      <c r="E1178" s="618"/>
      <c r="F1178" s="276"/>
      <c r="G1178" s="631"/>
      <c r="H1178" s="661"/>
      <c r="J1178" s="417"/>
      <c r="K1178" s="417"/>
      <c r="L1178" s="417"/>
      <c r="M1178" s="417"/>
      <c r="N1178" s="417"/>
      <c r="O1178" s="417"/>
    </row>
    <row r="1179" spans="1:15" ht="12.75" customHeight="1">
      <c r="A1179" s="480"/>
      <c r="B1179" s="525" t="s">
        <v>4661</v>
      </c>
      <c r="C1179" s="409" t="s">
        <v>4940</v>
      </c>
      <c r="D1179" s="591">
        <v>1</v>
      </c>
      <c r="E1179" s="619" t="s">
        <v>199</v>
      </c>
      <c r="F1179" s="632"/>
      <c r="G1179" s="632"/>
      <c r="H1179" s="277"/>
      <c r="J1179" s="417"/>
      <c r="K1179" s="417"/>
      <c r="L1179" s="417"/>
      <c r="M1179" s="417"/>
      <c r="N1179" s="417"/>
      <c r="O1179" s="417"/>
    </row>
    <row r="1180" spans="1:15" ht="12.75" customHeight="1">
      <c r="A1180" s="466"/>
      <c r="B1180" s="524" t="s">
        <v>3749</v>
      </c>
      <c r="C1180" s="514"/>
      <c r="D1180" s="599"/>
      <c r="E1180" s="618"/>
      <c r="F1180" s="276"/>
      <c r="G1180" s="631"/>
      <c r="H1180" s="668"/>
      <c r="J1180" s="417"/>
      <c r="K1180" s="417"/>
      <c r="L1180" s="417"/>
      <c r="M1180" s="417"/>
      <c r="N1180" s="417"/>
      <c r="O1180" s="417"/>
    </row>
    <row r="1181" spans="1:15" ht="12.75" customHeight="1">
      <c r="A1181" s="467"/>
      <c r="B1181" s="525" t="s">
        <v>4540</v>
      </c>
      <c r="C1181" s="409" t="s">
        <v>4941</v>
      </c>
      <c r="D1181" s="600">
        <v>1</v>
      </c>
      <c r="E1181" s="619" t="s">
        <v>199</v>
      </c>
      <c r="F1181" s="630"/>
      <c r="G1181" s="632"/>
      <c r="H1181" s="277"/>
      <c r="J1181" s="417"/>
      <c r="K1181" s="417"/>
      <c r="L1181" s="417"/>
      <c r="M1181" s="417"/>
      <c r="N1181" s="417"/>
      <c r="O1181" s="417"/>
    </row>
    <row r="1182" spans="1:15" ht="12.75" customHeight="1">
      <c r="A1182" s="466"/>
      <c r="B1182" s="524" t="s">
        <v>3749</v>
      </c>
      <c r="C1182" s="514"/>
      <c r="D1182" s="599"/>
      <c r="E1182" s="618"/>
      <c r="F1182" s="276"/>
      <c r="G1182" s="631"/>
      <c r="H1182" s="661"/>
      <c r="J1182" s="417"/>
      <c r="K1182" s="417"/>
      <c r="L1182" s="417"/>
      <c r="M1182" s="417"/>
      <c r="N1182" s="417"/>
      <c r="O1182" s="417"/>
    </row>
    <row r="1183" spans="1:15" ht="12.75" customHeight="1">
      <c r="A1183" s="467"/>
      <c r="B1183" s="525" t="s">
        <v>4540</v>
      </c>
      <c r="C1183" s="409" t="s">
        <v>2027</v>
      </c>
      <c r="D1183" s="600">
        <v>1</v>
      </c>
      <c r="E1183" s="619" t="s">
        <v>199</v>
      </c>
      <c r="F1183" s="630"/>
      <c r="G1183" s="632"/>
      <c r="H1183" s="277"/>
      <c r="J1183" s="417"/>
      <c r="K1183" s="417"/>
      <c r="L1183" s="417"/>
      <c r="M1183" s="417"/>
      <c r="N1183" s="417"/>
      <c r="O1183" s="417"/>
    </row>
    <row r="1184" spans="1:15" ht="12.75" customHeight="1">
      <c r="A1184" s="466"/>
      <c r="B1184" s="524" t="s">
        <v>3749</v>
      </c>
      <c r="C1184" s="514"/>
      <c r="D1184" s="599"/>
      <c r="E1184" s="618"/>
      <c r="F1184" s="276"/>
      <c r="G1184" s="631"/>
      <c r="H1184" s="668"/>
      <c r="J1184" s="417"/>
      <c r="K1184" s="417"/>
      <c r="L1184" s="417"/>
      <c r="M1184" s="417"/>
      <c r="N1184" s="417"/>
      <c r="O1184" s="417"/>
    </row>
    <row r="1185" spans="1:15" ht="12.75" customHeight="1">
      <c r="A1185" s="467"/>
      <c r="B1185" s="525" t="s">
        <v>4540</v>
      </c>
      <c r="C1185" s="409" t="s">
        <v>4942</v>
      </c>
      <c r="D1185" s="600">
        <v>1</v>
      </c>
      <c r="E1185" s="619" t="s">
        <v>199</v>
      </c>
      <c r="F1185" s="630"/>
      <c r="G1185" s="632"/>
      <c r="H1185" s="277"/>
      <c r="J1185" s="417"/>
      <c r="K1185" s="417"/>
      <c r="L1185" s="417"/>
      <c r="M1185" s="417"/>
      <c r="N1185" s="417"/>
      <c r="O1185" s="417"/>
    </row>
    <row r="1186" spans="1:15" ht="12.75" customHeight="1">
      <c r="A1186" s="466"/>
      <c r="B1186" s="524" t="s">
        <v>3749</v>
      </c>
      <c r="C1186" s="423"/>
      <c r="D1186" s="599"/>
      <c r="E1186" s="618"/>
      <c r="F1186" s="276"/>
      <c r="G1186" s="631"/>
      <c r="H1186" s="661"/>
      <c r="J1186" s="417"/>
      <c r="K1186" s="417"/>
      <c r="L1186" s="417"/>
      <c r="M1186" s="417"/>
      <c r="N1186" s="417"/>
      <c r="O1186" s="417"/>
    </row>
    <row r="1187" spans="1:15" ht="12.75" customHeight="1">
      <c r="A1187" s="467"/>
      <c r="B1187" s="525" t="s">
        <v>4540</v>
      </c>
      <c r="C1187" s="409" t="s">
        <v>4943</v>
      </c>
      <c r="D1187" s="600">
        <v>1</v>
      </c>
      <c r="E1187" s="619" t="s">
        <v>199</v>
      </c>
      <c r="F1187" s="630"/>
      <c r="G1187" s="632"/>
      <c r="H1187" s="277"/>
      <c r="J1187" s="417"/>
      <c r="K1187" s="417"/>
      <c r="L1187" s="417"/>
      <c r="M1187" s="417"/>
      <c r="N1187" s="417"/>
      <c r="O1187" s="417"/>
    </row>
    <row r="1188" spans="1:15" ht="12.75" customHeight="1">
      <c r="A1188" s="466"/>
      <c r="B1188" s="524" t="s">
        <v>3749</v>
      </c>
      <c r="C1188" s="514"/>
      <c r="D1188" s="599"/>
      <c r="E1188" s="618"/>
      <c r="F1188" s="276"/>
      <c r="G1188" s="631"/>
      <c r="H1188" s="668"/>
      <c r="J1188" s="417"/>
      <c r="K1188" s="417"/>
      <c r="L1188" s="417"/>
      <c r="M1188" s="417"/>
      <c r="N1188" s="417"/>
      <c r="O1188" s="417"/>
    </row>
    <row r="1189" spans="1:15" ht="12.75" customHeight="1">
      <c r="A1189" s="467"/>
      <c r="B1189" s="525" t="s">
        <v>4540</v>
      </c>
      <c r="C1189" s="409" t="s">
        <v>4944</v>
      </c>
      <c r="D1189" s="599">
        <v>2</v>
      </c>
      <c r="E1189" s="619" t="s">
        <v>199</v>
      </c>
      <c r="F1189" s="276"/>
      <c r="G1189" s="632"/>
      <c r="H1189" s="277"/>
      <c r="J1189" s="417"/>
      <c r="K1189" s="417"/>
      <c r="L1189" s="417"/>
      <c r="M1189" s="417"/>
      <c r="N1189" s="417"/>
      <c r="O1189" s="417"/>
    </row>
    <row r="1190" spans="1:15" ht="12.75" customHeight="1">
      <c r="A1190" s="466"/>
      <c r="B1190" s="524" t="s">
        <v>3749</v>
      </c>
      <c r="C1190" s="514"/>
      <c r="D1190" s="597"/>
      <c r="E1190" s="618"/>
      <c r="F1190" s="636"/>
      <c r="G1190" s="631"/>
      <c r="H1190" s="661"/>
      <c r="J1190" s="417"/>
      <c r="K1190" s="417"/>
      <c r="L1190" s="417"/>
      <c r="M1190" s="417"/>
      <c r="N1190" s="417"/>
      <c r="O1190" s="417"/>
    </row>
    <row r="1191" spans="1:15" ht="12.75" customHeight="1">
      <c r="A1191" s="467"/>
      <c r="B1191" s="525" t="s">
        <v>4945</v>
      </c>
      <c r="C1191" s="515" t="s">
        <v>4946</v>
      </c>
      <c r="D1191" s="594">
        <v>1</v>
      </c>
      <c r="E1191" s="619" t="s">
        <v>199</v>
      </c>
      <c r="F1191" s="630"/>
      <c r="G1191" s="632"/>
      <c r="H1191" s="277"/>
      <c r="J1191" s="417"/>
      <c r="K1191" s="417"/>
      <c r="L1191" s="417"/>
      <c r="M1191" s="417"/>
      <c r="N1191" s="417"/>
      <c r="O1191" s="417"/>
    </row>
    <row r="1192" spans="1:15" ht="12.75" customHeight="1">
      <c r="A1192" s="466"/>
      <c r="B1192" s="524" t="s">
        <v>545</v>
      </c>
      <c r="C1192" s="514"/>
      <c r="D1192" s="599"/>
      <c r="E1192" s="618"/>
      <c r="F1192" s="276"/>
      <c r="G1192" s="631"/>
      <c r="H1192" s="668"/>
      <c r="J1192" s="417"/>
      <c r="K1192" s="417"/>
      <c r="L1192" s="417"/>
      <c r="M1192" s="417"/>
      <c r="N1192" s="417"/>
      <c r="O1192" s="417"/>
    </row>
    <row r="1193" spans="1:15" ht="12.75" customHeight="1">
      <c r="A1193" s="467"/>
      <c r="B1193" s="525" t="s">
        <v>4924</v>
      </c>
      <c r="C1193" s="409" t="s">
        <v>4947</v>
      </c>
      <c r="D1193" s="600">
        <v>1</v>
      </c>
      <c r="E1193" s="619" t="s">
        <v>199</v>
      </c>
      <c r="F1193" s="630"/>
      <c r="G1193" s="632"/>
      <c r="H1193" s="277"/>
      <c r="J1193" s="417"/>
      <c r="K1193" s="417"/>
      <c r="L1193" s="417"/>
      <c r="M1193" s="417"/>
      <c r="N1193" s="417"/>
      <c r="O1193" s="417"/>
    </row>
    <row r="1194" spans="1:15" ht="12.75" customHeight="1">
      <c r="A1194" s="466"/>
      <c r="B1194" s="524" t="s">
        <v>4430</v>
      </c>
      <c r="C1194" s="514"/>
      <c r="D1194" s="599"/>
      <c r="E1194" s="618"/>
      <c r="F1194" s="276"/>
      <c r="G1194" s="631"/>
      <c r="H1194" s="661"/>
      <c r="J1194" s="417"/>
      <c r="K1194" s="417"/>
      <c r="L1194" s="417"/>
      <c r="M1194" s="417"/>
      <c r="N1194" s="417"/>
      <c r="O1194" s="417"/>
    </row>
    <row r="1195" spans="1:15" ht="12.75" customHeight="1">
      <c r="A1195" s="467"/>
      <c r="B1195" s="525" t="s">
        <v>3350</v>
      </c>
      <c r="C1195" s="515" t="s">
        <v>4948</v>
      </c>
      <c r="D1195" s="600">
        <v>4</v>
      </c>
      <c r="E1195" s="619" t="s">
        <v>199</v>
      </c>
      <c r="F1195" s="630"/>
      <c r="G1195" s="632"/>
      <c r="H1195" s="277"/>
      <c r="J1195" s="417"/>
      <c r="K1195" s="417"/>
      <c r="L1195" s="417"/>
      <c r="M1195" s="417"/>
      <c r="N1195" s="417"/>
      <c r="O1195" s="417"/>
    </row>
    <row r="1196" spans="1:15" ht="12.75" customHeight="1">
      <c r="A1196" s="466"/>
      <c r="B1196" s="524" t="s">
        <v>4949</v>
      </c>
      <c r="C1196" s="514"/>
      <c r="D1196" s="599"/>
      <c r="E1196" s="618"/>
      <c r="F1196" s="276"/>
      <c r="G1196" s="631"/>
      <c r="H1196" s="668"/>
      <c r="J1196" s="417"/>
      <c r="K1196" s="417"/>
      <c r="L1196" s="417"/>
      <c r="M1196" s="417"/>
      <c r="N1196" s="417"/>
      <c r="O1196" s="417"/>
    </row>
    <row r="1197" spans="1:15" ht="12.75" customHeight="1">
      <c r="A1197" s="467"/>
      <c r="B1197" s="525" t="s">
        <v>4924</v>
      </c>
      <c r="C1197" s="409" t="s">
        <v>4401</v>
      </c>
      <c r="D1197" s="600">
        <v>1</v>
      </c>
      <c r="E1197" s="619" t="s">
        <v>199</v>
      </c>
      <c r="F1197" s="630"/>
      <c r="G1197" s="632"/>
      <c r="H1197" s="277"/>
      <c r="J1197" s="417"/>
      <c r="K1197" s="417"/>
      <c r="L1197" s="417"/>
      <c r="M1197" s="417"/>
      <c r="N1197" s="417"/>
      <c r="O1197" s="417"/>
    </row>
    <row r="1198" spans="1:15" ht="12.75" customHeight="1">
      <c r="A1198" s="466"/>
      <c r="B1198" s="524" t="s">
        <v>1303</v>
      </c>
      <c r="C1198" s="514"/>
      <c r="D1198" s="599"/>
      <c r="E1198" s="618"/>
      <c r="F1198" s="276"/>
      <c r="G1198" s="631"/>
      <c r="H1198" s="661"/>
      <c r="J1198" s="417"/>
      <c r="K1198" s="417"/>
      <c r="L1198" s="417"/>
      <c r="M1198" s="417"/>
      <c r="N1198" s="417"/>
      <c r="O1198" s="417"/>
    </row>
    <row r="1199" spans="1:15" ht="12.75" customHeight="1">
      <c r="A1199" s="467"/>
      <c r="B1199" s="525" t="s">
        <v>3350</v>
      </c>
      <c r="C1199" s="515" t="s">
        <v>4948</v>
      </c>
      <c r="D1199" s="600">
        <v>6</v>
      </c>
      <c r="E1199" s="619" t="s">
        <v>199</v>
      </c>
      <c r="F1199" s="630"/>
      <c r="G1199" s="632"/>
      <c r="H1199" s="277"/>
      <c r="J1199" s="417"/>
      <c r="K1199" s="417"/>
      <c r="L1199" s="417"/>
      <c r="M1199" s="417"/>
      <c r="N1199" s="417"/>
      <c r="O1199" s="417"/>
    </row>
    <row r="1200" spans="1:15" ht="12.75" customHeight="1">
      <c r="A1200" s="466"/>
      <c r="B1200" s="524" t="s">
        <v>4950</v>
      </c>
      <c r="C1200" s="514"/>
      <c r="D1200" s="599"/>
      <c r="E1200" s="618"/>
      <c r="F1200" s="276"/>
      <c r="G1200" s="631"/>
      <c r="H1200" s="668"/>
      <c r="J1200" s="417"/>
      <c r="K1200" s="417"/>
      <c r="L1200" s="417"/>
      <c r="M1200" s="417"/>
      <c r="N1200" s="417"/>
      <c r="O1200" s="417"/>
    </row>
    <row r="1201" spans="1:15" ht="12.75" customHeight="1">
      <c r="A1201" s="467"/>
      <c r="B1201" s="525" t="s">
        <v>4951</v>
      </c>
      <c r="C1201" s="409" t="s">
        <v>1767</v>
      </c>
      <c r="D1201" s="600">
        <v>51</v>
      </c>
      <c r="E1201" s="619" t="s">
        <v>161</v>
      </c>
      <c r="F1201" s="630"/>
      <c r="G1201" s="632"/>
      <c r="H1201" s="277"/>
      <c r="J1201" s="417"/>
      <c r="K1201" s="417"/>
      <c r="L1201" s="417"/>
      <c r="M1201" s="417"/>
      <c r="N1201" s="417"/>
      <c r="O1201" s="417"/>
    </row>
    <row r="1202" spans="1:15" ht="12.75" customHeight="1">
      <c r="A1202" s="466"/>
      <c r="B1202" s="524" t="s">
        <v>1844</v>
      </c>
      <c r="C1202" s="514"/>
      <c r="D1202" s="599"/>
      <c r="E1202" s="618"/>
      <c r="F1202" s="276"/>
      <c r="G1202" s="631"/>
      <c r="H1202" s="661"/>
      <c r="J1202" s="417"/>
      <c r="K1202" s="417"/>
      <c r="L1202" s="417"/>
      <c r="M1202" s="417"/>
      <c r="N1202" s="417"/>
      <c r="O1202" s="417"/>
    </row>
    <row r="1203" spans="1:15" ht="12.75" customHeight="1">
      <c r="A1203" s="467"/>
      <c r="B1203" s="525" t="s">
        <v>4903</v>
      </c>
      <c r="C1203" s="515" t="s">
        <v>4952</v>
      </c>
      <c r="D1203" s="600">
        <v>20</v>
      </c>
      <c r="E1203" s="619" t="s">
        <v>161</v>
      </c>
      <c r="F1203" s="630"/>
      <c r="G1203" s="632"/>
      <c r="H1203" s="277"/>
      <c r="J1203" s="417"/>
      <c r="K1203" s="417"/>
      <c r="L1203" s="417"/>
      <c r="M1203" s="417"/>
      <c r="N1203" s="417"/>
      <c r="O1203" s="417"/>
    </row>
    <row r="1204" spans="1:15" ht="12.75" customHeight="1">
      <c r="A1204" s="466"/>
      <c r="B1204" s="524" t="s">
        <v>1889</v>
      </c>
      <c r="C1204" s="514"/>
      <c r="D1204" s="599"/>
      <c r="E1204" s="618"/>
      <c r="F1204" s="276"/>
      <c r="G1204" s="631"/>
      <c r="H1204" s="668"/>
      <c r="J1204" s="417"/>
      <c r="K1204" s="417"/>
      <c r="L1204" s="417"/>
      <c r="M1204" s="417"/>
      <c r="N1204" s="417"/>
      <c r="O1204" s="417"/>
    </row>
    <row r="1205" spans="1:15" ht="12.75" customHeight="1">
      <c r="A1205" s="467"/>
      <c r="B1205" s="525" t="s">
        <v>4953</v>
      </c>
      <c r="C1205" s="409" t="s">
        <v>3628</v>
      </c>
      <c r="D1205" s="600">
        <v>1</v>
      </c>
      <c r="E1205" s="619" t="s">
        <v>199</v>
      </c>
      <c r="F1205" s="630"/>
      <c r="G1205" s="632"/>
      <c r="H1205" s="277"/>
      <c r="J1205" s="417"/>
      <c r="K1205" s="417"/>
      <c r="L1205" s="417"/>
      <c r="M1205" s="417"/>
      <c r="N1205" s="417"/>
      <c r="O1205" s="417"/>
    </row>
    <row r="1206" spans="1:15" ht="12.75" customHeight="1">
      <c r="A1206" s="466"/>
      <c r="B1206" s="524" t="s">
        <v>2369</v>
      </c>
      <c r="C1206" s="514"/>
      <c r="D1206" s="599"/>
      <c r="E1206" s="618"/>
      <c r="F1206" s="276"/>
      <c r="G1206" s="631"/>
      <c r="H1206" s="661"/>
      <c r="J1206" s="417"/>
      <c r="K1206" s="417"/>
      <c r="L1206" s="417"/>
      <c r="M1206" s="417"/>
      <c r="N1206" s="417"/>
      <c r="O1206" s="417"/>
    </row>
    <row r="1207" spans="1:15" ht="12.75" customHeight="1">
      <c r="A1207" s="467"/>
      <c r="B1207" s="525" t="s">
        <v>4953</v>
      </c>
      <c r="C1207" s="409" t="s">
        <v>2060</v>
      </c>
      <c r="D1207" s="600">
        <v>1</v>
      </c>
      <c r="E1207" s="619" t="s">
        <v>199</v>
      </c>
      <c r="F1207" s="630"/>
      <c r="G1207" s="632"/>
      <c r="H1207" s="277"/>
      <c r="J1207" s="417"/>
      <c r="K1207" s="417"/>
      <c r="L1207" s="417"/>
      <c r="M1207" s="417"/>
      <c r="N1207" s="417"/>
      <c r="O1207" s="417"/>
    </row>
    <row r="1208" spans="1:15" ht="12.75" customHeight="1">
      <c r="A1208" s="466"/>
      <c r="B1208" s="524" t="s">
        <v>3716</v>
      </c>
      <c r="C1208" s="423"/>
      <c r="D1208" s="599"/>
      <c r="E1208" s="618"/>
      <c r="F1208" s="276"/>
      <c r="G1208" s="631"/>
      <c r="H1208" s="668"/>
      <c r="J1208" s="417"/>
      <c r="K1208" s="417"/>
      <c r="L1208" s="417"/>
      <c r="M1208" s="417"/>
      <c r="N1208" s="417"/>
      <c r="O1208" s="417"/>
    </row>
    <row r="1209" spans="1:15" ht="12.75" customHeight="1">
      <c r="A1209" s="467"/>
      <c r="B1209" s="525" t="s">
        <v>4954</v>
      </c>
      <c r="C1209" s="409" t="s">
        <v>4955</v>
      </c>
      <c r="D1209" s="600">
        <v>1</v>
      </c>
      <c r="E1209" s="619" t="s">
        <v>199</v>
      </c>
      <c r="F1209" s="630"/>
      <c r="G1209" s="632"/>
      <c r="H1209" s="277"/>
      <c r="J1209" s="417"/>
      <c r="K1209" s="417"/>
      <c r="L1209" s="417"/>
      <c r="M1209" s="417"/>
      <c r="N1209" s="417"/>
      <c r="O1209" s="417"/>
    </row>
    <row r="1210" spans="1:15" ht="12.75" customHeight="1">
      <c r="A1210" s="466"/>
      <c r="B1210" s="524" t="s">
        <v>3554</v>
      </c>
      <c r="C1210" s="423"/>
      <c r="D1210" s="599"/>
      <c r="E1210" s="618"/>
      <c r="F1210" s="276"/>
      <c r="G1210" s="631"/>
      <c r="H1210" s="661"/>
      <c r="J1210" s="417"/>
      <c r="K1210" s="417"/>
      <c r="L1210" s="417"/>
      <c r="M1210" s="417"/>
      <c r="N1210" s="417"/>
      <c r="O1210" s="417"/>
    </row>
    <row r="1211" spans="1:15" ht="12.75" customHeight="1">
      <c r="A1211" s="467"/>
      <c r="B1211" s="525" t="s">
        <v>4431</v>
      </c>
      <c r="C1211" s="409" t="s">
        <v>2061</v>
      </c>
      <c r="D1211" s="600">
        <v>24</v>
      </c>
      <c r="E1211" s="619" t="s">
        <v>161</v>
      </c>
      <c r="F1211" s="630"/>
      <c r="G1211" s="632"/>
      <c r="H1211" s="277"/>
      <c r="J1211" s="417"/>
      <c r="K1211" s="417"/>
      <c r="L1211" s="417"/>
      <c r="M1211" s="417"/>
      <c r="N1211" s="417"/>
      <c r="O1211" s="417"/>
    </row>
    <row r="1212" spans="1:15" ht="12.75" customHeight="1">
      <c r="A1212" s="466"/>
      <c r="B1212" s="524" t="s">
        <v>1324</v>
      </c>
      <c r="C1212" s="423"/>
      <c r="D1212" s="599"/>
      <c r="E1212" s="618"/>
      <c r="F1212" s="633"/>
      <c r="G1212" s="631"/>
      <c r="H1212" s="670"/>
      <c r="J1212" s="417"/>
      <c r="K1212" s="417"/>
      <c r="L1212" s="417"/>
      <c r="M1212" s="417"/>
      <c r="N1212" s="417"/>
      <c r="O1212" s="417"/>
    </row>
    <row r="1213" spans="1:15" ht="12.75" customHeight="1">
      <c r="A1213" s="467"/>
      <c r="B1213" s="525" t="s">
        <v>4907</v>
      </c>
      <c r="C1213" s="515" t="s">
        <v>3208</v>
      </c>
      <c r="D1213" s="600">
        <v>14</v>
      </c>
      <c r="E1213" s="619" t="s">
        <v>199</v>
      </c>
      <c r="F1213" s="634"/>
      <c r="G1213" s="632"/>
      <c r="H1213" s="277"/>
      <c r="J1213" s="417"/>
      <c r="K1213" s="417"/>
      <c r="L1213" s="417"/>
      <c r="M1213" s="417"/>
      <c r="N1213" s="417"/>
      <c r="O1213" s="417"/>
    </row>
    <row r="1214" spans="1:15" ht="12.75" customHeight="1">
      <c r="A1214" s="466"/>
      <c r="B1214" s="510" t="s">
        <v>4956</v>
      </c>
      <c r="C1214" s="423"/>
      <c r="D1214" s="599"/>
      <c r="E1214" s="618"/>
      <c r="F1214" s="276"/>
      <c r="G1214" s="631"/>
      <c r="H1214" s="661"/>
      <c r="J1214" s="417"/>
      <c r="K1214" s="417"/>
      <c r="L1214" s="417"/>
      <c r="M1214" s="417"/>
      <c r="N1214" s="417"/>
      <c r="O1214" s="417"/>
    </row>
    <row r="1215" spans="1:15" ht="12.75" customHeight="1">
      <c r="A1215" s="467"/>
      <c r="B1215" s="523" t="s">
        <v>1255</v>
      </c>
      <c r="C1215" s="515" t="s">
        <v>4957</v>
      </c>
      <c r="D1215" s="600">
        <v>53.4</v>
      </c>
      <c r="E1215" s="619" t="s">
        <v>161</v>
      </c>
      <c r="F1215" s="630"/>
      <c r="G1215" s="632"/>
      <c r="H1215" s="277"/>
      <c r="J1215" s="417"/>
      <c r="K1215" s="417"/>
      <c r="L1215" s="417"/>
      <c r="M1215" s="417"/>
      <c r="N1215" s="417"/>
      <c r="O1215" s="417"/>
    </row>
    <row r="1216" spans="1:15" ht="12.75" customHeight="1">
      <c r="A1216" s="466"/>
      <c r="B1216" s="510" t="s">
        <v>4958</v>
      </c>
      <c r="C1216" s="514"/>
      <c r="D1216" s="599"/>
      <c r="E1216" s="618"/>
      <c r="F1216" s="276"/>
      <c r="G1216" s="631"/>
      <c r="H1216" s="661"/>
      <c r="J1216" s="417"/>
      <c r="K1216" s="417"/>
      <c r="L1216" s="417"/>
      <c r="M1216" s="417"/>
      <c r="N1216" s="417"/>
      <c r="O1216" s="417"/>
    </row>
    <row r="1217" spans="1:40" ht="12.75" customHeight="1">
      <c r="A1217" s="467"/>
      <c r="B1217" s="523" t="s">
        <v>4907</v>
      </c>
      <c r="C1217" s="409" t="s">
        <v>2948</v>
      </c>
      <c r="D1217" s="600">
        <v>19</v>
      </c>
      <c r="E1217" s="619" t="s">
        <v>199</v>
      </c>
      <c r="F1217" s="630"/>
      <c r="G1217" s="632"/>
      <c r="H1217" s="277"/>
      <c r="J1217" s="417"/>
      <c r="K1217" s="417"/>
      <c r="L1217" s="417"/>
      <c r="M1217" s="417"/>
      <c r="N1217" s="417"/>
      <c r="O1217" s="417"/>
    </row>
    <row r="1218" spans="1:40" ht="12.75" customHeight="1">
      <c r="A1218" s="466"/>
      <c r="B1218" s="510" t="s">
        <v>3936</v>
      </c>
      <c r="C1218" s="514"/>
      <c r="D1218" s="599"/>
      <c r="E1218" s="618"/>
      <c r="F1218" s="276"/>
      <c r="G1218" s="631"/>
      <c r="H1218" s="661"/>
      <c r="J1218" s="417"/>
      <c r="K1218" s="417"/>
      <c r="L1218" s="417"/>
      <c r="M1218" s="417"/>
      <c r="N1218" s="417"/>
      <c r="O1218" s="417"/>
    </row>
    <row r="1219" spans="1:40" ht="12.75" customHeight="1">
      <c r="A1219" s="467"/>
      <c r="B1219" s="523" t="s">
        <v>4959</v>
      </c>
      <c r="C1219" s="409" t="s">
        <v>4960</v>
      </c>
      <c r="D1219" s="599">
        <v>137</v>
      </c>
      <c r="E1219" s="619" t="s">
        <v>161</v>
      </c>
      <c r="F1219" s="276"/>
      <c r="G1219" s="632"/>
      <c r="H1219" s="277"/>
      <c r="J1219" s="417"/>
      <c r="K1219" s="417"/>
      <c r="L1219" s="417"/>
      <c r="M1219" s="417"/>
      <c r="N1219" s="417"/>
      <c r="O1219" s="417"/>
    </row>
    <row r="1220" spans="1:40" ht="12.75" customHeight="1">
      <c r="A1220" s="466"/>
      <c r="B1220" s="510" t="s">
        <v>4767</v>
      </c>
      <c r="C1220" s="514"/>
      <c r="D1220" s="597"/>
      <c r="E1220" s="618"/>
      <c r="F1220" s="636"/>
      <c r="G1220" s="631"/>
      <c r="H1220" s="661"/>
      <c r="J1220" s="417"/>
      <c r="K1220" s="417"/>
      <c r="L1220" s="417"/>
      <c r="M1220" s="417"/>
      <c r="N1220" s="417"/>
      <c r="O1220" s="417"/>
    </row>
    <row r="1221" spans="1:40" ht="12.75" customHeight="1">
      <c r="A1221" s="467"/>
      <c r="B1221" s="523" t="s">
        <v>4959</v>
      </c>
      <c r="C1221" s="515"/>
      <c r="D1221" s="594">
        <v>295</v>
      </c>
      <c r="E1221" s="619" t="s">
        <v>161</v>
      </c>
      <c r="F1221" s="630"/>
      <c r="G1221" s="632"/>
      <c r="H1221" s="277"/>
      <c r="J1221" s="417"/>
      <c r="K1221" s="417"/>
      <c r="L1221" s="417"/>
      <c r="M1221" s="417"/>
      <c r="N1221" s="417"/>
      <c r="O1221" s="417"/>
    </row>
    <row r="1222" spans="1:40" ht="12.75" customHeight="1">
      <c r="A1222" s="475"/>
      <c r="B1222" s="510" t="s">
        <v>1515</v>
      </c>
      <c r="C1222" s="514"/>
      <c r="D1222" s="590"/>
      <c r="E1222" s="618"/>
      <c r="F1222" s="631"/>
      <c r="G1222" s="631"/>
      <c r="H1222" s="661"/>
      <c r="J1222" s="417"/>
      <c r="K1222" s="417"/>
      <c r="L1222" s="417"/>
      <c r="M1222" s="417"/>
      <c r="N1222" s="417"/>
      <c r="O1222" s="417"/>
    </row>
    <row r="1223" spans="1:40" ht="12.75" customHeight="1">
      <c r="A1223" s="467"/>
      <c r="B1223" s="523" t="s">
        <v>4961</v>
      </c>
      <c r="C1223" s="409" t="s">
        <v>1249</v>
      </c>
      <c r="D1223" s="591">
        <v>1</v>
      </c>
      <c r="E1223" s="619" t="s">
        <v>199</v>
      </c>
      <c r="F1223" s="632"/>
      <c r="G1223" s="632"/>
      <c r="H1223" s="277"/>
      <c r="J1223" s="417"/>
      <c r="K1223" s="417"/>
      <c r="L1223" s="417"/>
      <c r="M1223" s="417"/>
      <c r="N1223" s="417"/>
      <c r="O1223" s="417"/>
    </row>
    <row r="1224" spans="1:40" ht="12.75" customHeight="1">
      <c r="A1224" s="466"/>
      <c r="B1224" s="510" t="s">
        <v>4962</v>
      </c>
      <c r="C1224" s="514"/>
      <c r="D1224" s="590"/>
      <c r="E1224" s="618"/>
      <c r="F1224" s="631"/>
      <c r="G1224" s="631"/>
      <c r="H1224" s="423"/>
      <c r="J1224" s="417"/>
      <c r="K1224" s="417"/>
      <c r="L1224" s="417"/>
      <c r="M1224" s="417"/>
      <c r="N1224" s="417"/>
      <c r="O1224" s="417"/>
    </row>
    <row r="1225" spans="1:40" ht="12.75" customHeight="1">
      <c r="A1225" s="480"/>
      <c r="B1225" s="523" t="s">
        <v>2050</v>
      </c>
      <c r="C1225" s="409" t="s">
        <v>3356</v>
      </c>
      <c r="D1225" s="591">
        <v>1</v>
      </c>
      <c r="E1225" s="619" t="s">
        <v>199</v>
      </c>
      <c r="F1225" s="632"/>
      <c r="G1225" s="632"/>
      <c r="H1225" s="277"/>
      <c r="J1225" s="417"/>
      <c r="K1225" s="417"/>
      <c r="L1225" s="417"/>
      <c r="M1225" s="417"/>
      <c r="N1225" s="417"/>
      <c r="O1225" s="417"/>
    </row>
    <row r="1226" spans="1:40" ht="12.75" customHeight="1">
      <c r="A1226" s="466"/>
      <c r="B1226" s="510" t="s">
        <v>4627</v>
      </c>
      <c r="C1226" s="514"/>
      <c r="D1226" s="599"/>
      <c r="E1226" s="618"/>
      <c r="F1226" s="276"/>
      <c r="G1226" s="631"/>
      <c r="H1226" s="661"/>
      <c r="J1226" s="417"/>
      <c r="K1226" s="417"/>
      <c r="L1226" s="417"/>
      <c r="M1226" s="417"/>
      <c r="N1226" s="417"/>
      <c r="O1226" s="417"/>
    </row>
    <row r="1227" spans="1:40" ht="12.75" customHeight="1">
      <c r="A1227" s="467"/>
      <c r="B1227" s="523" t="s">
        <v>4963</v>
      </c>
      <c r="C1227" s="409" t="s">
        <v>1701</v>
      </c>
      <c r="D1227" s="600">
        <v>1</v>
      </c>
      <c r="E1227" s="619" t="s">
        <v>3733</v>
      </c>
      <c r="F1227" s="630"/>
      <c r="G1227" s="632"/>
      <c r="H1227" s="277"/>
      <c r="J1227" s="417"/>
      <c r="K1227" s="417"/>
      <c r="L1227" s="417"/>
      <c r="M1227" s="417"/>
      <c r="N1227" s="417"/>
      <c r="O1227" s="417"/>
    </row>
    <row r="1228" spans="1:40" ht="12.75" customHeight="1">
      <c r="A1228" s="466"/>
      <c r="B1228" s="510" t="s">
        <v>4061</v>
      </c>
      <c r="C1228" s="514"/>
      <c r="D1228" s="599"/>
      <c r="E1228" s="618"/>
      <c r="F1228" s="276"/>
      <c r="G1228" s="631"/>
      <c r="H1228" s="661"/>
      <c r="J1228" s="417"/>
      <c r="K1228" s="417"/>
      <c r="L1228" s="417"/>
      <c r="M1228" s="417"/>
      <c r="N1228" s="417"/>
      <c r="O1228" s="417"/>
    </row>
    <row r="1229" spans="1:40" ht="12.75" customHeight="1">
      <c r="A1229" s="467"/>
      <c r="B1229" s="523" t="s">
        <v>3016</v>
      </c>
      <c r="C1229" s="409" t="s">
        <v>4042</v>
      </c>
      <c r="D1229" s="600">
        <v>2</v>
      </c>
      <c r="E1229" s="619" t="s">
        <v>199</v>
      </c>
      <c r="F1229" s="630"/>
      <c r="G1229" s="632"/>
      <c r="H1229" s="277"/>
      <c r="J1229" s="417"/>
      <c r="K1229" s="417"/>
      <c r="L1229" s="417"/>
      <c r="M1229" s="417"/>
      <c r="N1229" s="417"/>
      <c r="O1229" s="417"/>
    </row>
    <row r="1230" spans="1:40" ht="12.75" customHeight="1">
      <c r="A1230" s="466"/>
      <c r="B1230" s="510" t="s">
        <v>2250</v>
      </c>
      <c r="C1230" s="514"/>
      <c r="D1230" s="599"/>
      <c r="E1230" s="618"/>
      <c r="F1230" s="276"/>
      <c r="G1230" s="631"/>
      <c r="H1230" s="661"/>
      <c r="J1230" s="417"/>
      <c r="K1230" s="417"/>
      <c r="L1230" s="417"/>
      <c r="M1230" s="417"/>
      <c r="N1230" s="417"/>
      <c r="O1230" s="417"/>
      <c r="P1230" s="417"/>
      <c r="Q1230" s="417"/>
      <c r="R1230" s="417"/>
      <c r="S1230" s="417"/>
      <c r="T1230" s="417"/>
      <c r="U1230" s="417"/>
      <c r="V1230" s="417"/>
      <c r="W1230" s="417"/>
      <c r="X1230" s="417"/>
      <c r="Y1230" s="417"/>
      <c r="Z1230" s="417"/>
      <c r="AA1230" s="417"/>
      <c r="AB1230" s="417"/>
      <c r="AC1230" s="417"/>
      <c r="AD1230" s="417"/>
      <c r="AE1230" s="417"/>
      <c r="AF1230" s="417"/>
      <c r="AG1230" s="417"/>
      <c r="AH1230" s="417"/>
      <c r="AI1230" s="417"/>
      <c r="AJ1230" s="417"/>
      <c r="AK1230" s="417"/>
      <c r="AL1230" s="417"/>
      <c r="AM1230" s="417"/>
      <c r="AN1230" s="417"/>
    </row>
    <row r="1231" spans="1:40" ht="12.75" customHeight="1">
      <c r="A1231" s="467"/>
      <c r="B1231" s="523" t="s">
        <v>4431</v>
      </c>
      <c r="C1231" s="409" t="s">
        <v>4965</v>
      </c>
      <c r="D1231" s="600">
        <v>12</v>
      </c>
      <c r="E1231" s="619" t="s">
        <v>161</v>
      </c>
      <c r="F1231" s="630"/>
      <c r="G1231" s="632"/>
      <c r="H1231" s="277"/>
      <c r="J1231" s="417"/>
      <c r="K1231" s="417"/>
      <c r="L1231" s="417"/>
      <c r="M1231" s="417"/>
      <c r="N1231" s="417"/>
      <c r="O1231" s="417"/>
      <c r="P1231" s="417"/>
      <c r="Q1231" s="417"/>
      <c r="R1231" s="417"/>
      <c r="S1231" s="417"/>
      <c r="T1231" s="417"/>
      <c r="U1231" s="417"/>
      <c r="V1231" s="417"/>
      <c r="W1231" s="417"/>
      <c r="X1231" s="417"/>
      <c r="Y1231" s="417"/>
      <c r="Z1231" s="417"/>
      <c r="AA1231" s="417"/>
      <c r="AB1231" s="417"/>
      <c r="AC1231" s="417"/>
      <c r="AD1231" s="417"/>
      <c r="AE1231" s="417"/>
      <c r="AF1231" s="417"/>
      <c r="AG1231" s="417"/>
      <c r="AH1231" s="417"/>
      <c r="AI1231" s="417"/>
      <c r="AJ1231" s="417"/>
      <c r="AK1231" s="417"/>
      <c r="AL1231" s="417"/>
      <c r="AM1231" s="417"/>
      <c r="AN1231" s="417"/>
    </row>
    <row r="1232" spans="1:40" ht="12.75" customHeight="1">
      <c r="A1232" s="466"/>
      <c r="B1232" s="510" t="s">
        <v>2250</v>
      </c>
      <c r="C1232" s="423"/>
      <c r="D1232" s="599"/>
      <c r="E1232" s="618"/>
      <c r="F1232" s="276"/>
      <c r="G1232" s="631"/>
      <c r="H1232" s="661"/>
      <c r="J1232" s="417"/>
      <c r="K1232" s="417"/>
      <c r="L1232" s="417"/>
      <c r="M1232" s="417"/>
      <c r="N1232" s="417"/>
      <c r="O1232" s="417"/>
      <c r="P1232" s="417"/>
      <c r="Q1232" s="417"/>
      <c r="R1232" s="417"/>
      <c r="S1232" s="417"/>
      <c r="T1232" s="417"/>
      <c r="U1232" s="417"/>
      <c r="V1232" s="417"/>
      <c r="W1232" s="417"/>
      <c r="X1232" s="417"/>
      <c r="Y1232" s="417"/>
      <c r="Z1232" s="417"/>
      <c r="AA1232" s="417"/>
      <c r="AB1232" s="417"/>
      <c r="AC1232" s="417"/>
      <c r="AD1232" s="417"/>
      <c r="AE1232" s="417"/>
      <c r="AF1232" s="417"/>
      <c r="AG1232" s="417"/>
      <c r="AH1232" s="417"/>
      <c r="AI1232" s="417"/>
      <c r="AJ1232" s="417"/>
      <c r="AK1232" s="417"/>
      <c r="AL1232" s="417"/>
      <c r="AM1232" s="417"/>
      <c r="AN1232" s="417"/>
    </row>
    <row r="1233" spans="1:40" ht="12.75" customHeight="1">
      <c r="A1233" s="467"/>
      <c r="B1233" s="523" t="s">
        <v>4907</v>
      </c>
      <c r="C1233" s="515" t="s">
        <v>3208</v>
      </c>
      <c r="D1233" s="600">
        <v>7</v>
      </c>
      <c r="E1233" s="619" t="s">
        <v>199</v>
      </c>
      <c r="F1233" s="630"/>
      <c r="G1233" s="632"/>
      <c r="H1233" s="277"/>
      <c r="J1233" s="417"/>
      <c r="K1233" s="417"/>
      <c r="L1233" s="417"/>
      <c r="M1233" s="417"/>
      <c r="N1233" s="417"/>
      <c r="O1233" s="417"/>
      <c r="P1233" s="417"/>
      <c r="Q1233" s="417"/>
      <c r="R1233" s="417"/>
      <c r="S1233" s="417"/>
      <c r="T1233" s="417"/>
      <c r="U1233" s="417"/>
      <c r="V1233" s="417"/>
      <c r="W1233" s="417"/>
      <c r="X1233" s="417"/>
      <c r="Y1233" s="417"/>
      <c r="Z1233" s="417"/>
      <c r="AA1233" s="417"/>
      <c r="AB1233" s="417"/>
      <c r="AC1233" s="417"/>
      <c r="AD1233" s="417"/>
      <c r="AE1233" s="417"/>
      <c r="AF1233" s="417"/>
      <c r="AG1233" s="417"/>
      <c r="AH1233" s="417"/>
      <c r="AI1233" s="417"/>
      <c r="AJ1233" s="417"/>
      <c r="AK1233" s="417"/>
      <c r="AL1233" s="417"/>
      <c r="AM1233" s="417"/>
      <c r="AN1233" s="417"/>
    </row>
    <row r="1234" spans="1:40" ht="12.75" customHeight="1">
      <c r="A1234" s="481"/>
      <c r="B1234" s="510" t="s">
        <v>2250</v>
      </c>
      <c r="C1234" s="514"/>
      <c r="D1234" s="599"/>
      <c r="E1234" s="618"/>
      <c r="F1234" s="276"/>
      <c r="G1234" s="631"/>
      <c r="H1234" s="661"/>
      <c r="J1234" s="417"/>
      <c r="K1234" s="417"/>
      <c r="L1234" s="417"/>
      <c r="M1234" s="417"/>
      <c r="N1234" s="417"/>
      <c r="O1234" s="417"/>
    </row>
    <row r="1235" spans="1:40" ht="12.75" customHeight="1">
      <c r="A1235" s="482"/>
      <c r="B1235" s="528" t="s">
        <v>4909</v>
      </c>
      <c r="C1235" s="409" t="s">
        <v>4966</v>
      </c>
      <c r="D1235" s="604">
        <v>1</v>
      </c>
      <c r="E1235" s="619" t="s">
        <v>199</v>
      </c>
      <c r="F1235" s="630"/>
      <c r="G1235" s="632"/>
      <c r="H1235" s="277"/>
      <c r="J1235" s="417"/>
      <c r="K1235" s="417"/>
      <c r="L1235" s="417"/>
      <c r="M1235" s="417"/>
      <c r="N1235" s="417"/>
      <c r="O1235" s="417"/>
    </row>
    <row r="1236" spans="1:40" ht="12.75" customHeight="1">
      <c r="A1236" s="475"/>
      <c r="B1236" s="524" t="s">
        <v>1660</v>
      </c>
      <c r="C1236" s="514"/>
      <c r="D1236" s="590"/>
      <c r="E1236" s="618"/>
      <c r="F1236" s="276"/>
      <c r="G1236" s="631"/>
      <c r="H1236" s="661"/>
      <c r="J1236" s="417"/>
      <c r="K1236" s="417"/>
      <c r="L1236" s="417"/>
      <c r="M1236" s="417"/>
      <c r="N1236" s="417"/>
      <c r="O1236" s="417"/>
    </row>
    <row r="1237" spans="1:40" ht="12.75" customHeight="1">
      <c r="A1237" s="467"/>
      <c r="B1237" s="525" t="s">
        <v>4431</v>
      </c>
      <c r="C1237" s="409" t="s">
        <v>4965</v>
      </c>
      <c r="D1237" s="591">
        <v>12.5</v>
      </c>
      <c r="E1237" s="619" t="s">
        <v>161</v>
      </c>
      <c r="F1237" s="630"/>
      <c r="G1237" s="632"/>
      <c r="H1237" s="277"/>
      <c r="J1237" s="417"/>
      <c r="K1237" s="417"/>
      <c r="L1237" s="417"/>
      <c r="M1237" s="417"/>
      <c r="N1237" s="417"/>
      <c r="O1237" s="417"/>
    </row>
    <row r="1238" spans="1:40" ht="12.75" customHeight="1">
      <c r="A1238" s="466"/>
      <c r="B1238" s="524" t="s">
        <v>1660</v>
      </c>
      <c r="C1238" s="423"/>
      <c r="D1238" s="599"/>
      <c r="E1238" s="618"/>
      <c r="F1238" s="633"/>
      <c r="G1238" s="631"/>
      <c r="H1238" s="661"/>
      <c r="J1238" s="417"/>
      <c r="K1238" s="417"/>
      <c r="L1238" s="417"/>
      <c r="M1238" s="417"/>
      <c r="N1238" s="417"/>
      <c r="O1238" s="417"/>
    </row>
    <row r="1239" spans="1:40" ht="12.75" customHeight="1">
      <c r="A1239" s="467"/>
      <c r="B1239" s="525" t="s">
        <v>4907</v>
      </c>
      <c r="C1239" s="515" t="s">
        <v>3208</v>
      </c>
      <c r="D1239" s="600">
        <v>6</v>
      </c>
      <c r="E1239" s="619" t="s">
        <v>199</v>
      </c>
      <c r="F1239" s="634"/>
      <c r="G1239" s="632"/>
      <c r="H1239" s="277"/>
      <c r="J1239" s="417"/>
      <c r="K1239" s="417"/>
      <c r="L1239" s="417"/>
      <c r="M1239" s="417"/>
      <c r="N1239" s="417"/>
      <c r="O1239" s="417"/>
    </row>
    <row r="1240" spans="1:40" ht="12.75" customHeight="1">
      <c r="A1240" s="481"/>
      <c r="B1240" s="524" t="s">
        <v>1660</v>
      </c>
      <c r="C1240" s="514"/>
      <c r="D1240" s="599"/>
      <c r="E1240" s="614"/>
      <c r="F1240" s="633"/>
      <c r="G1240" s="631"/>
      <c r="H1240" s="671"/>
      <c r="J1240" s="417"/>
      <c r="K1240" s="417"/>
      <c r="L1240" s="417"/>
      <c r="M1240" s="417"/>
      <c r="N1240" s="417"/>
      <c r="O1240" s="417"/>
    </row>
    <row r="1241" spans="1:40" ht="12.75" customHeight="1">
      <c r="A1241" s="482"/>
      <c r="B1241" s="528" t="s">
        <v>4909</v>
      </c>
      <c r="C1241" s="409" t="s">
        <v>4820</v>
      </c>
      <c r="D1241" s="604">
        <v>1</v>
      </c>
      <c r="E1241" s="522" t="s">
        <v>199</v>
      </c>
      <c r="F1241" s="635"/>
      <c r="G1241" s="632"/>
      <c r="H1241" s="635"/>
      <c r="J1241" s="5"/>
      <c r="K1241" s="417"/>
      <c r="L1241" s="417"/>
      <c r="M1241" s="417"/>
      <c r="N1241" s="417"/>
      <c r="O1241" s="417"/>
    </row>
    <row r="1242" spans="1:40" ht="12.75" customHeight="1">
      <c r="A1242" s="466"/>
      <c r="B1242" s="382" t="s">
        <v>4967</v>
      </c>
      <c r="C1242" s="514"/>
      <c r="D1242" s="599"/>
      <c r="E1242" s="614"/>
      <c r="F1242" s="276"/>
      <c r="G1242" s="631"/>
      <c r="H1242" s="661"/>
      <c r="J1242" s="417"/>
      <c r="K1242" s="417"/>
      <c r="L1242" s="417"/>
      <c r="M1242" s="417"/>
      <c r="N1242" s="417"/>
      <c r="O1242" s="417"/>
      <c r="P1242" s="417"/>
      <c r="Q1242" s="417"/>
      <c r="R1242" s="417"/>
      <c r="S1242" s="417"/>
      <c r="T1242" s="417"/>
      <c r="U1242" s="417"/>
      <c r="V1242" s="417"/>
      <c r="W1242" s="417"/>
      <c r="X1242" s="417"/>
      <c r="Y1242" s="417"/>
      <c r="Z1242" s="417"/>
      <c r="AA1242" s="417"/>
      <c r="AB1242" s="417"/>
      <c r="AC1242" s="417"/>
      <c r="AD1242" s="417"/>
      <c r="AE1242" s="417"/>
      <c r="AF1242" s="417"/>
      <c r="AG1242" s="417"/>
      <c r="AH1242" s="417"/>
      <c r="AI1242" s="417"/>
      <c r="AJ1242" s="417"/>
      <c r="AK1242" s="417"/>
      <c r="AL1242" s="417"/>
      <c r="AM1242" s="417"/>
      <c r="AN1242" s="417"/>
    </row>
    <row r="1243" spans="1:40" ht="12.75" customHeight="1">
      <c r="A1243" s="483"/>
      <c r="B1243" s="497" t="s">
        <v>4431</v>
      </c>
      <c r="C1243" s="497" t="s">
        <v>4965</v>
      </c>
      <c r="D1243" s="600">
        <v>14.2</v>
      </c>
      <c r="E1243" s="615" t="s">
        <v>161</v>
      </c>
      <c r="F1243" s="630"/>
      <c r="G1243" s="632"/>
      <c r="H1243" s="277"/>
      <c r="J1243" s="417"/>
      <c r="K1243" s="417"/>
      <c r="L1243" s="417"/>
      <c r="M1243" s="417"/>
      <c r="N1243" s="417"/>
      <c r="O1243" s="417"/>
      <c r="P1243" s="417"/>
      <c r="Q1243" s="417"/>
      <c r="R1243" s="417"/>
      <c r="S1243" s="417"/>
      <c r="T1243" s="417"/>
      <c r="U1243" s="417"/>
      <c r="V1243" s="417"/>
      <c r="W1243" s="417"/>
      <c r="X1243" s="417"/>
      <c r="Y1243" s="417"/>
      <c r="Z1243" s="417"/>
      <c r="AA1243" s="417"/>
      <c r="AB1243" s="417"/>
      <c r="AC1243" s="417"/>
      <c r="AD1243" s="417"/>
      <c r="AE1243" s="417"/>
      <c r="AF1243" s="417"/>
      <c r="AG1243" s="417"/>
      <c r="AH1243" s="417"/>
      <c r="AI1243" s="417"/>
      <c r="AJ1243" s="417"/>
      <c r="AK1243" s="417"/>
      <c r="AL1243" s="417"/>
      <c r="AM1243" s="417"/>
      <c r="AN1243" s="417"/>
    </row>
    <row r="1244" spans="1:40" ht="12.75" customHeight="1">
      <c r="A1244" s="475"/>
      <c r="B1244" s="503" t="s">
        <v>4967</v>
      </c>
      <c r="C1244" s="503"/>
      <c r="D1244" s="590"/>
      <c r="E1244" s="475"/>
      <c r="F1244" s="631"/>
      <c r="G1244" s="631"/>
      <c r="H1244" s="423"/>
      <c r="J1244" s="417"/>
      <c r="K1244" s="417"/>
      <c r="L1244" s="417"/>
      <c r="M1244" s="417"/>
      <c r="N1244" s="417"/>
      <c r="O1244" s="417"/>
      <c r="P1244" s="417"/>
      <c r="Q1244" s="417"/>
      <c r="R1244" s="417"/>
      <c r="S1244" s="417"/>
      <c r="T1244" s="417"/>
      <c r="U1244" s="417"/>
      <c r="V1244" s="417"/>
      <c r="W1244" s="417"/>
      <c r="X1244" s="417"/>
      <c r="Y1244" s="417"/>
      <c r="Z1244" s="417"/>
      <c r="AA1244" s="417"/>
      <c r="AB1244" s="417"/>
      <c r="AC1244" s="417"/>
      <c r="AD1244" s="417"/>
      <c r="AE1244" s="417"/>
      <c r="AF1244" s="417"/>
      <c r="AG1244" s="417"/>
      <c r="AH1244" s="417"/>
      <c r="AI1244" s="417"/>
      <c r="AJ1244" s="417"/>
      <c r="AK1244" s="417"/>
      <c r="AL1244" s="417"/>
      <c r="AM1244" s="417"/>
      <c r="AN1244" s="417"/>
    </row>
    <row r="1245" spans="1:40" ht="12.75" customHeight="1">
      <c r="A1245" s="480"/>
      <c r="B1245" s="493" t="s">
        <v>4907</v>
      </c>
      <c r="C1245" s="277" t="s">
        <v>3208</v>
      </c>
      <c r="D1245" s="591">
        <v>8</v>
      </c>
      <c r="E1245" s="507" t="s">
        <v>199</v>
      </c>
      <c r="F1245" s="632"/>
      <c r="G1245" s="632"/>
      <c r="H1245" s="277"/>
      <c r="J1245" s="417"/>
      <c r="K1245" s="417"/>
      <c r="L1245" s="417"/>
      <c r="M1245" s="417"/>
      <c r="N1245" s="417"/>
      <c r="O1245" s="417"/>
      <c r="P1245" s="417"/>
      <c r="Q1245" s="417"/>
      <c r="R1245" s="417"/>
      <c r="S1245" s="417"/>
      <c r="T1245" s="417"/>
      <c r="U1245" s="417"/>
      <c r="V1245" s="417"/>
      <c r="W1245" s="417"/>
      <c r="X1245" s="417"/>
      <c r="Y1245" s="417"/>
      <c r="Z1245" s="417"/>
      <c r="AA1245" s="417"/>
      <c r="AB1245" s="417"/>
      <c r="AC1245" s="417"/>
      <c r="AD1245" s="417"/>
      <c r="AE1245" s="417"/>
      <c r="AF1245" s="417"/>
      <c r="AG1245" s="417"/>
      <c r="AH1245" s="417"/>
      <c r="AI1245" s="417"/>
      <c r="AJ1245" s="417"/>
      <c r="AK1245" s="417"/>
      <c r="AL1245" s="417"/>
      <c r="AM1245" s="417"/>
      <c r="AN1245" s="417"/>
    </row>
    <row r="1246" spans="1:40" ht="12.75" customHeight="1">
      <c r="A1246" s="466"/>
      <c r="B1246" s="496" t="s">
        <v>4967</v>
      </c>
      <c r="C1246" s="503"/>
      <c r="D1246" s="590"/>
      <c r="E1246" s="475"/>
      <c r="F1246" s="276"/>
      <c r="G1246" s="631"/>
      <c r="H1246" s="661"/>
      <c r="J1246" s="417"/>
      <c r="K1246" s="417"/>
      <c r="L1246" s="417"/>
      <c r="M1246" s="417"/>
      <c r="N1246" s="417"/>
      <c r="O1246" s="417"/>
      <c r="P1246" s="417"/>
      <c r="Q1246" s="417"/>
      <c r="R1246" s="417"/>
      <c r="S1246" s="417"/>
      <c r="T1246" s="417"/>
      <c r="U1246" s="417"/>
      <c r="V1246" s="417"/>
      <c r="W1246" s="417"/>
      <c r="X1246" s="417"/>
      <c r="Y1246" s="417"/>
      <c r="Z1246" s="417"/>
      <c r="AA1246" s="417"/>
      <c r="AB1246" s="417"/>
      <c r="AC1246" s="417"/>
      <c r="AD1246" s="417"/>
      <c r="AE1246" s="417"/>
      <c r="AF1246" s="417"/>
      <c r="AG1246" s="417"/>
      <c r="AH1246" s="417"/>
      <c r="AI1246" s="417"/>
      <c r="AJ1246" s="417"/>
      <c r="AK1246" s="417"/>
      <c r="AL1246" s="417"/>
      <c r="AM1246" s="417"/>
      <c r="AN1246" s="417"/>
    </row>
    <row r="1247" spans="1:40" ht="12.75" customHeight="1">
      <c r="A1247" s="467"/>
      <c r="B1247" s="493" t="s">
        <v>4909</v>
      </c>
      <c r="C1247" s="277" t="s">
        <v>4820</v>
      </c>
      <c r="D1247" s="591">
        <v>1</v>
      </c>
      <c r="E1247" s="507" t="s">
        <v>199</v>
      </c>
      <c r="F1247" s="630"/>
      <c r="G1247" s="632"/>
      <c r="H1247" s="277"/>
      <c r="J1247" s="417"/>
      <c r="K1247" s="417"/>
      <c r="L1247" s="417"/>
      <c r="M1247" s="417"/>
      <c r="N1247" s="417"/>
      <c r="O1247" s="417"/>
      <c r="P1247" s="417"/>
      <c r="Q1247" s="417"/>
      <c r="R1247" s="417"/>
      <c r="S1247" s="417"/>
      <c r="T1247" s="417"/>
      <c r="U1247" s="417"/>
      <c r="V1247" s="417"/>
      <c r="W1247" s="417"/>
      <c r="X1247" s="417"/>
      <c r="Y1247" s="417"/>
      <c r="Z1247" s="417"/>
      <c r="AA1247" s="417"/>
      <c r="AB1247" s="417"/>
      <c r="AC1247" s="417"/>
      <c r="AD1247" s="417"/>
      <c r="AE1247" s="417"/>
      <c r="AF1247" s="417"/>
      <c r="AG1247" s="417"/>
      <c r="AH1247" s="417"/>
      <c r="AI1247" s="417"/>
      <c r="AJ1247" s="417"/>
      <c r="AK1247" s="417"/>
      <c r="AL1247" s="417"/>
      <c r="AM1247" s="417"/>
      <c r="AN1247" s="417"/>
    </row>
    <row r="1248" spans="1:40" ht="12.75" customHeight="1">
      <c r="A1248" s="466"/>
      <c r="B1248" s="505" t="s">
        <v>4968</v>
      </c>
      <c r="C1248" s="423"/>
      <c r="D1248" s="599"/>
      <c r="E1248" s="475"/>
      <c r="F1248" s="276"/>
      <c r="G1248" s="631"/>
      <c r="H1248" s="661"/>
      <c r="J1248" s="417"/>
      <c r="K1248" s="417"/>
      <c r="L1248" s="417"/>
      <c r="M1248" s="417"/>
      <c r="N1248" s="417"/>
      <c r="O1248" s="417"/>
      <c r="P1248" s="417"/>
      <c r="Q1248" s="417"/>
      <c r="R1248" s="417"/>
      <c r="S1248" s="417"/>
      <c r="T1248" s="417"/>
      <c r="U1248" s="417"/>
      <c r="V1248" s="417"/>
      <c r="W1248" s="417"/>
      <c r="X1248" s="417"/>
      <c r="Y1248" s="417"/>
      <c r="Z1248" s="417"/>
      <c r="AA1248" s="417"/>
      <c r="AB1248" s="417"/>
      <c r="AC1248" s="417"/>
      <c r="AD1248" s="417"/>
      <c r="AE1248" s="417"/>
      <c r="AF1248" s="417"/>
      <c r="AG1248" s="417"/>
      <c r="AH1248" s="417"/>
      <c r="AI1248" s="417"/>
      <c r="AJ1248" s="417"/>
      <c r="AK1248" s="417"/>
      <c r="AL1248" s="417"/>
      <c r="AM1248" s="417"/>
      <c r="AN1248" s="417"/>
    </row>
    <row r="1249" spans="1:40" ht="12.75" customHeight="1">
      <c r="A1249" s="467"/>
      <c r="B1249" s="497" t="s">
        <v>4431</v>
      </c>
      <c r="C1249" s="409" t="s">
        <v>4969</v>
      </c>
      <c r="D1249" s="600">
        <v>10.8</v>
      </c>
      <c r="E1249" s="507" t="s">
        <v>161</v>
      </c>
      <c r="F1249" s="630"/>
      <c r="G1249" s="632"/>
      <c r="H1249" s="277"/>
      <c r="J1249" s="417"/>
      <c r="K1249" s="417"/>
      <c r="L1249" s="417"/>
      <c r="M1249" s="417"/>
      <c r="N1249" s="417"/>
      <c r="O1249" s="417"/>
      <c r="P1249" s="417"/>
      <c r="Q1249" s="417"/>
      <c r="R1249" s="417"/>
      <c r="S1249" s="417"/>
      <c r="T1249" s="417"/>
      <c r="U1249" s="417"/>
      <c r="V1249" s="417"/>
      <c r="W1249" s="417"/>
      <c r="X1249" s="417"/>
      <c r="Y1249" s="417"/>
      <c r="Z1249" s="417"/>
      <c r="AA1249" s="417"/>
      <c r="AB1249" s="417"/>
      <c r="AC1249" s="417"/>
      <c r="AD1249" s="417"/>
      <c r="AE1249" s="417"/>
      <c r="AF1249" s="417"/>
      <c r="AG1249" s="417"/>
      <c r="AH1249" s="417"/>
      <c r="AI1249" s="417"/>
      <c r="AJ1249" s="417"/>
      <c r="AK1249" s="417"/>
      <c r="AL1249" s="417"/>
      <c r="AM1249" s="417"/>
      <c r="AN1249" s="417"/>
    </row>
    <row r="1250" spans="1:40" ht="12.75" customHeight="1">
      <c r="A1250" s="466"/>
      <c r="B1250" s="382" t="s">
        <v>4968</v>
      </c>
      <c r="C1250" s="423"/>
      <c r="D1250" s="599"/>
      <c r="E1250" s="475"/>
      <c r="F1250" s="276"/>
      <c r="G1250" s="631"/>
      <c r="H1250" s="661"/>
      <c r="J1250" s="417"/>
      <c r="K1250" s="417"/>
      <c r="L1250" s="417"/>
      <c r="M1250" s="417"/>
      <c r="N1250" s="417"/>
      <c r="O1250" s="417"/>
      <c r="P1250" s="417"/>
      <c r="Q1250" s="417"/>
      <c r="R1250" s="417"/>
      <c r="S1250" s="417"/>
      <c r="T1250" s="417"/>
      <c r="U1250" s="417"/>
      <c r="V1250" s="417"/>
      <c r="W1250" s="417"/>
      <c r="X1250" s="417"/>
      <c r="Y1250" s="417"/>
      <c r="Z1250" s="417"/>
      <c r="AA1250" s="417"/>
      <c r="AB1250" s="417"/>
      <c r="AC1250" s="417"/>
      <c r="AD1250" s="417"/>
      <c r="AE1250" s="417"/>
      <c r="AF1250" s="417"/>
      <c r="AG1250" s="417"/>
      <c r="AH1250" s="417"/>
      <c r="AI1250" s="417"/>
      <c r="AJ1250" s="417"/>
      <c r="AK1250" s="417"/>
      <c r="AL1250" s="417"/>
      <c r="AM1250" s="417"/>
      <c r="AN1250" s="417"/>
    </row>
    <row r="1251" spans="1:40" ht="12.75" customHeight="1">
      <c r="A1251" s="467"/>
      <c r="B1251" s="497" t="s">
        <v>4907</v>
      </c>
      <c r="C1251" s="515" t="s">
        <v>3208</v>
      </c>
      <c r="D1251" s="600">
        <v>6</v>
      </c>
      <c r="E1251" s="507" t="s">
        <v>199</v>
      </c>
      <c r="F1251" s="630"/>
      <c r="G1251" s="632"/>
      <c r="H1251" s="277"/>
      <c r="J1251" s="417"/>
      <c r="K1251" s="417"/>
      <c r="L1251" s="417"/>
      <c r="M1251" s="417"/>
      <c r="N1251" s="417"/>
      <c r="O1251" s="417"/>
      <c r="P1251" s="417"/>
      <c r="Q1251" s="417"/>
      <c r="R1251" s="417"/>
      <c r="S1251" s="417"/>
      <c r="T1251" s="417"/>
      <c r="U1251" s="417"/>
      <c r="V1251" s="417"/>
      <c r="W1251" s="417"/>
      <c r="X1251" s="417"/>
      <c r="Y1251" s="417"/>
      <c r="Z1251" s="417"/>
      <c r="AA1251" s="417"/>
      <c r="AB1251" s="417"/>
      <c r="AC1251" s="417"/>
      <c r="AD1251" s="417"/>
      <c r="AE1251" s="417"/>
      <c r="AF1251" s="417"/>
      <c r="AG1251" s="417"/>
      <c r="AH1251" s="417"/>
      <c r="AI1251" s="417"/>
      <c r="AJ1251" s="417"/>
      <c r="AK1251" s="417"/>
      <c r="AL1251" s="417"/>
      <c r="AM1251" s="417"/>
      <c r="AN1251" s="417"/>
    </row>
    <row r="1252" spans="1:40" ht="12.75" customHeight="1">
      <c r="A1252" s="466"/>
      <c r="B1252" s="514" t="s">
        <v>4968</v>
      </c>
      <c r="C1252" s="514"/>
      <c r="D1252" s="599"/>
      <c r="E1252" s="614"/>
      <c r="F1252" s="276"/>
      <c r="G1252" s="631"/>
      <c r="H1252" s="661"/>
      <c r="J1252" s="417"/>
      <c r="K1252" s="417"/>
      <c r="L1252" s="417"/>
      <c r="M1252" s="417"/>
      <c r="N1252" s="417"/>
      <c r="O1252" s="417"/>
      <c r="P1252" s="417"/>
      <c r="Q1252" s="417"/>
      <c r="R1252" s="417"/>
      <c r="S1252" s="417"/>
      <c r="T1252" s="417"/>
      <c r="U1252" s="417"/>
      <c r="V1252" s="417"/>
      <c r="W1252" s="417"/>
      <c r="X1252" s="417"/>
      <c r="Y1252" s="417"/>
      <c r="Z1252" s="417"/>
      <c r="AA1252" s="417"/>
      <c r="AB1252" s="417"/>
      <c r="AC1252" s="417"/>
      <c r="AD1252" s="417"/>
      <c r="AE1252" s="417"/>
      <c r="AF1252" s="417"/>
      <c r="AG1252" s="417"/>
      <c r="AH1252" s="417"/>
      <c r="AI1252" s="417"/>
      <c r="AJ1252" s="417"/>
      <c r="AK1252" s="417"/>
      <c r="AL1252" s="417"/>
      <c r="AM1252" s="417"/>
      <c r="AN1252" s="417"/>
    </row>
    <row r="1253" spans="1:40" ht="12.75" customHeight="1">
      <c r="A1253" s="467"/>
      <c r="B1253" s="497" t="s">
        <v>4909</v>
      </c>
      <c r="C1253" s="409" t="s">
        <v>4970</v>
      </c>
      <c r="D1253" s="600">
        <v>1</v>
      </c>
      <c r="E1253" s="615" t="s">
        <v>199</v>
      </c>
      <c r="F1253" s="630"/>
      <c r="G1253" s="632"/>
      <c r="H1253" s="277"/>
      <c r="J1253" s="417"/>
      <c r="K1253" s="417"/>
      <c r="L1253" s="417"/>
      <c r="M1253" s="417"/>
      <c r="N1253" s="417"/>
      <c r="O1253" s="417"/>
      <c r="P1253" s="417"/>
      <c r="Q1253" s="417"/>
      <c r="R1253" s="417"/>
      <c r="S1253" s="417"/>
      <c r="T1253" s="417"/>
      <c r="U1253" s="417"/>
      <c r="V1253" s="417"/>
      <c r="W1253" s="417"/>
      <c r="X1253" s="417"/>
      <c r="Y1253" s="417"/>
      <c r="Z1253" s="417"/>
      <c r="AA1253" s="417"/>
      <c r="AB1253" s="417"/>
      <c r="AC1253" s="417"/>
      <c r="AD1253" s="417"/>
      <c r="AE1253" s="417"/>
      <c r="AF1253" s="417"/>
      <c r="AG1253" s="417"/>
      <c r="AH1253" s="417"/>
      <c r="AI1253" s="417"/>
      <c r="AJ1253" s="417"/>
      <c r="AK1253" s="417"/>
      <c r="AL1253" s="417"/>
      <c r="AM1253" s="417"/>
      <c r="AN1253" s="417"/>
    </row>
    <row r="1254" spans="1:40" ht="12.75" customHeight="1">
      <c r="A1254" s="466"/>
      <c r="B1254" s="514" t="s">
        <v>4971</v>
      </c>
      <c r="C1254" s="423"/>
      <c r="D1254" s="599"/>
      <c r="E1254" s="614"/>
      <c r="F1254" s="276"/>
      <c r="G1254" s="631"/>
      <c r="H1254" s="661"/>
      <c r="J1254" s="417"/>
      <c r="K1254" s="417"/>
      <c r="L1254" s="417"/>
      <c r="M1254" s="417"/>
      <c r="N1254" s="417"/>
      <c r="O1254" s="417"/>
      <c r="P1254" s="417"/>
      <c r="Q1254" s="417"/>
      <c r="R1254" s="417"/>
      <c r="S1254" s="417"/>
      <c r="T1254" s="417"/>
      <c r="U1254" s="417"/>
      <c r="V1254" s="417"/>
      <c r="W1254" s="417"/>
      <c r="X1254" s="417"/>
      <c r="Y1254" s="417"/>
      <c r="Z1254" s="417"/>
      <c r="AA1254" s="417"/>
      <c r="AB1254" s="417"/>
      <c r="AC1254" s="417"/>
      <c r="AD1254" s="417"/>
      <c r="AE1254" s="417"/>
      <c r="AF1254" s="417"/>
      <c r="AG1254" s="417"/>
      <c r="AH1254" s="417"/>
      <c r="AI1254" s="417"/>
      <c r="AJ1254" s="417"/>
      <c r="AK1254" s="417"/>
      <c r="AL1254" s="417"/>
      <c r="AM1254" s="417"/>
      <c r="AN1254" s="417"/>
    </row>
    <row r="1255" spans="1:40" ht="12.75" customHeight="1">
      <c r="A1255" s="467"/>
      <c r="B1255" s="497" t="s">
        <v>4951</v>
      </c>
      <c r="C1255" s="497" t="s">
        <v>1767</v>
      </c>
      <c r="D1255" s="600">
        <v>11</v>
      </c>
      <c r="E1255" s="615" t="s">
        <v>161</v>
      </c>
      <c r="F1255" s="630"/>
      <c r="G1255" s="632"/>
      <c r="H1255" s="277"/>
      <c r="J1255" s="417"/>
      <c r="K1255" s="417"/>
      <c r="L1255" s="417"/>
      <c r="M1255" s="417"/>
      <c r="N1255" s="417"/>
      <c r="O1255" s="417"/>
      <c r="P1255" s="417"/>
      <c r="Q1255" s="417"/>
      <c r="R1255" s="417"/>
      <c r="S1255" s="417"/>
      <c r="T1255" s="417"/>
      <c r="U1255" s="417"/>
      <c r="V1255" s="417"/>
      <c r="W1255" s="417"/>
      <c r="X1255" s="417"/>
      <c r="Y1255" s="417"/>
      <c r="Z1255" s="417"/>
      <c r="AA1255" s="417"/>
      <c r="AB1255" s="417"/>
      <c r="AC1255" s="417"/>
      <c r="AD1255" s="417"/>
      <c r="AE1255" s="417"/>
      <c r="AF1255" s="417"/>
      <c r="AG1255" s="417"/>
      <c r="AH1255" s="417"/>
      <c r="AI1255" s="417"/>
      <c r="AJ1255" s="417"/>
      <c r="AK1255" s="417"/>
      <c r="AL1255" s="417"/>
      <c r="AM1255" s="417"/>
      <c r="AN1255" s="417"/>
    </row>
    <row r="1256" spans="1:40" ht="12.75" customHeight="1">
      <c r="A1256" s="466"/>
      <c r="B1256" s="382" t="s">
        <v>4971</v>
      </c>
      <c r="C1256" s="423"/>
      <c r="D1256" s="599"/>
      <c r="E1256" s="614"/>
      <c r="F1256" s="276"/>
      <c r="G1256" s="631"/>
      <c r="H1256" s="661"/>
      <c r="J1256" s="417"/>
      <c r="K1256" s="417"/>
      <c r="L1256" s="417"/>
      <c r="M1256" s="417"/>
      <c r="N1256" s="417"/>
      <c r="O1256" s="417"/>
      <c r="P1256" s="417"/>
      <c r="Q1256" s="417"/>
      <c r="R1256" s="417"/>
      <c r="S1256" s="417"/>
      <c r="T1256" s="417"/>
      <c r="U1256" s="417"/>
      <c r="V1256" s="417"/>
      <c r="W1256" s="417"/>
      <c r="X1256" s="417"/>
      <c r="Y1256" s="417"/>
      <c r="Z1256" s="417"/>
      <c r="AA1256" s="417"/>
      <c r="AB1256" s="417"/>
      <c r="AC1256" s="417"/>
      <c r="AD1256" s="417"/>
      <c r="AE1256" s="417"/>
      <c r="AF1256" s="417"/>
      <c r="AG1256" s="417"/>
      <c r="AH1256" s="417"/>
      <c r="AI1256" s="417"/>
      <c r="AJ1256" s="417"/>
      <c r="AK1256" s="417"/>
      <c r="AL1256" s="417"/>
      <c r="AM1256" s="417"/>
      <c r="AN1256" s="417"/>
    </row>
    <row r="1257" spans="1:40" ht="12.75" customHeight="1">
      <c r="A1257" s="467"/>
      <c r="B1257" s="497" t="s">
        <v>4954</v>
      </c>
      <c r="C1257" s="497" t="s">
        <v>379</v>
      </c>
      <c r="D1257" s="600">
        <v>32.700000000000003</v>
      </c>
      <c r="E1257" s="615" t="s">
        <v>161</v>
      </c>
      <c r="F1257" s="630"/>
      <c r="G1257" s="632"/>
      <c r="H1257" s="277"/>
      <c r="J1257" s="417"/>
      <c r="K1257" s="417"/>
      <c r="L1257" s="417"/>
      <c r="M1257" s="417"/>
      <c r="N1257" s="417"/>
      <c r="O1257" s="417"/>
      <c r="P1257" s="417"/>
      <c r="Q1257" s="417"/>
      <c r="R1257" s="417"/>
      <c r="S1257" s="417"/>
      <c r="T1257" s="417"/>
      <c r="U1257" s="417"/>
      <c r="V1257" s="417"/>
      <c r="W1257" s="417"/>
      <c r="X1257" s="417"/>
      <c r="Y1257" s="417"/>
      <c r="Z1257" s="417"/>
      <c r="AA1257" s="417"/>
      <c r="AB1257" s="417"/>
      <c r="AC1257" s="417"/>
      <c r="AD1257" s="417"/>
      <c r="AE1257" s="417"/>
      <c r="AF1257" s="417"/>
      <c r="AG1257" s="417"/>
      <c r="AH1257" s="417"/>
      <c r="AI1257" s="417"/>
      <c r="AJ1257" s="417"/>
      <c r="AK1257" s="417"/>
      <c r="AL1257" s="417"/>
      <c r="AM1257" s="417"/>
      <c r="AN1257" s="417"/>
    </row>
    <row r="1258" spans="1:40" ht="12.75" customHeight="1">
      <c r="A1258" s="466"/>
      <c r="B1258" s="382" t="s">
        <v>4971</v>
      </c>
      <c r="C1258" s="514"/>
      <c r="D1258" s="599"/>
      <c r="E1258" s="614"/>
      <c r="F1258" s="631"/>
      <c r="G1258" s="631"/>
      <c r="H1258" s="661"/>
      <c r="J1258" s="417"/>
      <c r="K1258" s="417"/>
      <c r="L1258" s="417"/>
      <c r="M1258" s="417"/>
      <c r="N1258" s="417"/>
      <c r="O1258" s="417"/>
      <c r="P1258" s="417"/>
      <c r="Q1258" s="417"/>
      <c r="R1258" s="417"/>
      <c r="S1258" s="417"/>
      <c r="T1258" s="417"/>
      <c r="U1258" s="417"/>
      <c r="V1258" s="417"/>
      <c r="W1258" s="417"/>
      <c r="X1258" s="417"/>
      <c r="Y1258" s="417"/>
      <c r="Z1258" s="417"/>
      <c r="AA1258" s="417"/>
      <c r="AB1258" s="417"/>
      <c r="AC1258" s="417"/>
      <c r="AD1258" s="417"/>
      <c r="AE1258" s="417"/>
      <c r="AF1258" s="417"/>
      <c r="AG1258" s="417"/>
      <c r="AH1258" s="417"/>
      <c r="AI1258" s="417"/>
      <c r="AJ1258" s="417"/>
      <c r="AK1258" s="417"/>
      <c r="AL1258" s="417"/>
      <c r="AM1258" s="417"/>
      <c r="AN1258" s="417"/>
    </row>
    <row r="1259" spans="1:40" ht="12.75" customHeight="1">
      <c r="A1259" s="467"/>
      <c r="B1259" s="497" t="s">
        <v>4972</v>
      </c>
      <c r="C1259" s="497" t="s">
        <v>4048</v>
      </c>
      <c r="D1259" s="600">
        <v>1</v>
      </c>
      <c r="E1259" s="615" t="s">
        <v>199</v>
      </c>
      <c r="F1259" s="632"/>
      <c r="G1259" s="632"/>
      <c r="H1259" s="277"/>
      <c r="J1259" s="417"/>
      <c r="K1259" s="417"/>
      <c r="L1259" s="417"/>
      <c r="M1259" s="417"/>
      <c r="N1259" s="417"/>
      <c r="O1259" s="417"/>
      <c r="P1259" s="417"/>
      <c r="Q1259" s="417"/>
      <c r="R1259" s="417"/>
      <c r="S1259" s="417"/>
      <c r="T1259" s="417"/>
      <c r="U1259" s="417"/>
      <c r="V1259" s="417"/>
      <c r="W1259" s="417"/>
      <c r="X1259" s="417"/>
      <c r="Y1259" s="417"/>
      <c r="Z1259" s="417"/>
      <c r="AA1259" s="417"/>
      <c r="AB1259" s="417"/>
      <c r="AC1259" s="417"/>
      <c r="AD1259" s="417"/>
      <c r="AE1259" s="417"/>
      <c r="AF1259" s="417"/>
      <c r="AG1259" s="417"/>
      <c r="AH1259" s="417"/>
      <c r="AI1259" s="417"/>
      <c r="AJ1259" s="417"/>
      <c r="AK1259" s="417"/>
      <c r="AL1259" s="417"/>
      <c r="AM1259" s="417"/>
      <c r="AN1259" s="417"/>
    </row>
    <row r="1260" spans="1:40" ht="12.75" customHeight="1">
      <c r="A1260" s="466"/>
      <c r="B1260" s="382" t="s">
        <v>4971</v>
      </c>
      <c r="C1260" s="514"/>
      <c r="D1260" s="599"/>
      <c r="E1260" s="614"/>
      <c r="F1260" s="276"/>
      <c r="G1260" s="631"/>
      <c r="H1260" s="661"/>
      <c r="J1260" s="417"/>
      <c r="K1260" s="417"/>
      <c r="L1260" s="417"/>
      <c r="M1260" s="417"/>
      <c r="N1260" s="417"/>
      <c r="O1260" s="417"/>
      <c r="P1260" s="417"/>
      <c r="Q1260" s="417"/>
      <c r="R1260" s="417"/>
      <c r="S1260" s="417"/>
      <c r="T1260" s="417"/>
      <c r="U1260" s="417"/>
      <c r="V1260" s="417"/>
      <c r="W1260" s="417"/>
      <c r="X1260" s="417"/>
      <c r="Y1260" s="417"/>
      <c r="Z1260" s="417"/>
      <c r="AA1260" s="417"/>
      <c r="AB1260" s="417"/>
      <c r="AC1260" s="417"/>
      <c r="AD1260" s="417"/>
      <c r="AE1260" s="417"/>
      <c r="AF1260" s="417"/>
      <c r="AG1260" s="417"/>
      <c r="AH1260" s="417"/>
      <c r="AI1260" s="417"/>
      <c r="AJ1260" s="417"/>
      <c r="AK1260" s="417"/>
      <c r="AL1260" s="417"/>
      <c r="AM1260" s="417"/>
      <c r="AN1260" s="417"/>
    </row>
    <row r="1261" spans="1:40" ht="12.75" customHeight="1">
      <c r="A1261" s="467"/>
      <c r="B1261" s="497" t="s">
        <v>4972</v>
      </c>
      <c r="C1261" s="497" t="s">
        <v>4973</v>
      </c>
      <c r="D1261" s="600">
        <v>1</v>
      </c>
      <c r="E1261" s="615" t="s">
        <v>199</v>
      </c>
      <c r="F1261" s="630"/>
      <c r="G1261" s="632"/>
      <c r="H1261" s="277"/>
      <c r="J1261" s="417"/>
      <c r="K1261" s="417"/>
      <c r="L1261" s="417"/>
      <c r="M1261" s="417"/>
      <c r="N1261" s="417"/>
      <c r="O1261" s="417"/>
      <c r="P1261" s="417"/>
      <c r="Q1261" s="417"/>
      <c r="R1261" s="417"/>
      <c r="S1261" s="417"/>
      <c r="T1261" s="417"/>
      <c r="U1261" s="417"/>
      <c r="V1261" s="417"/>
      <c r="W1261" s="417"/>
      <c r="X1261" s="417"/>
      <c r="Y1261" s="417"/>
      <c r="Z1261" s="417"/>
      <c r="AA1261" s="417"/>
      <c r="AB1261" s="417"/>
      <c r="AC1261" s="417"/>
      <c r="AD1261" s="417"/>
      <c r="AE1261" s="417"/>
      <c r="AF1261" s="417"/>
      <c r="AG1261" s="417"/>
      <c r="AH1261" s="417"/>
      <c r="AI1261" s="417"/>
      <c r="AJ1261" s="417"/>
      <c r="AK1261" s="417"/>
      <c r="AL1261" s="417"/>
      <c r="AM1261" s="417"/>
      <c r="AN1261" s="417"/>
    </row>
    <row r="1262" spans="1:40" ht="12.75" customHeight="1">
      <c r="A1262" s="466"/>
      <c r="B1262" s="382"/>
      <c r="C1262" s="423"/>
      <c r="D1262" s="599"/>
      <c r="E1262" s="614"/>
      <c r="F1262" s="276"/>
      <c r="G1262" s="631"/>
      <c r="H1262" s="661"/>
      <c r="J1262" s="417"/>
      <c r="K1262" s="417"/>
      <c r="L1262" s="417"/>
      <c r="M1262" s="417"/>
      <c r="N1262" s="417"/>
      <c r="O1262" s="417"/>
      <c r="P1262" s="417"/>
      <c r="Q1262" s="417"/>
      <c r="R1262" s="417"/>
      <c r="S1262" s="417"/>
      <c r="T1262" s="417"/>
      <c r="U1262" s="417"/>
      <c r="V1262" s="417"/>
      <c r="W1262" s="417"/>
      <c r="X1262" s="417"/>
      <c r="Y1262" s="417"/>
      <c r="Z1262" s="417"/>
      <c r="AA1262" s="417"/>
      <c r="AB1262" s="417"/>
      <c r="AC1262" s="417"/>
      <c r="AD1262" s="417"/>
      <c r="AE1262" s="417"/>
      <c r="AF1262" s="417"/>
      <c r="AG1262" s="417"/>
      <c r="AH1262" s="417"/>
      <c r="AI1262" s="417"/>
      <c r="AJ1262" s="417"/>
      <c r="AK1262" s="417"/>
      <c r="AL1262" s="417"/>
      <c r="AM1262" s="417"/>
      <c r="AN1262" s="417"/>
    </row>
    <row r="1263" spans="1:40" ht="12.75" customHeight="1">
      <c r="A1263" s="467"/>
      <c r="B1263" s="497"/>
      <c r="C1263" s="497"/>
      <c r="D1263" s="600"/>
      <c r="E1263" s="615"/>
      <c r="F1263" s="630"/>
      <c r="G1263" s="632"/>
      <c r="H1263" s="277"/>
      <c r="J1263" s="417"/>
      <c r="K1263" s="417"/>
      <c r="L1263" s="417"/>
      <c r="M1263" s="417"/>
      <c r="N1263" s="417"/>
      <c r="O1263" s="417"/>
      <c r="P1263" s="417"/>
      <c r="Q1263" s="417"/>
      <c r="R1263" s="417"/>
      <c r="S1263" s="417"/>
      <c r="T1263" s="417"/>
      <c r="U1263" s="417"/>
      <c r="V1263" s="417"/>
      <c r="W1263" s="417"/>
      <c r="X1263" s="417"/>
      <c r="Y1263" s="417"/>
      <c r="Z1263" s="417"/>
      <c r="AA1263" s="417"/>
      <c r="AB1263" s="417"/>
      <c r="AC1263" s="417"/>
      <c r="AD1263" s="417"/>
      <c r="AE1263" s="417"/>
      <c r="AF1263" s="417"/>
      <c r="AG1263" s="417"/>
      <c r="AH1263" s="417"/>
      <c r="AI1263" s="417"/>
      <c r="AJ1263" s="417"/>
      <c r="AK1263" s="417"/>
      <c r="AL1263" s="417"/>
      <c r="AM1263" s="417"/>
      <c r="AN1263" s="417"/>
    </row>
    <row r="1264" spans="1:40" ht="12.75" customHeight="1">
      <c r="A1264" s="466"/>
      <c r="B1264" s="382">
        <v>1</v>
      </c>
      <c r="C1264" s="514"/>
      <c r="D1264" s="599"/>
      <c r="E1264" s="612"/>
      <c r="F1264" s="276"/>
      <c r="G1264" s="631"/>
      <c r="H1264" s="661"/>
      <c r="J1264" s="417"/>
      <c r="K1264" s="417"/>
      <c r="L1264" s="417"/>
      <c r="M1264" s="417"/>
      <c r="N1264" s="417"/>
      <c r="O1264" s="417"/>
      <c r="P1264" s="417"/>
      <c r="Q1264" s="417"/>
      <c r="R1264" s="417"/>
      <c r="S1264" s="417"/>
      <c r="T1264" s="417"/>
      <c r="U1264" s="417"/>
      <c r="V1264" s="417"/>
      <c r="W1264" s="417"/>
      <c r="X1264" s="417"/>
      <c r="Y1264" s="417"/>
      <c r="Z1264" s="417"/>
      <c r="AA1264" s="417"/>
      <c r="AB1264" s="417"/>
      <c r="AC1264" s="417"/>
      <c r="AD1264" s="417"/>
      <c r="AE1264" s="417"/>
      <c r="AF1264" s="417"/>
      <c r="AG1264" s="417"/>
      <c r="AH1264" s="417"/>
      <c r="AI1264" s="417"/>
      <c r="AJ1264" s="417"/>
      <c r="AK1264" s="417"/>
      <c r="AL1264" s="417"/>
      <c r="AM1264" s="417"/>
      <c r="AN1264" s="417"/>
    </row>
    <row r="1265" spans="1:40" ht="12.75" customHeight="1">
      <c r="A1265" s="467"/>
      <c r="B1265" s="493" t="s">
        <v>4613</v>
      </c>
      <c r="C1265" s="497" t="s">
        <v>1759</v>
      </c>
      <c r="D1265" s="600">
        <v>1</v>
      </c>
      <c r="E1265" s="615" t="s">
        <v>4974</v>
      </c>
      <c r="F1265" s="630"/>
      <c r="G1265" s="632"/>
      <c r="H1265" s="277"/>
      <c r="J1265" s="417"/>
      <c r="K1265" s="417"/>
      <c r="L1265" s="417"/>
      <c r="M1265" s="417"/>
      <c r="N1265" s="417"/>
      <c r="O1265" s="417"/>
      <c r="P1265" s="417"/>
      <c r="Q1265" s="417"/>
      <c r="R1265" s="417"/>
      <c r="S1265" s="417"/>
      <c r="T1265" s="417"/>
      <c r="U1265" s="417"/>
      <c r="V1265" s="417"/>
      <c r="W1265" s="417"/>
      <c r="X1265" s="417"/>
      <c r="Y1265" s="417"/>
      <c r="Z1265" s="417"/>
      <c r="AA1265" s="417"/>
      <c r="AB1265" s="417"/>
      <c r="AC1265" s="417"/>
      <c r="AD1265" s="417"/>
      <c r="AE1265" s="417"/>
      <c r="AF1265" s="417"/>
      <c r="AG1265" s="417"/>
      <c r="AH1265" s="417"/>
      <c r="AI1265" s="417"/>
      <c r="AJ1265" s="417"/>
      <c r="AK1265" s="417"/>
      <c r="AL1265" s="417"/>
      <c r="AM1265" s="417"/>
      <c r="AN1265" s="417"/>
    </row>
    <row r="1266" spans="1:40" ht="12.75" customHeight="1">
      <c r="A1266" s="466"/>
      <c r="B1266" s="382">
        <v>2</v>
      </c>
      <c r="C1266" s="514"/>
      <c r="D1266" s="599"/>
      <c r="E1266" s="614"/>
      <c r="F1266" s="276"/>
      <c r="G1266" s="631"/>
      <c r="H1266" s="661"/>
      <c r="J1266" s="417"/>
      <c r="K1266" s="417"/>
      <c r="L1266" s="417"/>
      <c r="M1266" s="417"/>
      <c r="N1266" s="417"/>
      <c r="O1266" s="417"/>
      <c r="P1266" s="417"/>
      <c r="Q1266" s="417"/>
      <c r="R1266" s="417"/>
      <c r="S1266" s="417"/>
      <c r="T1266" s="417"/>
      <c r="U1266" s="417"/>
      <c r="V1266" s="417"/>
      <c r="W1266" s="417"/>
      <c r="X1266" s="417"/>
      <c r="Y1266" s="417"/>
      <c r="Z1266" s="417"/>
      <c r="AA1266" s="417"/>
      <c r="AB1266" s="417"/>
      <c r="AC1266" s="417"/>
      <c r="AD1266" s="417"/>
      <c r="AE1266" s="417"/>
      <c r="AF1266" s="417"/>
      <c r="AG1266" s="417"/>
      <c r="AH1266" s="417"/>
      <c r="AI1266" s="417"/>
      <c r="AJ1266" s="417"/>
      <c r="AK1266" s="417"/>
      <c r="AL1266" s="417"/>
      <c r="AM1266" s="417"/>
      <c r="AN1266" s="417"/>
    </row>
    <row r="1267" spans="1:40" ht="12.75" customHeight="1">
      <c r="A1267" s="467"/>
      <c r="B1267" s="493" t="s">
        <v>4613</v>
      </c>
      <c r="C1267" s="515" t="s">
        <v>4975</v>
      </c>
      <c r="D1267" s="600">
        <v>1</v>
      </c>
      <c r="E1267" s="615" t="s">
        <v>4974</v>
      </c>
      <c r="F1267" s="630"/>
      <c r="G1267" s="632"/>
      <c r="H1267" s="277"/>
      <c r="J1267" s="417"/>
      <c r="K1267" s="417"/>
      <c r="L1267" s="417"/>
      <c r="M1267" s="417"/>
      <c r="N1267" s="417"/>
      <c r="O1267" s="417"/>
      <c r="P1267" s="417"/>
      <c r="Q1267" s="417"/>
      <c r="R1267" s="417"/>
      <c r="S1267" s="417"/>
      <c r="T1267" s="417"/>
      <c r="U1267" s="417"/>
      <c r="V1267" s="417"/>
      <c r="W1267" s="417"/>
      <c r="X1267" s="417"/>
      <c r="Y1267" s="417"/>
      <c r="Z1267" s="417"/>
      <c r="AA1267" s="417"/>
      <c r="AB1267" s="417"/>
      <c r="AC1267" s="417"/>
      <c r="AD1267" s="417"/>
      <c r="AE1267" s="417"/>
      <c r="AF1267" s="417"/>
      <c r="AG1267" s="417"/>
      <c r="AH1267" s="417"/>
      <c r="AI1267" s="417"/>
      <c r="AJ1267" s="417"/>
      <c r="AK1267" s="417"/>
      <c r="AL1267" s="417"/>
      <c r="AM1267" s="417"/>
      <c r="AN1267" s="417"/>
    </row>
    <row r="1268" spans="1:40" ht="12.75" customHeight="1">
      <c r="A1268" s="466"/>
      <c r="B1268" s="382">
        <v>3</v>
      </c>
      <c r="C1268" s="514"/>
      <c r="D1268" s="599"/>
      <c r="E1268" s="614"/>
      <c r="F1268" s="276"/>
      <c r="G1268" s="631"/>
      <c r="H1268" s="661"/>
      <c r="J1268" s="417"/>
      <c r="K1268" s="417"/>
      <c r="L1268" s="417"/>
      <c r="M1268" s="417"/>
      <c r="N1268" s="417"/>
      <c r="O1268" s="417"/>
      <c r="P1268" s="417"/>
      <c r="Q1268" s="417"/>
      <c r="R1268" s="417"/>
      <c r="S1268" s="417"/>
      <c r="T1268" s="417"/>
      <c r="U1268" s="417"/>
      <c r="V1268" s="417"/>
      <c r="W1268" s="417"/>
      <c r="X1268" s="417"/>
      <c r="Y1268" s="417"/>
      <c r="Z1268" s="417"/>
      <c r="AA1268" s="417"/>
      <c r="AB1268" s="417"/>
      <c r="AC1268" s="417"/>
      <c r="AD1268" s="417"/>
      <c r="AE1268" s="417"/>
      <c r="AF1268" s="417"/>
      <c r="AG1268" s="417"/>
      <c r="AH1268" s="417"/>
      <c r="AI1268" s="417"/>
      <c r="AJ1268" s="417"/>
      <c r="AK1268" s="417"/>
      <c r="AL1268" s="417"/>
      <c r="AM1268" s="417"/>
      <c r="AN1268" s="417"/>
    </row>
    <row r="1269" spans="1:40" ht="12.75" customHeight="1">
      <c r="A1269" s="467"/>
      <c r="B1269" s="493" t="s">
        <v>4613</v>
      </c>
      <c r="C1269" s="515" t="s">
        <v>4489</v>
      </c>
      <c r="D1269" s="600">
        <v>1</v>
      </c>
      <c r="E1269" s="615" t="s">
        <v>4974</v>
      </c>
      <c r="F1269" s="630"/>
      <c r="G1269" s="632"/>
      <c r="H1269" s="277"/>
      <c r="J1269" s="417"/>
      <c r="K1269" s="417"/>
      <c r="L1269" s="417"/>
      <c r="M1269" s="417"/>
      <c r="N1269" s="417"/>
      <c r="O1269" s="417"/>
      <c r="P1269" s="417"/>
      <c r="Q1269" s="417"/>
      <c r="R1269" s="417"/>
      <c r="S1269" s="417"/>
      <c r="T1269" s="417"/>
      <c r="U1269" s="417"/>
      <c r="V1269" s="417"/>
      <c r="W1269" s="417"/>
      <c r="X1269" s="417"/>
      <c r="Y1269" s="417"/>
      <c r="Z1269" s="417"/>
      <c r="AA1269" s="417"/>
      <c r="AB1269" s="417"/>
      <c r="AC1269" s="417"/>
      <c r="AD1269" s="417"/>
      <c r="AE1269" s="417"/>
      <c r="AF1269" s="417"/>
      <c r="AG1269" s="417"/>
      <c r="AH1269" s="417"/>
      <c r="AI1269" s="417"/>
      <c r="AJ1269" s="417"/>
      <c r="AK1269" s="417"/>
      <c r="AL1269" s="417"/>
      <c r="AM1269" s="417"/>
      <c r="AN1269" s="417"/>
    </row>
    <row r="1270" spans="1:40" ht="12.75" customHeight="1">
      <c r="A1270" s="466"/>
      <c r="B1270" s="382">
        <v>4</v>
      </c>
      <c r="C1270" s="514"/>
      <c r="D1270" s="599"/>
      <c r="E1270" s="614"/>
      <c r="F1270" s="276"/>
      <c r="G1270" s="631"/>
      <c r="H1270" s="661"/>
      <c r="J1270" s="417"/>
      <c r="K1270" s="417"/>
      <c r="L1270" s="417"/>
      <c r="M1270" s="417"/>
      <c r="N1270" s="417"/>
      <c r="O1270" s="417"/>
      <c r="P1270" s="417"/>
      <c r="Q1270" s="417"/>
      <c r="R1270" s="417"/>
      <c r="S1270" s="417"/>
      <c r="T1270" s="417"/>
      <c r="U1270" s="417"/>
      <c r="V1270" s="417"/>
      <c r="W1270" s="417"/>
      <c r="X1270" s="417"/>
      <c r="Y1270" s="417"/>
      <c r="Z1270" s="417"/>
      <c r="AA1270" s="417"/>
      <c r="AB1270" s="417"/>
      <c r="AC1270" s="417"/>
      <c r="AD1270" s="417"/>
      <c r="AE1270" s="417"/>
      <c r="AF1270" s="417"/>
      <c r="AG1270" s="417"/>
      <c r="AH1270" s="417"/>
      <c r="AI1270" s="417"/>
      <c r="AJ1270" s="417"/>
      <c r="AK1270" s="417"/>
      <c r="AL1270" s="417"/>
      <c r="AM1270" s="417"/>
      <c r="AN1270" s="417"/>
    </row>
    <row r="1271" spans="1:40" ht="12.75" customHeight="1">
      <c r="A1271" s="467"/>
      <c r="B1271" s="493" t="s">
        <v>4068</v>
      </c>
      <c r="C1271" s="409" t="s">
        <v>4976</v>
      </c>
      <c r="D1271" s="600">
        <v>1</v>
      </c>
      <c r="E1271" s="615" t="s">
        <v>4974</v>
      </c>
      <c r="F1271" s="630"/>
      <c r="G1271" s="632"/>
      <c r="H1271" s="277"/>
      <c r="J1271" s="417"/>
      <c r="K1271" s="417"/>
      <c r="L1271" s="417"/>
      <c r="M1271" s="417"/>
      <c r="N1271" s="417"/>
      <c r="O1271" s="417"/>
      <c r="P1271" s="417"/>
      <c r="Q1271" s="417"/>
      <c r="R1271" s="417"/>
      <c r="S1271" s="417"/>
      <c r="T1271" s="417"/>
      <c r="U1271" s="417"/>
      <c r="V1271" s="417"/>
      <c r="W1271" s="417"/>
      <c r="X1271" s="417"/>
      <c r="Y1271" s="417"/>
      <c r="Z1271" s="417"/>
      <c r="AA1271" s="417"/>
      <c r="AB1271" s="417"/>
      <c r="AC1271" s="417"/>
      <c r="AD1271" s="417"/>
      <c r="AE1271" s="417"/>
      <c r="AF1271" s="417"/>
      <c r="AG1271" s="417"/>
      <c r="AH1271" s="417"/>
      <c r="AI1271" s="417"/>
      <c r="AJ1271" s="417"/>
      <c r="AK1271" s="417"/>
      <c r="AL1271" s="417"/>
      <c r="AM1271" s="417"/>
      <c r="AN1271" s="417"/>
    </row>
    <row r="1272" spans="1:40" ht="12.75" customHeight="1">
      <c r="A1272" s="466"/>
      <c r="B1272" s="382">
        <v>5</v>
      </c>
      <c r="C1272" s="423"/>
      <c r="D1272" s="599"/>
      <c r="E1272" s="614"/>
      <c r="F1272" s="276"/>
      <c r="G1272" s="631"/>
      <c r="H1272" s="661"/>
      <c r="J1272" s="417"/>
      <c r="K1272" s="417"/>
      <c r="L1272" s="417"/>
      <c r="M1272" s="417"/>
      <c r="N1272" s="417"/>
      <c r="O1272" s="417"/>
      <c r="P1272" s="417"/>
      <c r="Q1272" s="417"/>
      <c r="R1272" s="417"/>
      <c r="S1272" s="417"/>
      <c r="T1272" s="417"/>
      <c r="U1272" s="417"/>
      <c r="V1272" s="417"/>
      <c r="W1272" s="417"/>
      <c r="X1272" s="417"/>
      <c r="Y1272" s="417"/>
      <c r="Z1272" s="417"/>
      <c r="AA1272" s="417"/>
      <c r="AB1272" s="417"/>
      <c r="AC1272" s="417"/>
      <c r="AD1272" s="417"/>
      <c r="AE1272" s="417"/>
      <c r="AF1272" s="417"/>
      <c r="AG1272" s="417"/>
      <c r="AH1272" s="417"/>
      <c r="AI1272" s="417"/>
      <c r="AJ1272" s="417"/>
      <c r="AK1272" s="417"/>
      <c r="AL1272" s="417"/>
      <c r="AM1272" s="417"/>
      <c r="AN1272" s="417"/>
    </row>
    <row r="1273" spans="1:40" ht="12.75" customHeight="1">
      <c r="A1273" s="467"/>
      <c r="B1273" s="493" t="s">
        <v>4068</v>
      </c>
      <c r="C1273" s="409" t="s">
        <v>4977</v>
      </c>
      <c r="D1273" s="600">
        <v>1</v>
      </c>
      <c r="E1273" s="615" t="s">
        <v>4974</v>
      </c>
      <c r="F1273" s="630"/>
      <c r="G1273" s="632"/>
      <c r="H1273" s="277"/>
      <c r="J1273" s="417"/>
      <c r="K1273" s="417"/>
      <c r="L1273" s="417"/>
      <c r="M1273" s="417"/>
      <c r="N1273" s="417"/>
      <c r="O1273" s="417"/>
      <c r="P1273" s="417"/>
      <c r="Q1273" s="417"/>
      <c r="R1273" s="417"/>
      <c r="S1273" s="417"/>
      <c r="T1273" s="417"/>
      <c r="U1273" s="417"/>
      <c r="V1273" s="417"/>
      <c r="W1273" s="417"/>
      <c r="X1273" s="417"/>
      <c r="Y1273" s="417"/>
      <c r="Z1273" s="417"/>
      <c r="AA1273" s="417"/>
      <c r="AB1273" s="417"/>
      <c r="AC1273" s="417"/>
      <c r="AD1273" s="417"/>
      <c r="AE1273" s="417"/>
      <c r="AF1273" s="417"/>
      <c r="AG1273" s="417"/>
      <c r="AH1273" s="417"/>
      <c r="AI1273" s="417"/>
      <c r="AJ1273" s="417"/>
      <c r="AK1273" s="417"/>
      <c r="AL1273" s="417"/>
      <c r="AM1273" s="417"/>
      <c r="AN1273" s="417"/>
    </row>
    <row r="1274" spans="1:40" ht="12.75" customHeight="1">
      <c r="A1274" s="466"/>
      <c r="B1274" s="382">
        <v>6</v>
      </c>
      <c r="C1274" s="423"/>
      <c r="D1274" s="599"/>
      <c r="E1274" s="614"/>
      <c r="F1274" s="276"/>
      <c r="G1274" s="631"/>
      <c r="H1274" s="661"/>
      <c r="J1274" s="417"/>
      <c r="K1274" s="417"/>
      <c r="L1274" s="417"/>
      <c r="M1274" s="417"/>
      <c r="N1274" s="417"/>
      <c r="O1274" s="417"/>
      <c r="P1274" s="417"/>
      <c r="Q1274" s="417"/>
      <c r="R1274" s="417"/>
      <c r="S1274" s="417"/>
      <c r="T1274" s="417"/>
      <c r="U1274" s="417"/>
      <c r="V1274" s="417"/>
      <c r="W1274" s="417"/>
      <c r="X1274" s="417"/>
      <c r="Y1274" s="417"/>
      <c r="Z1274" s="417"/>
      <c r="AA1274" s="417"/>
      <c r="AB1274" s="417"/>
      <c r="AC1274" s="417"/>
      <c r="AD1274" s="417"/>
      <c r="AE1274" s="417"/>
      <c r="AF1274" s="417"/>
      <c r="AG1274" s="417"/>
      <c r="AH1274" s="417"/>
      <c r="AI1274" s="417"/>
      <c r="AJ1274" s="417"/>
      <c r="AK1274" s="417"/>
      <c r="AL1274" s="417"/>
      <c r="AM1274" s="417"/>
      <c r="AN1274" s="417"/>
    </row>
    <row r="1275" spans="1:40" ht="12.75" customHeight="1">
      <c r="A1275" s="467"/>
      <c r="B1275" s="497" t="s">
        <v>4068</v>
      </c>
      <c r="C1275" s="515" t="s">
        <v>4635</v>
      </c>
      <c r="D1275" s="600">
        <v>1</v>
      </c>
      <c r="E1275" s="615" t="s">
        <v>4974</v>
      </c>
      <c r="F1275" s="630"/>
      <c r="G1275" s="632"/>
      <c r="H1275" s="277"/>
      <c r="J1275" s="417"/>
      <c r="K1275" s="417"/>
      <c r="L1275" s="417"/>
      <c r="M1275" s="417"/>
      <c r="N1275" s="417"/>
      <c r="O1275" s="417"/>
      <c r="P1275" s="417"/>
      <c r="Q1275" s="417"/>
      <c r="R1275" s="417"/>
      <c r="S1275" s="417"/>
      <c r="T1275" s="417"/>
      <c r="U1275" s="417"/>
      <c r="V1275" s="417"/>
      <c r="W1275" s="417"/>
      <c r="X1275" s="417"/>
      <c r="Y1275" s="417"/>
      <c r="Z1275" s="417"/>
      <c r="AA1275" s="417"/>
      <c r="AB1275" s="417"/>
      <c r="AC1275" s="417"/>
      <c r="AD1275" s="417"/>
      <c r="AE1275" s="417"/>
      <c r="AF1275" s="417"/>
      <c r="AG1275" s="417"/>
      <c r="AH1275" s="417"/>
      <c r="AI1275" s="417"/>
      <c r="AJ1275" s="417"/>
      <c r="AK1275" s="417"/>
      <c r="AL1275" s="417"/>
      <c r="AM1275" s="417"/>
      <c r="AN1275" s="417"/>
    </row>
    <row r="1276" spans="1:40" ht="12.75" customHeight="1">
      <c r="A1276" s="466"/>
      <c r="B1276" s="382">
        <v>7</v>
      </c>
      <c r="C1276" s="423"/>
      <c r="D1276" s="599"/>
      <c r="E1276" s="614"/>
      <c r="F1276" s="276"/>
      <c r="G1276" s="631"/>
      <c r="H1276" s="661"/>
      <c r="J1276" s="417"/>
      <c r="K1276" s="417"/>
      <c r="L1276" s="417"/>
      <c r="M1276" s="417"/>
      <c r="N1276" s="417"/>
      <c r="O1276" s="417"/>
      <c r="P1276" s="417"/>
      <c r="Q1276" s="417"/>
      <c r="R1276" s="417"/>
      <c r="S1276" s="417"/>
      <c r="T1276" s="417"/>
      <c r="U1276" s="417"/>
      <c r="V1276" s="417"/>
      <c r="W1276" s="417"/>
      <c r="X1276" s="417"/>
      <c r="Y1276" s="417"/>
      <c r="Z1276" s="417"/>
      <c r="AA1276" s="417"/>
      <c r="AB1276" s="417"/>
      <c r="AC1276" s="417"/>
      <c r="AD1276" s="417"/>
      <c r="AE1276" s="417"/>
      <c r="AF1276" s="417"/>
      <c r="AG1276" s="417"/>
      <c r="AH1276" s="417"/>
      <c r="AI1276" s="417"/>
      <c r="AJ1276" s="417"/>
      <c r="AK1276" s="417"/>
      <c r="AL1276" s="417"/>
      <c r="AM1276" s="417"/>
      <c r="AN1276" s="417"/>
    </row>
    <row r="1277" spans="1:40" ht="12.75" customHeight="1">
      <c r="A1277" s="467"/>
      <c r="B1277" s="515" t="s">
        <v>4613</v>
      </c>
      <c r="C1277" s="409" t="s">
        <v>3853</v>
      </c>
      <c r="D1277" s="600">
        <v>1</v>
      </c>
      <c r="E1277" s="615" t="s">
        <v>4974</v>
      </c>
      <c r="F1277" s="630"/>
      <c r="G1277" s="632"/>
      <c r="H1277" s="277"/>
      <c r="J1277" s="417"/>
      <c r="K1277" s="417"/>
      <c r="L1277" s="417"/>
      <c r="M1277" s="417"/>
      <c r="N1277" s="417"/>
      <c r="O1277" s="417"/>
      <c r="P1277" s="417"/>
      <c r="Q1277" s="417"/>
      <c r="R1277" s="417"/>
      <c r="S1277" s="417"/>
      <c r="T1277" s="417"/>
      <c r="U1277" s="417"/>
      <c r="V1277" s="417"/>
      <c r="W1277" s="417"/>
      <c r="X1277" s="417"/>
      <c r="Y1277" s="417"/>
      <c r="Z1277" s="417"/>
      <c r="AA1277" s="417"/>
      <c r="AB1277" s="417"/>
      <c r="AC1277" s="417"/>
      <c r="AD1277" s="417"/>
      <c r="AE1277" s="417"/>
      <c r="AF1277" s="417"/>
      <c r="AG1277" s="417"/>
      <c r="AH1277" s="417"/>
      <c r="AI1277" s="417"/>
      <c r="AJ1277" s="417"/>
      <c r="AK1277" s="417"/>
      <c r="AL1277" s="417"/>
      <c r="AM1277" s="417"/>
      <c r="AN1277" s="417"/>
    </row>
    <row r="1278" spans="1:40" ht="12.75" customHeight="1">
      <c r="A1278" s="466"/>
      <c r="B1278" s="382">
        <v>8</v>
      </c>
      <c r="C1278" s="423"/>
      <c r="D1278" s="599"/>
      <c r="E1278" s="614"/>
      <c r="F1278" s="633"/>
      <c r="G1278" s="631"/>
      <c r="H1278" s="661"/>
      <c r="J1278" s="417"/>
      <c r="K1278" s="417"/>
      <c r="L1278" s="417"/>
      <c r="M1278" s="417"/>
      <c r="N1278" s="417"/>
      <c r="O1278" s="417"/>
      <c r="P1278" s="417"/>
      <c r="Q1278" s="417"/>
      <c r="R1278" s="417"/>
      <c r="S1278" s="417"/>
      <c r="T1278" s="417"/>
      <c r="U1278" s="417"/>
      <c r="V1278" s="417"/>
      <c r="W1278" s="417"/>
      <c r="X1278" s="417"/>
      <c r="Y1278" s="417"/>
      <c r="Z1278" s="417"/>
      <c r="AA1278" s="417"/>
      <c r="AB1278" s="417"/>
      <c r="AC1278" s="417"/>
      <c r="AD1278" s="417"/>
      <c r="AE1278" s="417"/>
      <c r="AF1278" s="417"/>
      <c r="AG1278" s="417"/>
      <c r="AH1278" s="417"/>
      <c r="AI1278" s="417"/>
      <c r="AJ1278" s="417"/>
      <c r="AK1278" s="417"/>
      <c r="AL1278" s="417"/>
      <c r="AM1278" s="417"/>
      <c r="AN1278" s="417"/>
    </row>
    <row r="1279" spans="1:40" ht="12.75" customHeight="1">
      <c r="A1279" s="467"/>
      <c r="B1279" s="515" t="s">
        <v>4068</v>
      </c>
      <c r="C1279" s="409" t="s">
        <v>4792</v>
      </c>
      <c r="D1279" s="600">
        <v>1</v>
      </c>
      <c r="E1279" s="615" t="s">
        <v>4974</v>
      </c>
      <c r="F1279" s="634"/>
      <c r="G1279" s="632"/>
      <c r="H1279" s="277"/>
      <c r="J1279" s="417"/>
      <c r="K1279" s="417"/>
      <c r="L1279" s="417"/>
      <c r="M1279" s="417"/>
      <c r="N1279" s="417"/>
      <c r="O1279" s="417"/>
      <c r="P1279" s="417"/>
      <c r="Q1279" s="417"/>
      <c r="R1279" s="417"/>
      <c r="S1279" s="417"/>
      <c r="T1279" s="417"/>
      <c r="U1279" s="417"/>
      <c r="V1279" s="417"/>
      <c r="W1279" s="417"/>
      <c r="X1279" s="417"/>
      <c r="Y1279" s="417"/>
      <c r="Z1279" s="417"/>
      <c r="AA1279" s="417"/>
      <c r="AB1279" s="417"/>
      <c r="AC1279" s="417"/>
      <c r="AD1279" s="417"/>
      <c r="AE1279" s="417"/>
      <c r="AF1279" s="417"/>
      <c r="AG1279" s="417"/>
      <c r="AH1279" s="417"/>
      <c r="AI1279" s="417"/>
      <c r="AJ1279" s="417"/>
      <c r="AK1279" s="417"/>
      <c r="AL1279" s="417"/>
      <c r="AM1279" s="417"/>
      <c r="AN1279" s="417"/>
    </row>
    <row r="1280" spans="1:40" ht="12.75" customHeight="1">
      <c r="A1280" s="481"/>
      <c r="B1280" s="505">
        <v>9</v>
      </c>
      <c r="C1280" s="514"/>
      <c r="D1280" s="599"/>
      <c r="E1280" s="614"/>
      <c r="F1280" s="633"/>
      <c r="G1280" s="631"/>
      <c r="H1280" s="661"/>
      <c r="J1280" s="417"/>
      <c r="K1280" s="417"/>
      <c r="L1280" s="417"/>
      <c r="M1280" s="417"/>
      <c r="N1280" s="417"/>
      <c r="O1280" s="417"/>
      <c r="P1280" s="417"/>
      <c r="Q1280" s="417"/>
      <c r="R1280" s="417"/>
      <c r="S1280" s="417"/>
      <c r="T1280" s="417"/>
      <c r="U1280" s="417"/>
      <c r="V1280" s="417"/>
      <c r="W1280" s="417"/>
      <c r="X1280" s="417"/>
      <c r="Y1280" s="417"/>
      <c r="Z1280" s="417"/>
      <c r="AA1280" s="417"/>
      <c r="AB1280" s="417"/>
      <c r="AC1280" s="417"/>
      <c r="AD1280" s="417"/>
      <c r="AE1280" s="417"/>
      <c r="AF1280" s="417"/>
      <c r="AG1280" s="417"/>
      <c r="AH1280" s="417"/>
      <c r="AI1280" s="417"/>
      <c r="AJ1280" s="417"/>
      <c r="AK1280" s="417"/>
      <c r="AL1280" s="417"/>
      <c r="AM1280" s="417"/>
      <c r="AN1280" s="417"/>
    </row>
    <row r="1281" spans="1:40" ht="12.75" customHeight="1">
      <c r="A1281" s="482"/>
      <c r="B1281" s="529" t="s">
        <v>4613</v>
      </c>
      <c r="C1281" s="409" t="s">
        <v>4964</v>
      </c>
      <c r="D1281" s="604">
        <v>1</v>
      </c>
      <c r="E1281" s="522" t="s">
        <v>4974</v>
      </c>
      <c r="F1281" s="635"/>
      <c r="G1281" s="632"/>
      <c r="H1281" s="277"/>
      <c r="J1281" s="5"/>
      <c r="K1281" s="417"/>
      <c r="L1281" s="417"/>
      <c r="M1281" s="417"/>
      <c r="N1281" s="417"/>
      <c r="O1281" s="417"/>
      <c r="P1281" s="417"/>
      <c r="Q1281" s="417"/>
      <c r="R1281" s="417"/>
      <c r="S1281" s="417"/>
      <c r="T1281" s="417"/>
      <c r="U1281" s="417"/>
      <c r="V1281" s="417"/>
      <c r="W1281" s="417"/>
      <c r="X1281" s="417"/>
      <c r="Y1281" s="417"/>
      <c r="Z1281" s="417"/>
      <c r="AA1281" s="417"/>
      <c r="AB1281" s="417"/>
      <c r="AC1281" s="417"/>
      <c r="AD1281" s="417"/>
      <c r="AE1281" s="417"/>
      <c r="AF1281" s="417"/>
      <c r="AG1281" s="417"/>
      <c r="AH1281" s="417"/>
      <c r="AI1281" s="417"/>
      <c r="AJ1281" s="417"/>
      <c r="AK1281" s="417"/>
      <c r="AL1281" s="417"/>
      <c r="AM1281" s="417"/>
      <c r="AN1281" s="417"/>
    </row>
    <row r="1282" spans="1:40" ht="12.75" customHeight="1">
      <c r="A1282" s="475"/>
      <c r="B1282" s="503">
        <v>10</v>
      </c>
      <c r="C1282" s="503"/>
      <c r="D1282" s="590"/>
      <c r="E1282" s="475"/>
      <c r="F1282" s="631"/>
      <c r="G1282" s="631"/>
      <c r="H1282" s="661"/>
      <c r="J1282" s="417"/>
      <c r="K1282" s="417"/>
      <c r="L1282" s="417"/>
      <c r="M1282" s="417"/>
      <c r="N1282" s="417"/>
      <c r="O1282" s="417"/>
      <c r="P1282" s="417"/>
      <c r="Q1282" s="417"/>
      <c r="R1282" s="417"/>
      <c r="S1282" s="417"/>
      <c r="T1282" s="417"/>
      <c r="U1282" s="417"/>
      <c r="V1282" s="417"/>
      <c r="W1282" s="417"/>
      <c r="X1282" s="417"/>
      <c r="Y1282" s="417"/>
      <c r="Z1282" s="417"/>
      <c r="AA1282" s="417"/>
      <c r="AB1282" s="417"/>
      <c r="AC1282" s="417"/>
      <c r="AD1282" s="417"/>
      <c r="AE1282" s="417"/>
      <c r="AF1282" s="417"/>
      <c r="AG1282" s="417"/>
      <c r="AH1282" s="417"/>
      <c r="AI1282" s="417"/>
      <c r="AJ1282" s="417"/>
      <c r="AK1282" s="417"/>
      <c r="AL1282" s="417"/>
      <c r="AM1282" s="417"/>
      <c r="AN1282" s="417"/>
    </row>
    <row r="1283" spans="1:40" ht="12.75" customHeight="1">
      <c r="A1283" s="467"/>
      <c r="B1283" s="493" t="s">
        <v>4613</v>
      </c>
      <c r="C1283" s="409" t="s">
        <v>4978</v>
      </c>
      <c r="D1283" s="591">
        <v>1</v>
      </c>
      <c r="E1283" s="507" t="s">
        <v>4974</v>
      </c>
      <c r="F1283" s="632"/>
      <c r="G1283" s="632"/>
      <c r="H1283" s="277"/>
      <c r="J1283" s="417"/>
      <c r="K1283" s="417"/>
      <c r="L1283" s="417"/>
      <c r="M1283" s="417"/>
      <c r="N1283" s="417"/>
      <c r="O1283" s="417"/>
      <c r="P1283" s="417"/>
      <c r="Q1283" s="417"/>
      <c r="R1283" s="417"/>
      <c r="S1283" s="417"/>
      <c r="T1283" s="417"/>
      <c r="U1283" s="417"/>
      <c r="V1283" s="417"/>
      <c r="W1283" s="417"/>
      <c r="X1283" s="417"/>
      <c r="Y1283" s="417"/>
      <c r="Z1283" s="417"/>
      <c r="AA1283" s="417"/>
      <c r="AB1283" s="417"/>
      <c r="AC1283" s="417"/>
      <c r="AD1283" s="417"/>
      <c r="AE1283" s="417"/>
      <c r="AF1283" s="417"/>
      <c r="AG1283" s="417"/>
      <c r="AH1283" s="417"/>
      <c r="AI1283" s="417"/>
      <c r="AJ1283" s="417"/>
      <c r="AK1283" s="417"/>
      <c r="AL1283" s="417"/>
      <c r="AM1283" s="417"/>
      <c r="AN1283" s="417"/>
    </row>
    <row r="1284" spans="1:40" ht="12.75" customHeight="1">
      <c r="A1284" s="466"/>
      <c r="B1284" s="503">
        <v>11</v>
      </c>
      <c r="C1284" s="503"/>
      <c r="D1284" s="590"/>
      <c r="E1284" s="475"/>
      <c r="F1284" s="631"/>
      <c r="G1284" s="631"/>
      <c r="H1284" s="661"/>
      <c r="J1284" s="417"/>
      <c r="K1284" s="417"/>
      <c r="L1284" s="417"/>
      <c r="M1284" s="417"/>
      <c r="N1284" s="417"/>
      <c r="O1284" s="417"/>
      <c r="P1284" s="417"/>
      <c r="Q1284" s="417"/>
      <c r="R1284" s="417"/>
      <c r="S1284" s="417"/>
      <c r="T1284" s="417"/>
      <c r="U1284" s="417"/>
      <c r="V1284" s="417"/>
      <c r="W1284" s="417"/>
      <c r="X1284" s="417"/>
      <c r="Y1284" s="417"/>
      <c r="Z1284" s="417"/>
      <c r="AA1284" s="417"/>
      <c r="AB1284" s="417"/>
      <c r="AC1284" s="417"/>
      <c r="AD1284" s="417"/>
      <c r="AE1284" s="417"/>
      <c r="AF1284" s="417"/>
      <c r="AG1284" s="417"/>
      <c r="AH1284" s="417"/>
      <c r="AI1284" s="417"/>
      <c r="AJ1284" s="417"/>
      <c r="AK1284" s="417"/>
      <c r="AL1284" s="417"/>
      <c r="AM1284" s="417"/>
      <c r="AN1284" s="417"/>
    </row>
    <row r="1285" spans="1:40" ht="12.75" customHeight="1">
      <c r="A1285" s="480"/>
      <c r="B1285" s="409" t="s">
        <v>4613</v>
      </c>
      <c r="C1285" s="409" t="s">
        <v>4979</v>
      </c>
      <c r="D1285" s="591">
        <v>1</v>
      </c>
      <c r="E1285" s="507" t="s">
        <v>4974</v>
      </c>
      <c r="F1285" s="632"/>
      <c r="G1285" s="632"/>
      <c r="H1285" s="277"/>
      <c r="J1285" s="417"/>
      <c r="K1285" s="417"/>
      <c r="L1285" s="417"/>
      <c r="M1285" s="417"/>
      <c r="N1285" s="417"/>
      <c r="O1285" s="417"/>
      <c r="P1285" s="417"/>
      <c r="Q1285" s="417"/>
      <c r="R1285" s="417"/>
      <c r="S1285" s="417"/>
      <c r="T1285" s="417"/>
      <c r="U1285" s="417"/>
      <c r="V1285" s="417"/>
      <c r="W1285" s="417"/>
      <c r="X1285" s="417"/>
      <c r="Y1285" s="417"/>
      <c r="Z1285" s="417"/>
      <c r="AA1285" s="417"/>
      <c r="AB1285" s="417"/>
      <c r="AC1285" s="417"/>
      <c r="AD1285" s="417"/>
      <c r="AE1285" s="417"/>
      <c r="AF1285" s="417"/>
      <c r="AG1285" s="417"/>
      <c r="AH1285" s="417"/>
      <c r="AI1285" s="417"/>
      <c r="AJ1285" s="417"/>
      <c r="AK1285" s="417"/>
      <c r="AL1285" s="417"/>
      <c r="AM1285" s="417"/>
      <c r="AN1285" s="417"/>
    </row>
    <row r="1286" spans="1:40" ht="12.75" customHeight="1">
      <c r="A1286" s="466"/>
      <c r="B1286" s="505">
        <v>12</v>
      </c>
      <c r="C1286" s="423"/>
      <c r="D1286" s="599"/>
      <c r="E1286" s="614"/>
      <c r="F1286" s="276"/>
      <c r="G1286" s="631"/>
      <c r="H1286" s="661"/>
      <c r="J1286" s="417"/>
      <c r="K1286" s="417"/>
      <c r="L1286" s="417"/>
      <c r="M1286" s="417"/>
      <c r="N1286" s="417"/>
      <c r="O1286" s="417"/>
      <c r="P1286" s="417"/>
      <c r="Q1286" s="417"/>
      <c r="R1286" s="417"/>
      <c r="S1286" s="417"/>
      <c r="T1286" s="417"/>
      <c r="U1286" s="417"/>
      <c r="V1286" s="417"/>
      <c r="W1286" s="417"/>
      <c r="X1286" s="417"/>
      <c r="Y1286" s="417"/>
      <c r="Z1286" s="417"/>
      <c r="AA1286" s="417"/>
      <c r="AB1286" s="417"/>
      <c r="AC1286" s="417"/>
      <c r="AD1286" s="417"/>
      <c r="AE1286" s="417"/>
      <c r="AF1286" s="417"/>
      <c r="AG1286" s="417"/>
      <c r="AH1286" s="417"/>
      <c r="AI1286" s="417"/>
      <c r="AJ1286" s="417"/>
      <c r="AK1286" s="417"/>
      <c r="AL1286" s="417"/>
      <c r="AM1286" s="417"/>
      <c r="AN1286" s="417"/>
    </row>
    <row r="1287" spans="1:40" ht="12.75" customHeight="1">
      <c r="A1287" s="467"/>
      <c r="B1287" s="409" t="s">
        <v>4613</v>
      </c>
      <c r="C1287" s="409" t="s">
        <v>4980</v>
      </c>
      <c r="D1287" s="600">
        <v>1</v>
      </c>
      <c r="E1287" s="507" t="s">
        <v>4974</v>
      </c>
      <c r="F1287" s="630"/>
      <c r="G1287" s="632"/>
      <c r="H1287" s="277"/>
      <c r="J1287" s="417"/>
      <c r="K1287" s="417"/>
      <c r="L1287" s="417"/>
      <c r="M1287" s="417"/>
      <c r="N1287" s="417"/>
      <c r="O1287" s="417"/>
      <c r="P1287" s="417"/>
      <c r="Q1287" s="417"/>
      <c r="R1287" s="417"/>
      <c r="S1287" s="417"/>
      <c r="T1287" s="417"/>
      <c r="U1287" s="417"/>
      <c r="V1287" s="417"/>
      <c r="W1287" s="417"/>
      <c r="X1287" s="417"/>
      <c r="Y1287" s="417"/>
      <c r="Z1287" s="417"/>
      <c r="AA1287" s="417"/>
      <c r="AB1287" s="417"/>
      <c r="AC1287" s="417"/>
      <c r="AD1287" s="417"/>
      <c r="AE1287" s="417"/>
      <c r="AF1287" s="417"/>
      <c r="AG1287" s="417"/>
      <c r="AH1287" s="417"/>
      <c r="AI1287" s="417"/>
      <c r="AJ1287" s="417"/>
      <c r="AK1287" s="417"/>
      <c r="AL1287" s="417"/>
      <c r="AM1287" s="417"/>
      <c r="AN1287" s="417"/>
    </row>
    <row r="1288" spans="1:40" ht="12.75" customHeight="1">
      <c r="A1288" s="466"/>
      <c r="B1288" s="505">
        <v>13</v>
      </c>
      <c r="C1288" s="423"/>
      <c r="D1288" s="599"/>
      <c r="E1288" s="614"/>
      <c r="F1288" s="276"/>
      <c r="G1288" s="631"/>
      <c r="H1288" s="661"/>
      <c r="J1288" s="417"/>
      <c r="K1288" s="417"/>
      <c r="L1288" s="417"/>
      <c r="M1288" s="417"/>
      <c r="N1288" s="417"/>
      <c r="O1288" s="417"/>
      <c r="P1288" s="417"/>
      <c r="Q1288" s="417"/>
      <c r="R1288" s="417"/>
      <c r="S1288" s="417"/>
      <c r="T1288" s="417"/>
      <c r="U1288" s="417"/>
      <c r="V1288" s="417"/>
      <c r="W1288" s="417"/>
      <c r="X1288" s="417"/>
      <c r="Y1288" s="417"/>
      <c r="Z1288" s="417"/>
      <c r="AA1288" s="417"/>
      <c r="AB1288" s="417"/>
      <c r="AC1288" s="417"/>
      <c r="AD1288" s="417"/>
      <c r="AE1288" s="417"/>
      <c r="AF1288" s="417"/>
      <c r="AG1288" s="417"/>
      <c r="AH1288" s="417"/>
      <c r="AI1288" s="417"/>
      <c r="AJ1288" s="417"/>
      <c r="AK1288" s="417"/>
      <c r="AL1288" s="417"/>
      <c r="AM1288" s="417"/>
      <c r="AN1288" s="417"/>
    </row>
    <row r="1289" spans="1:40" ht="12.75" customHeight="1">
      <c r="A1289" s="467"/>
      <c r="B1289" s="409" t="s">
        <v>4068</v>
      </c>
      <c r="C1289" s="409" t="s">
        <v>491</v>
      </c>
      <c r="D1289" s="600">
        <v>1</v>
      </c>
      <c r="E1289" s="507" t="s">
        <v>4974</v>
      </c>
      <c r="F1289" s="630"/>
      <c r="G1289" s="632"/>
      <c r="H1289" s="277"/>
      <c r="J1289" s="417"/>
      <c r="K1289" s="417"/>
      <c r="L1289" s="417"/>
      <c r="M1289" s="417"/>
      <c r="N1289" s="417"/>
      <c r="O1289" s="417"/>
      <c r="P1289" s="417"/>
      <c r="Q1289" s="417"/>
      <c r="R1289" s="417"/>
      <c r="S1289" s="417"/>
      <c r="T1289" s="417"/>
      <c r="U1289" s="417"/>
      <c r="V1289" s="417"/>
      <c r="W1289" s="417"/>
      <c r="X1289" s="417"/>
      <c r="Y1289" s="417"/>
      <c r="Z1289" s="417"/>
      <c r="AA1289" s="417"/>
      <c r="AB1289" s="417"/>
      <c r="AC1289" s="417"/>
      <c r="AD1289" s="417"/>
      <c r="AE1289" s="417"/>
      <c r="AF1289" s="417"/>
      <c r="AG1289" s="417"/>
      <c r="AH1289" s="417"/>
      <c r="AI1289" s="417"/>
      <c r="AJ1289" s="417"/>
      <c r="AK1289" s="417"/>
      <c r="AL1289" s="417"/>
      <c r="AM1289" s="417"/>
      <c r="AN1289" s="417"/>
    </row>
    <row r="1290" spans="1:40" ht="12.75" customHeight="1">
      <c r="A1290" s="466"/>
      <c r="B1290" s="505">
        <v>14</v>
      </c>
      <c r="C1290" s="514"/>
      <c r="D1290" s="599"/>
      <c r="E1290" s="614"/>
      <c r="F1290" s="276"/>
      <c r="G1290" s="631"/>
      <c r="H1290" s="661"/>
      <c r="J1290" s="417"/>
      <c r="K1290" s="417"/>
      <c r="L1290" s="417"/>
      <c r="M1290" s="417"/>
      <c r="N1290" s="417"/>
      <c r="O1290" s="417"/>
      <c r="P1290" s="417"/>
      <c r="Q1290" s="417"/>
      <c r="R1290" s="417"/>
      <c r="S1290" s="417"/>
      <c r="T1290" s="417"/>
      <c r="U1290" s="417"/>
      <c r="V1290" s="417"/>
      <c r="W1290" s="417"/>
      <c r="X1290" s="417"/>
      <c r="Y1290" s="417"/>
      <c r="Z1290" s="417"/>
      <c r="AA1290" s="417"/>
      <c r="AB1290" s="417"/>
      <c r="AC1290" s="417"/>
      <c r="AD1290" s="417"/>
      <c r="AE1290" s="417"/>
      <c r="AF1290" s="417"/>
      <c r="AG1290" s="417"/>
      <c r="AH1290" s="417"/>
      <c r="AI1290" s="417"/>
      <c r="AJ1290" s="417"/>
      <c r="AK1290" s="417"/>
      <c r="AL1290" s="417"/>
      <c r="AM1290" s="417"/>
      <c r="AN1290" s="417"/>
    </row>
    <row r="1291" spans="1:40" ht="12.75" customHeight="1">
      <c r="A1291" s="467"/>
      <c r="B1291" s="409" t="s">
        <v>4613</v>
      </c>
      <c r="C1291" s="409" t="s">
        <v>1623</v>
      </c>
      <c r="D1291" s="600">
        <v>1</v>
      </c>
      <c r="E1291" s="507" t="s">
        <v>4974</v>
      </c>
      <c r="F1291" s="630"/>
      <c r="G1291" s="632"/>
      <c r="H1291" s="277"/>
      <c r="J1291" s="417"/>
      <c r="K1291" s="417"/>
      <c r="L1291" s="417"/>
      <c r="M1291" s="417"/>
      <c r="N1291" s="417"/>
      <c r="O1291" s="417"/>
      <c r="P1291" s="417"/>
      <c r="Q1291" s="417"/>
      <c r="R1291" s="417"/>
      <c r="S1291" s="417"/>
      <c r="T1291" s="417"/>
      <c r="U1291" s="417"/>
      <c r="V1291" s="417"/>
      <c r="W1291" s="417"/>
      <c r="X1291" s="417"/>
      <c r="Y1291" s="417"/>
      <c r="Z1291" s="417"/>
      <c r="AA1291" s="417"/>
      <c r="AB1291" s="417"/>
      <c r="AC1291" s="417"/>
      <c r="AD1291" s="417"/>
      <c r="AE1291" s="417"/>
      <c r="AF1291" s="417"/>
      <c r="AG1291" s="417"/>
      <c r="AH1291" s="417"/>
      <c r="AI1291" s="417"/>
      <c r="AJ1291" s="417"/>
      <c r="AK1291" s="417"/>
      <c r="AL1291" s="417"/>
      <c r="AM1291" s="417"/>
      <c r="AN1291" s="417"/>
    </row>
    <row r="1292" spans="1:40" ht="12.75" customHeight="1">
      <c r="A1292" s="466"/>
      <c r="B1292" s="505">
        <v>15</v>
      </c>
      <c r="C1292" s="423"/>
      <c r="D1292" s="599"/>
      <c r="E1292" s="614"/>
      <c r="F1292" s="276"/>
      <c r="G1292" s="631"/>
      <c r="H1292" s="661"/>
      <c r="J1292" s="417"/>
      <c r="K1292" s="417"/>
      <c r="L1292" s="417"/>
      <c r="M1292" s="417"/>
      <c r="N1292" s="417"/>
      <c r="O1292" s="417"/>
      <c r="P1292" s="417"/>
      <c r="Q1292" s="417"/>
      <c r="R1292" s="417"/>
      <c r="S1292" s="417"/>
      <c r="T1292" s="417"/>
      <c r="U1292" s="417"/>
      <c r="V1292" s="417"/>
      <c r="W1292" s="417"/>
      <c r="X1292" s="417"/>
      <c r="Y1292" s="417"/>
      <c r="Z1292" s="417"/>
      <c r="AA1292" s="417"/>
      <c r="AB1292" s="417"/>
      <c r="AC1292" s="417"/>
      <c r="AD1292" s="417"/>
      <c r="AE1292" s="417"/>
      <c r="AF1292" s="417"/>
      <c r="AG1292" s="417"/>
      <c r="AH1292" s="417"/>
      <c r="AI1292" s="417"/>
      <c r="AJ1292" s="417"/>
      <c r="AK1292" s="417"/>
      <c r="AL1292" s="417"/>
      <c r="AM1292" s="417"/>
      <c r="AN1292" s="417"/>
    </row>
    <row r="1293" spans="1:40" ht="12.75" customHeight="1">
      <c r="A1293" s="467"/>
      <c r="B1293" s="515" t="s">
        <v>4613</v>
      </c>
      <c r="C1293" s="497" t="s">
        <v>4981</v>
      </c>
      <c r="D1293" s="600">
        <v>1</v>
      </c>
      <c r="E1293" s="615" t="s">
        <v>4974</v>
      </c>
      <c r="F1293" s="630"/>
      <c r="G1293" s="632"/>
      <c r="H1293" s="277"/>
      <c r="J1293" s="417"/>
      <c r="K1293" s="417"/>
      <c r="L1293" s="417"/>
      <c r="M1293" s="417"/>
      <c r="N1293" s="417"/>
      <c r="O1293" s="417"/>
      <c r="P1293" s="417"/>
      <c r="Q1293" s="417"/>
      <c r="R1293" s="417"/>
      <c r="S1293" s="417"/>
      <c r="T1293" s="417"/>
      <c r="U1293" s="417"/>
      <c r="V1293" s="417"/>
      <c r="W1293" s="417"/>
      <c r="X1293" s="417"/>
      <c r="Y1293" s="417"/>
      <c r="Z1293" s="417"/>
      <c r="AA1293" s="417"/>
      <c r="AB1293" s="417"/>
      <c r="AC1293" s="417"/>
      <c r="AD1293" s="417"/>
      <c r="AE1293" s="417"/>
      <c r="AF1293" s="417"/>
      <c r="AG1293" s="417"/>
      <c r="AH1293" s="417"/>
      <c r="AI1293" s="417"/>
      <c r="AJ1293" s="417"/>
      <c r="AK1293" s="417"/>
      <c r="AL1293" s="417"/>
      <c r="AM1293" s="417"/>
      <c r="AN1293" s="417"/>
    </row>
    <row r="1294" spans="1:40" ht="12.75" customHeight="1">
      <c r="A1294" s="466"/>
      <c r="B1294" s="382">
        <v>16</v>
      </c>
      <c r="C1294" s="514"/>
      <c r="D1294" s="599"/>
      <c r="E1294" s="614"/>
      <c r="F1294" s="276"/>
      <c r="G1294" s="631"/>
      <c r="H1294" s="661"/>
      <c r="J1294" s="417"/>
      <c r="K1294" s="417"/>
      <c r="L1294" s="417"/>
      <c r="M1294" s="417"/>
      <c r="N1294" s="417"/>
      <c r="O1294" s="417"/>
      <c r="P1294" s="417"/>
      <c r="Q1294" s="417"/>
      <c r="R1294" s="417"/>
      <c r="S1294" s="417"/>
      <c r="T1294" s="417"/>
      <c r="U1294" s="417"/>
      <c r="V1294" s="417"/>
      <c r="W1294" s="417"/>
      <c r="X1294" s="417"/>
      <c r="Y1294" s="417"/>
      <c r="Z1294" s="417"/>
      <c r="AA1294" s="417"/>
      <c r="AB1294" s="417"/>
      <c r="AC1294" s="417"/>
      <c r="AD1294" s="417"/>
      <c r="AE1294" s="417"/>
      <c r="AF1294" s="417"/>
      <c r="AG1294" s="417"/>
      <c r="AH1294" s="417"/>
      <c r="AI1294" s="417"/>
      <c r="AJ1294" s="417"/>
      <c r="AK1294" s="417"/>
      <c r="AL1294" s="417"/>
      <c r="AM1294" s="417"/>
      <c r="AN1294" s="417"/>
    </row>
    <row r="1295" spans="1:40" ht="12.75" customHeight="1">
      <c r="A1295" s="467"/>
      <c r="B1295" s="515" t="s">
        <v>4613</v>
      </c>
      <c r="C1295" s="515" t="s">
        <v>4982</v>
      </c>
      <c r="D1295" s="600">
        <v>1</v>
      </c>
      <c r="E1295" s="615" t="s">
        <v>4974</v>
      </c>
      <c r="F1295" s="630"/>
      <c r="G1295" s="632"/>
      <c r="H1295" s="277"/>
      <c r="J1295" s="417"/>
      <c r="K1295" s="417"/>
      <c r="L1295" s="417"/>
      <c r="M1295" s="417"/>
      <c r="N1295" s="417"/>
      <c r="O1295" s="417"/>
      <c r="P1295" s="417"/>
      <c r="Q1295" s="417"/>
      <c r="R1295" s="417"/>
      <c r="S1295" s="417"/>
      <c r="T1295" s="417"/>
      <c r="U1295" s="417"/>
      <c r="V1295" s="417"/>
      <c r="W1295" s="417"/>
      <c r="X1295" s="417"/>
      <c r="Y1295" s="417"/>
      <c r="Z1295" s="417"/>
      <c r="AA1295" s="417"/>
      <c r="AB1295" s="417"/>
      <c r="AC1295" s="417"/>
      <c r="AD1295" s="417"/>
      <c r="AE1295" s="417"/>
      <c r="AF1295" s="417"/>
      <c r="AG1295" s="417"/>
      <c r="AH1295" s="417"/>
      <c r="AI1295" s="417"/>
      <c r="AJ1295" s="417"/>
      <c r="AK1295" s="417"/>
      <c r="AL1295" s="417"/>
      <c r="AM1295" s="417"/>
      <c r="AN1295" s="417"/>
    </row>
    <row r="1296" spans="1:40" ht="12.75" customHeight="1">
      <c r="A1296" s="466"/>
      <c r="B1296" s="382">
        <v>17</v>
      </c>
      <c r="C1296" s="514"/>
      <c r="D1296" s="599"/>
      <c r="E1296" s="614"/>
      <c r="F1296" s="276"/>
      <c r="G1296" s="631"/>
      <c r="H1296" s="661"/>
      <c r="J1296" s="417"/>
      <c r="K1296" s="417"/>
      <c r="L1296" s="417"/>
      <c r="M1296" s="417"/>
      <c r="N1296" s="417"/>
      <c r="O1296" s="417"/>
      <c r="P1296" s="417"/>
      <c r="Q1296" s="417"/>
      <c r="R1296" s="417"/>
      <c r="S1296" s="417"/>
      <c r="T1296" s="417"/>
      <c r="U1296" s="417"/>
      <c r="V1296" s="417"/>
      <c r="W1296" s="417"/>
      <c r="X1296" s="417"/>
      <c r="Y1296" s="417"/>
      <c r="Z1296" s="417"/>
      <c r="AA1296" s="417"/>
      <c r="AB1296" s="417"/>
      <c r="AC1296" s="417"/>
      <c r="AD1296" s="417"/>
      <c r="AE1296" s="417"/>
      <c r="AF1296" s="417"/>
      <c r="AG1296" s="417"/>
      <c r="AH1296" s="417"/>
      <c r="AI1296" s="417"/>
      <c r="AJ1296" s="417"/>
      <c r="AK1296" s="417"/>
      <c r="AL1296" s="417"/>
      <c r="AM1296" s="417"/>
      <c r="AN1296" s="417"/>
    </row>
    <row r="1297" spans="1:40" ht="12.75" customHeight="1">
      <c r="A1297" s="467"/>
      <c r="B1297" s="515" t="s">
        <v>4613</v>
      </c>
      <c r="C1297" s="515" t="s">
        <v>3483</v>
      </c>
      <c r="D1297" s="600">
        <v>1</v>
      </c>
      <c r="E1297" s="507" t="s">
        <v>4974</v>
      </c>
      <c r="F1297" s="630"/>
      <c r="G1297" s="632"/>
      <c r="H1297" s="277"/>
      <c r="J1297" s="417"/>
      <c r="K1297" s="417"/>
      <c r="L1297" s="417"/>
      <c r="M1297" s="417"/>
      <c r="N1297" s="417"/>
      <c r="O1297" s="417"/>
      <c r="P1297" s="417"/>
      <c r="Q1297" s="417"/>
      <c r="R1297" s="417"/>
      <c r="S1297" s="417"/>
      <c r="T1297" s="417"/>
      <c r="U1297" s="417"/>
      <c r="V1297" s="417"/>
      <c r="W1297" s="417"/>
      <c r="X1297" s="417"/>
      <c r="Y1297" s="417"/>
      <c r="Z1297" s="417"/>
      <c r="AA1297" s="417"/>
      <c r="AB1297" s="417"/>
      <c r="AC1297" s="417"/>
      <c r="AD1297" s="417"/>
      <c r="AE1297" s="417"/>
      <c r="AF1297" s="417"/>
      <c r="AG1297" s="417"/>
      <c r="AH1297" s="417"/>
      <c r="AI1297" s="417"/>
      <c r="AJ1297" s="417"/>
      <c r="AK1297" s="417"/>
      <c r="AL1297" s="417"/>
      <c r="AM1297" s="417"/>
      <c r="AN1297" s="417"/>
    </row>
    <row r="1298" spans="1:40" ht="12.75" customHeight="1">
      <c r="A1298" s="466"/>
      <c r="B1298" s="382">
        <v>18</v>
      </c>
      <c r="C1298" s="514"/>
      <c r="D1298" s="599"/>
      <c r="E1298" s="614"/>
      <c r="F1298" s="276"/>
      <c r="G1298" s="631"/>
      <c r="H1298" s="661"/>
      <c r="J1298" s="417"/>
      <c r="K1298" s="417"/>
      <c r="L1298" s="417"/>
      <c r="M1298" s="417"/>
      <c r="N1298" s="417"/>
      <c r="O1298" s="417"/>
      <c r="P1298" s="417"/>
      <c r="Q1298" s="417"/>
      <c r="R1298" s="417"/>
      <c r="S1298" s="417"/>
      <c r="T1298" s="417"/>
      <c r="U1298" s="417"/>
      <c r="V1298" s="417"/>
      <c r="W1298" s="417"/>
      <c r="X1298" s="417"/>
      <c r="Y1298" s="417"/>
      <c r="Z1298" s="417"/>
      <c r="AA1298" s="417"/>
      <c r="AB1298" s="417"/>
      <c r="AC1298" s="417"/>
      <c r="AD1298" s="417"/>
      <c r="AE1298" s="417"/>
      <c r="AF1298" s="417"/>
      <c r="AG1298" s="417"/>
      <c r="AH1298" s="417"/>
      <c r="AI1298" s="417"/>
      <c r="AJ1298" s="417"/>
      <c r="AK1298" s="417"/>
      <c r="AL1298" s="417"/>
      <c r="AM1298" s="417"/>
      <c r="AN1298" s="417"/>
    </row>
    <row r="1299" spans="1:40" ht="12.75" customHeight="1">
      <c r="A1299" s="467"/>
      <c r="B1299" s="515" t="s">
        <v>4613</v>
      </c>
      <c r="C1299" s="515" t="s">
        <v>3090</v>
      </c>
      <c r="D1299" s="600">
        <v>1</v>
      </c>
      <c r="E1299" s="507" t="s">
        <v>4974</v>
      </c>
      <c r="F1299" s="630"/>
      <c r="G1299" s="632"/>
      <c r="H1299" s="277"/>
      <c r="J1299" s="417"/>
      <c r="K1299" s="417"/>
      <c r="L1299" s="417"/>
      <c r="M1299" s="417"/>
      <c r="N1299" s="417"/>
      <c r="O1299" s="417"/>
      <c r="P1299" s="417"/>
      <c r="Q1299" s="417"/>
      <c r="R1299" s="417"/>
      <c r="S1299" s="417"/>
      <c r="T1299" s="417"/>
      <c r="U1299" s="417"/>
      <c r="V1299" s="417"/>
      <c r="W1299" s="417"/>
      <c r="X1299" s="417"/>
      <c r="Y1299" s="417"/>
      <c r="Z1299" s="417"/>
      <c r="AA1299" s="417"/>
      <c r="AB1299" s="417"/>
      <c r="AC1299" s="417"/>
      <c r="AD1299" s="417"/>
      <c r="AE1299" s="417"/>
      <c r="AF1299" s="417"/>
      <c r="AG1299" s="417"/>
      <c r="AH1299" s="417"/>
      <c r="AI1299" s="417"/>
      <c r="AJ1299" s="417"/>
      <c r="AK1299" s="417"/>
      <c r="AL1299" s="417"/>
      <c r="AM1299" s="417"/>
      <c r="AN1299" s="417"/>
    </row>
    <row r="1300" spans="1:40" ht="12.75" customHeight="1">
      <c r="A1300" s="466"/>
      <c r="B1300" s="382">
        <v>19</v>
      </c>
      <c r="C1300" s="514"/>
      <c r="D1300" s="599"/>
      <c r="E1300" s="614"/>
      <c r="F1300" s="276"/>
      <c r="G1300" s="631"/>
      <c r="H1300" s="661"/>
      <c r="J1300" s="417"/>
      <c r="K1300" s="417"/>
      <c r="L1300" s="417"/>
      <c r="M1300" s="417"/>
      <c r="N1300" s="417"/>
      <c r="O1300" s="417"/>
      <c r="P1300" s="417"/>
      <c r="Q1300" s="417"/>
      <c r="R1300" s="417"/>
      <c r="S1300" s="417"/>
      <c r="T1300" s="417"/>
      <c r="U1300" s="417"/>
      <c r="V1300" s="417"/>
      <c r="W1300" s="417"/>
      <c r="X1300" s="417"/>
      <c r="Y1300" s="417"/>
      <c r="Z1300" s="417"/>
      <c r="AA1300" s="417"/>
      <c r="AB1300" s="417"/>
      <c r="AC1300" s="417"/>
      <c r="AD1300" s="417"/>
      <c r="AE1300" s="417"/>
      <c r="AF1300" s="417"/>
      <c r="AG1300" s="417"/>
      <c r="AH1300" s="417"/>
      <c r="AI1300" s="417"/>
      <c r="AJ1300" s="417"/>
      <c r="AK1300" s="417"/>
      <c r="AL1300" s="417"/>
      <c r="AM1300" s="417"/>
      <c r="AN1300" s="417"/>
    </row>
    <row r="1301" spans="1:40" ht="12.75" customHeight="1">
      <c r="A1301" s="467"/>
      <c r="B1301" s="515" t="s">
        <v>4068</v>
      </c>
      <c r="C1301" s="409" t="s">
        <v>2079</v>
      </c>
      <c r="D1301" s="600">
        <v>1</v>
      </c>
      <c r="E1301" s="615" t="s">
        <v>4974</v>
      </c>
      <c r="F1301" s="630"/>
      <c r="G1301" s="632"/>
      <c r="H1301" s="277"/>
      <c r="J1301" s="417"/>
      <c r="K1301" s="417"/>
      <c r="L1301" s="417"/>
      <c r="M1301" s="417"/>
      <c r="N1301" s="417"/>
      <c r="O1301" s="417"/>
      <c r="P1301" s="417"/>
      <c r="Q1301" s="417"/>
      <c r="R1301" s="417"/>
      <c r="S1301" s="417"/>
      <c r="T1301" s="417"/>
      <c r="U1301" s="417"/>
      <c r="V1301" s="417"/>
      <c r="W1301" s="417"/>
      <c r="X1301" s="417"/>
      <c r="Y1301" s="417"/>
      <c r="Z1301" s="417"/>
      <c r="AA1301" s="417"/>
      <c r="AB1301" s="417"/>
      <c r="AC1301" s="417"/>
      <c r="AD1301" s="417"/>
      <c r="AE1301" s="417"/>
      <c r="AF1301" s="417"/>
      <c r="AG1301" s="417"/>
      <c r="AH1301" s="417"/>
      <c r="AI1301" s="417"/>
      <c r="AJ1301" s="417"/>
      <c r="AK1301" s="417"/>
      <c r="AL1301" s="417"/>
      <c r="AM1301" s="417"/>
      <c r="AN1301" s="417"/>
    </row>
    <row r="1302" spans="1:40" ht="12.75" customHeight="1">
      <c r="A1302" s="466"/>
      <c r="B1302" s="382">
        <v>20</v>
      </c>
      <c r="C1302" s="423"/>
      <c r="D1302" s="599"/>
      <c r="E1302" s="614"/>
      <c r="F1302" s="276"/>
      <c r="G1302" s="631"/>
      <c r="H1302" s="661"/>
      <c r="J1302" s="417"/>
      <c r="K1302" s="417"/>
      <c r="L1302" s="417"/>
      <c r="M1302" s="417"/>
      <c r="N1302" s="417"/>
      <c r="O1302" s="417"/>
      <c r="P1302" s="417"/>
      <c r="Q1302" s="417"/>
      <c r="R1302" s="417"/>
      <c r="S1302" s="417"/>
      <c r="T1302" s="417"/>
      <c r="U1302" s="417"/>
      <c r="V1302" s="417"/>
      <c r="W1302" s="417"/>
      <c r="X1302" s="417"/>
      <c r="Y1302" s="417"/>
      <c r="Z1302" s="417"/>
      <c r="AA1302" s="417"/>
      <c r="AB1302" s="417"/>
      <c r="AC1302" s="417"/>
      <c r="AD1302" s="417"/>
      <c r="AE1302" s="417"/>
      <c r="AF1302" s="417"/>
      <c r="AG1302" s="417"/>
      <c r="AH1302" s="417"/>
      <c r="AI1302" s="417"/>
      <c r="AJ1302" s="417"/>
      <c r="AK1302" s="417"/>
      <c r="AL1302" s="417"/>
      <c r="AM1302" s="417"/>
      <c r="AN1302" s="417"/>
    </row>
    <row r="1303" spans="1:40" ht="12.75" customHeight="1">
      <c r="A1303" s="467"/>
      <c r="B1303" s="497" t="s">
        <v>4068</v>
      </c>
      <c r="C1303" s="515" t="s">
        <v>4983</v>
      </c>
      <c r="D1303" s="600">
        <v>1</v>
      </c>
      <c r="E1303" s="615" t="s">
        <v>4974</v>
      </c>
      <c r="F1303" s="630"/>
      <c r="G1303" s="632"/>
      <c r="H1303" s="277"/>
      <c r="J1303" s="417"/>
      <c r="K1303" s="417"/>
      <c r="L1303" s="417"/>
      <c r="M1303" s="417"/>
      <c r="N1303" s="417"/>
      <c r="O1303" s="417"/>
      <c r="P1303" s="417"/>
      <c r="Q1303" s="417"/>
      <c r="R1303" s="417"/>
      <c r="S1303" s="417"/>
      <c r="T1303" s="417"/>
      <c r="U1303" s="417"/>
      <c r="V1303" s="417"/>
      <c r="W1303" s="417"/>
      <c r="X1303" s="417"/>
      <c r="Y1303" s="417"/>
      <c r="Z1303" s="417"/>
      <c r="AA1303" s="417"/>
      <c r="AB1303" s="417"/>
      <c r="AC1303" s="417"/>
      <c r="AD1303" s="417"/>
      <c r="AE1303" s="417"/>
      <c r="AF1303" s="417"/>
      <c r="AG1303" s="417"/>
      <c r="AH1303" s="417"/>
      <c r="AI1303" s="417"/>
      <c r="AJ1303" s="417"/>
      <c r="AK1303" s="417"/>
      <c r="AL1303" s="417"/>
      <c r="AM1303" s="417"/>
      <c r="AN1303" s="417"/>
    </row>
    <row r="1304" spans="1:40" ht="12.75" customHeight="1">
      <c r="A1304" s="466"/>
      <c r="B1304" s="382">
        <v>21</v>
      </c>
      <c r="C1304" s="423"/>
      <c r="D1304" s="599"/>
      <c r="E1304" s="614"/>
      <c r="F1304" s="276"/>
      <c r="G1304" s="631"/>
      <c r="H1304" s="661"/>
      <c r="J1304" s="417"/>
      <c r="K1304" s="417"/>
      <c r="L1304" s="417"/>
      <c r="M1304" s="417"/>
      <c r="N1304" s="417"/>
      <c r="O1304" s="417"/>
      <c r="P1304" s="417"/>
      <c r="Q1304" s="417"/>
      <c r="R1304" s="417"/>
      <c r="S1304" s="417"/>
      <c r="T1304" s="417"/>
      <c r="U1304" s="417"/>
      <c r="V1304" s="417"/>
      <c r="W1304" s="417"/>
      <c r="X1304" s="417"/>
      <c r="Y1304" s="417"/>
      <c r="Z1304" s="417"/>
      <c r="AA1304" s="417"/>
      <c r="AB1304" s="417"/>
      <c r="AC1304" s="417"/>
      <c r="AD1304" s="417"/>
      <c r="AE1304" s="417"/>
      <c r="AF1304" s="417"/>
      <c r="AG1304" s="417"/>
      <c r="AH1304" s="417"/>
      <c r="AI1304" s="417"/>
      <c r="AJ1304" s="417"/>
      <c r="AK1304" s="417"/>
      <c r="AL1304" s="417"/>
      <c r="AM1304" s="417"/>
      <c r="AN1304" s="417"/>
    </row>
    <row r="1305" spans="1:40" ht="12.75" customHeight="1">
      <c r="A1305" s="467"/>
      <c r="B1305" s="497" t="s">
        <v>4613</v>
      </c>
      <c r="C1305" s="515" t="s">
        <v>4984</v>
      </c>
      <c r="D1305" s="600">
        <v>1</v>
      </c>
      <c r="E1305" s="615" t="s">
        <v>4974</v>
      </c>
      <c r="F1305" s="630"/>
      <c r="G1305" s="632"/>
      <c r="H1305" s="277"/>
      <c r="J1305" s="417"/>
      <c r="K1305" s="417"/>
      <c r="L1305" s="417"/>
      <c r="M1305" s="417"/>
      <c r="N1305" s="417"/>
      <c r="O1305" s="417"/>
      <c r="P1305" s="417"/>
      <c r="Q1305" s="417"/>
      <c r="R1305" s="417"/>
      <c r="S1305" s="417"/>
      <c r="T1305" s="417"/>
      <c r="U1305" s="417"/>
      <c r="V1305" s="417"/>
      <c r="W1305" s="417"/>
      <c r="X1305" s="417"/>
      <c r="Y1305" s="417"/>
      <c r="Z1305" s="417"/>
      <c r="AA1305" s="417"/>
      <c r="AB1305" s="417"/>
      <c r="AC1305" s="417"/>
      <c r="AD1305" s="417"/>
      <c r="AE1305" s="417"/>
      <c r="AF1305" s="417"/>
      <c r="AG1305" s="417"/>
      <c r="AH1305" s="417"/>
      <c r="AI1305" s="417"/>
      <c r="AJ1305" s="417"/>
      <c r="AK1305" s="417"/>
      <c r="AL1305" s="417"/>
      <c r="AM1305" s="417"/>
      <c r="AN1305" s="417"/>
    </row>
    <row r="1306" spans="1:40" ht="12.75" customHeight="1">
      <c r="A1306" s="466"/>
      <c r="B1306" s="382">
        <v>22</v>
      </c>
      <c r="C1306" s="514"/>
      <c r="D1306" s="599"/>
      <c r="E1306" s="612"/>
      <c r="F1306" s="276"/>
      <c r="G1306" s="631"/>
      <c r="H1306" s="661"/>
      <c r="J1306" s="417"/>
      <c r="K1306" s="417"/>
      <c r="L1306" s="417"/>
      <c r="M1306" s="417"/>
      <c r="N1306" s="417"/>
      <c r="O1306" s="417"/>
      <c r="P1306" s="417"/>
      <c r="Q1306" s="417"/>
      <c r="R1306" s="417"/>
      <c r="S1306" s="417"/>
      <c r="T1306" s="417"/>
      <c r="U1306" s="417"/>
      <c r="V1306" s="417"/>
      <c r="W1306" s="417"/>
      <c r="X1306" s="417"/>
      <c r="Y1306" s="417"/>
      <c r="Z1306" s="417"/>
      <c r="AA1306" s="417"/>
      <c r="AB1306" s="417"/>
      <c r="AC1306" s="417"/>
      <c r="AD1306" s="417"/>
      <c r="AE1306" s="417"/>
      <c r="AF1306" s="417"/>
      <c r="AG1306" s="417"/>
      <c r="AH1306" s="417"/>
      <c r="AI1306" s="417"/>
      <c r="AJ1306" s="417"/>
      <c r="AK1306" s="417"/>
      <c r="AL1306" s="417"/>
      <c r="AM1306" s="417"/>
      <c r="AN1306" s="417"/>
    </row>
    <row r="1307" spans="1:40" ht="12.75" customHeight="1">
      <c r="A1307" s="467"/>
      <c r="B1307" s="515" t="s">
        <v>4613</v>
      </c>
      <c r="C1307" s="515" t="s">
        <v>3030</v>
      </c>
      <c r="D1307" s="600">
        <v>1</v>
      </c>
      <c r="E1307" s="615" t="s">
        <v>4974</v>
      </c>
      <c r="F1307" s="630"/>
      <c r="G1307" s="632"/>
      <c r="H1307" s="277"/>
      <c r="J1307" s="417"/>
      <c r="K1307" s="417"/>
      <c r="L1307" s="417"/>
      <c r="M1307" s="417"/>
      <c r="N1307" s="417"/>
      <c r="O1307" s="417"/>
      <c r="P1307" s="417"/>
      <c r="Q1307" s="417"/>
      <c r="R1307" s="417"/>
      <c r="S1307" s="417"/>
      <c r="T1307" s="417"/>
      <c r="U1307" s="417"/>
      <c r="V1307" s="417"/>
      <c r="W1307" s="417"/>
      <c r="X1307" s="417"/>
      <c r="Y1307" s="417"/>
      <c r="Z1307" s="417"/>
      <c r="AA1307" s="417"/>
      <c r="AB1307" s="417"/>
      <c r="AC1307" s="417"/>
      <c r="AD1307" s="417"/>
      <c r="AE1307" s="417"/>
      <c r="AF1307" s="417"/>
      <c r="AG1307" s="417"/>
      <c r="AH1307" s="417"/>
      <c r="AI1307" s="417"/>
      <c r="AJ1307" s="417"/>
      <c r="AK1307" s="417"/>
      <c r="AL1307" s="417"/>
      <c r="AM1307" s="417"/>
      <c r="AN1307" s="417"/>
    </row>
    <row r="1308" spans="1:40" ht="12.75" customHeight="1">
      <c r="A1308" s="466"/>
      <c r="B1308" s="382">
        <v>23</v>
      </c>
      <c r="C1308" s="514" t="s">
        <v>1760</v>
      </c>
      <c r="D1308" s="599"/>
      <c r="E1308" s="614"/>
      <c r="F1308" s="276"/>
      <c r="G1308" s="631"/>
      <c r="H1308" s="661"/>
      <c r="J1308" s="417"/>
      <c r="K1308" s="417"/>
      <c r="L1308" s="417"/>
      <c r="M1308" s="417"/>
      <c r="N1308" s="417"/>
      <c r="O1308" s="417"/>
      <c r="P1308" s="417"/>
      <c r="Q1308" s="417"/>
      <c r="R1308" s="417"/>
      <c r="S1308" s="417"/>
      <c r="T1308" s="417"/>
      <c r="U1308" s="417"/>
      <c r="V1308" s="417"/>
      <c r="W1308" s="417"/>
      <c r="X1308" s="417"/>
      <c r="Y1308" s="417"/>
      <c r="Z1308" s="417"/>
      <c r="AA1308" s="417"/>
      <c r="AB1308" s="417"/>
      <c r="AC1308" s="417"/>
      <c r="AD1308" s="417"/>
      <c r="AE1308" s="417"/>
      <c r="AF1308" s="417"/>
      <c r="AG1308" s="417"/>
      <c r="AH1308" s="417"/>
      <c r="AI1308" s="417"/>
      <c r="AJ1308" s="417"/>
      <c r="AK1308" s="417"/>
      <c r="AL1308" s="417"/>
      <c r="AM1308" s="417"/>
      <c r="AN1308" s="417"/>
    </row>
    <row r="1309" spans="1:40" ht="12.75" customHeight="1">
      <c r="A1309" s="467"/>
      <c r="B1309" s="515" t="s">
        <v>4068</v>
      </c>
      <c r="C1309" s="515" t="s">
        <v>4985</v>
      </c>
      <c r="D1309" s="600">
        <v>1</v>
      </c>
      <c r="E1309" s="615" t="s">
        <v>4974</v>
      </c>
      <c r="F1309" s="630"/>
      <c r="G1309" s="632"/>
      <c r="H1309" s="277"/>
      <c r="J1309" s="417"/>
      <c r="K1309" s="417"/>
      <c r="L1309" s="417"/>
      <c r="M1309" s="417"/>
      <c r="N1309" s="417"/>
      <c r="O1309" s="417"/>
      <c r="P1309" s="417"/>
      <c r="Q1309" s="417"/>
      <c r="R1309" s="417"/>
      <c r="S1309" s="417"/>
      <c r="T1309" s="417"/>
      <c r="U1309" s="417"/>
      <c r="V1309" s="417"/>
      <c r="W1309" s="417"/>
      <c r="X1309" s="417"/>
      <c r="Y1309" s="417"/>
      <c r="Z1309" s="417"/>
      <c r="AA1309" s="417"/>
      <c r="AB1309" s="417"/>
      <c r="AC1309" s="417"/>
      <c r="AD1309" s="417"/>
      <c r="AE1309" s="417"/>
      <c r="AF1309" s="417"/>
      <c r="AG1309" s="417"/>
      <c r="AH1309" s="417"/>
      <c r="AI1309" s="417"/>
      <c r="AJ1309" s="417"/>
      <c r="AK1309" s="417"/>
      <c r="AL1309" s="417"/>
      <c r="AM1309" s="417"/>
      <c r="AN1309" s="417"/>
    </row>
    <row r="1310" spans="1:40" ht="12.75" customHeight="1">
      <c r="A1310" s="466"/>
      <c r="B1310" s="382">
        <v>24</v>
      </c>
      <c r="C1310" s="514"/>
      <c r="D1310" s="599"/>
      <c r="E1310" s="614"/>
      <c r="F1310" s="276"/>
      <c r="G1310" s="631"/>
      <c r="H1310" s="661"/>
      <c r="J1310" s="417"/>
      <c r="K1310" s="417"/>
      <c r="L1310" s="417"/>
      <c r="M1310" s="417"/>
      <c r="N1310" s="417"/>
      <c r="O1310" s="417"/>
      <c r="P1310" s="417"/>
      <c r="Q1310" s="417"/>
      <c r="R1310" s="417"/>
      <c r="S1310" s="417"/>
      <c r="T1310" s="417"/>
      <c r="U1310" s="417"/>
      <c r="V1310" s="417"/>
      <c r="W1310" s="417"/>
      <c r="X1310" s="417"/>
      <c r="Y1310" s="417"/>
      <c r="Z1310" s="417"/>
      <c r="AA1310" s="417"/>
      <c r="AB1310" s="417"/>
      <c r="AC1310" s="417"/>
      <c r="AD1310" s="417"/>
      <c r="AE1310" s="417"/>
      <c r="AF1310" s="417"/>
      <c r="AG1310" s="417"/>
      <c r="AH1310" s="417"/>
      <c r="AI1310" s="417"/>
      <c r="AJ1310" s="417"/>
      <c r="AK1310" s="417"/>
      <c r="AL1310" s="417"/>
      <c r="AM1310" s="417"/>
      <c r="AN1310" s="417"/>
    </row>
    <row r="1311" spans="1:40" ht="12.75" customHeight="1">
      <c r="A1311" s="467"/>
      <c r="B1311" s="515" t="s">
        <v>4068</v>
      </c>
      <c r="C1311" s="515" t="s">
        <v>4986</v>
      </c>
      <c r="D1311" s="600">
        <v>1</v>
      </c>
      <c r="E1311" s="615" t="s">
        <v>4974</v>
      </c>
      <c r="F1311" s="630"/>
      <c r="G1311" s="632"/>
      <c r="H1311" s="277"/>
      <c r="J1311" s="417"/>
      <c r="K1311" s="417"/>
      <c r="L1311" s="417"/>
      <c r="M1311" s="417"/>
      <c r="N1311" s="417"/>
      <c r="O1311" s="417"/>
      <c r="P1311" s="417"/>
      <c r="Q1311" s="417"/>
      <c r="R1311" s="417"/>
      <c r="S1311" s="417"/>
      <c r="T1311" s="417"/>
      <c r="U1311" s="417"/>
      <c r="V1311" s="417"/>
      <c r="W1311" s="417"/>
      <c r="X1311" s="417"/>
      <c r="Y1311" s="417"/>
      <c r="Z1311" s="417"/>
      <c r="AA1311" s="417"/>
      <c r="AB1311" s="417"/>
      <c r="AC1311" s="417"/>
      <c r="AD1311" s="417"/>
      <c r="AE1311" s="417"/>
      <c r="AF1311" s="417"/>
      <c r="AG1311" s="417"/>
      <c r="AH1311" s="417"/>
      <c r="AI1311" s="417"/>
      <c r="AJ1311" s="417"/>
      <c r="AK1311" s="417"/>
      <c r="AL1311" s="417"/>
      <c r="AM1311" s="417"/>
      <c r="AN1311" s="417"/>
    </row>
    <row r="1312" spans="1:40" ht="12.75" customHeight="1">
      <c r="A1312" s="466"/>
      <c r="B1312" s="382">
        <v>25</v>
      </c>
      <c r="C1312" s="514"/>
      <c r="D1312" s="599"/>
      <c r="E1312" s="614"/>
      <c r="F1312" s="276"/>
      <c r="G1312" s="631"/>
      <c r="H1312" s="661"/>
      <c r="J1312" s="417"/>
      <c r="K1312" s="417"/>
      <c r="L1312" s="417"/>
      <c r="M1312" s="417"/>
      <c r="N1312" s="417"/>
      <c r="O1312" s="417"/>
      <c r="P1312" s="417"/>
      <c r="Q1312" s="417"/>
      <c r="R1312" s="417"/>
      <c r="S1312" s="417"/>
      <c r="T1312" s="417"/>
      <c r="U1312" s="417"/>
      <c r="V1312" s="417"/>
      <c r="W1312" s="417"/>
      <c r="X1312" s="417"/>
      <c r="Y1312" s="417"/>
      <c r="Z1312" s="417"/>
      <c r="AA1312" s="417"/>
      <c r="AB1312" s="417"/>
      <c r="AC1312" s="417"/>
      <c r="AD1312" s="417"/>
      <c r="AE1312" s="417"/>
      <c r="AF1312" s="417"/>
      <c r="AG1312" s="417"/>
      <c r="AH1312" s="417"/>
      <c r="AI1312" s="417"/>
      <c r="AJ1312" s="417"/>
      <c r="AK1312" s="417"/>
      <c r="AL1312" s="417"/>
      <c r="AM1312" s="417"/>
      <c r="AN1312" s="417"/>
    </row>
    <row r="1313" spans="1:40" ht="12.75" customHeight="1">
      <c r="A1313" s="467"/>
      <c r="B1313" s="515" t="s">
        <v>4068</v>
      </c>
      <c r="C1313" s="409" t="s">
        <v>3805</v>
      </c>
      <c r="D1313" s="600">
        <v>1</v>
      </c>
      <c r="E1313" s="615" t="s">
        <v>4974</v>
      </c>
      <c r="F1313" s="630"/>
      <c r="G1313" s="632"/>
      <c r="H1313" s="277"/>
      <c r="J1313" s="417"/>
      <c r="K1313" s="417"/>
      <c r="L1313" s="417"/>
      <c r="M1313" s="417"/>
      <c r="N1313" s="417"/>
      <c r="O1313" s="417"/>
      <c r="P1313" s="417"/>
      <c r="Q1313" s="417"/>
      <c r="R1313" s="417"/>
      <c r="S1313" s="417"/>
      <c r="T1313" s="417"/>
      <c r="U1313" s="417"/>
      <c r="V1313" s="417"/>
      <c r="W1313" s="417"/>
      <c r="X1313" s="417"/>
      <c r="Y1313" s="417"/>
      <c r="Z1313" s="417"/>
      <c r="AA1313" s="417"/>
      <c r="AB1313" s="417"/>
      <c r="AC1313" s="417"/>
      <c r="AD1313" s="417"/>
      <c r="AE1313" s="417"/>
      <c r="AF1313" s="417"/>
      <c r="AG1313" s="417"/>
      <c r="AH1313" s="417"/>
      <c r="AI1313" s="417"/>
      <c r="AJ1313" s="417"/>
      <c r="AK1313" s="417"/>
      <c r="AL1313" s="417"/>
      <c r="AM1313" s="417"/>
      <c r="AN1313" s="417"/>
    </row>
    <row r="1314" spans="1:40" ht="12.75" customHeight="1">
      <c r="A1314" s="466"/>
      <c r="B1314" s="382">
        <v>26</v>
      </c>
      <c r="C1314" s="423"/>
      <c r="D1314" s="599"/>
      <c r="E1314" s="614"/>
      <c r="F1314" s="276"/>
      <c r="G1314" s="631"/>
      <c r="H1314" s="661"/>
      <c r="J1314" s="417"/>
      <c r="K1314" s="417"/>
      <c r="L1314" s="417"/>
      <c r="M1314" s="417"/>
      <c r="N1314" s="417"/>
      <c r="O1314" s="417"/>
      <c r="P1314" s="417"/>
      <c r="Q1314" s="417"/>
      <c r="R1314" s="417"/>
      <c r="S1314" s="417"/>
      <c r="T1314" s="417"/>
      <c r="U1314" s="417"/>
      <c r="V1314" s="417"/>
      <c r="W1314" s="417"/>
      <c r="X1314" s="417"/>
      <c r="Y1314" s="417"/>
      <c r="Z1314" s="417"/>
      <c r="AA1314" s="417"/>
      <c r="AB1314" s="417"/>
      <c r="AC1314" s="417"/>
      <c r="AD1314" s="417"/>
      <c r="AE1314" s="417"/>
      <c r="AF1314" s="417"/>
      <c r="AG1314" s="417"/>
      <c r="AH1314" s="417"/>
      <c r="AI1314" s="417"/>
      <c r="AJ1314" s="417"/>
      <c r="AK1314" s="417"/>
      <c r="AL1314" s="417"/>
      <c r="AM1314" s="417"/>
      <c r="AN1314" s="417"/>
    </row>
    <row r="1315" spans="1:40" ht="12.75" customHeight="1">
      <c r="A1315" s="467"/>
      <c r="B1315" s="515" t="s">
        <v>4068</v>
      </c>
      <c r="C1315" s="409" t="s">
        <v>4987</v>
      </c>
      <c r="D1315" s="600">
        <v>1</v>
      </c>
      <c r="E1315" s="615" t="s">
        <v>4974</v>
      </c>
      <c r="F1315" s="630"/>
      <c r="G1315" s="632"/>
      <c r="H1315" s="277"/>
      <c r="J1315" s="417"/>
      <c r="K1315" s="417"/>
      <c r="L1315" s="417"/>
      <c r="M1315" s="417"/>
      <c r="N1315" s="417"/>
      <c r="O1315" s="417"/>
      <c r="P1315" s="417"/>
      <c r="Q1315" s="417"/>
      <c r="R1315" s="417"/>
      <c r="S1315" s="417"/>
      <c r="T1315" s="417"/>
      <c r="U1315" s="417"/>
      <c r="V1315" s="417"/>
      <c r="W1315" s="417"/>
      <c r="X1315" s="417"/>
      <c r="Y1315" s="417"/>
      <c r="Z1315" s="417"/>
      <c r="AA1315" s="417"/>
      <c r="AB1315" s="417"/>
      <c r="AC1315" s="417"/>
      <c r="AD1315" s="417"/>
      <c r="AE1315" s="417"/>
      <c r="AF1315" s="417"/>
      <c r="AG1315" s="417"/>
      <c r="AH1315" s="417"/>
      <c r="AI1315" s="417"/>
      <c r="AJ1315" s="417"/>
      <c r="AK1315" s="417"/>
      <c r="AL1315" s="417"/>
      <c r="AM1315" s="417"/>
      <c r="AN1315" s="417"/>
    </row>
    <row r="1316" spans="1:40" ht="12.75" customHeight="1">
      <c r="A1316" s="466"/>
      <c r="B1316" s="382">
        <v>27</v>
      </c>
      <c r="C1316" s="423"/>
      <c r="D1316" s="599"/>
      <c r="E1316" s="614"/>
      <c r="F1316" s="276"/>
      <c r="G1316" s="631"/>
      <c r="H1316" s="661"/>
      <c r="J1316" s="417"/>
      <c r="K1316" s="417"/>
      <c r="L1316" s="417"/>
      <c r="M1316" s="417"/>
      <c r="N1316" s="417"/>
      <c r="O1316" s="417"/>
      <c r="P1316" s="417"/>
      <c r="Q1316" s="417"/>
      <c r="R1316" s="417"/>
      <c r="S1316" s="417"/>
      <c r="T1316" s="417"/>
      <c r="U1316" s="417"/>
      <c r="V1316" s="417"/>
      <c r="W1316" s="417"/>
      <c r="X1316" s="417"/>
      <c r="Y1316" s="417"/>
      <c r="Z1316" s="417"/>
      <c r="AA1316" s="417"/>
      <c r="AB1316" s="417"/>
      <c r="AC1316" s="417"/>
      <c r="AD1316" s="417"/>
      <c r="AE1316" s="417"/>
      <c r="AF1316" s="417"/>
      <c r="AG1316" s="417"/>
      <c r="AH1316" s="417"/>
      <c r="AI1316" s="417"/>
      <c r="AJ1316" s="417"/>
      <c r="AK1316" s="417"/>
      <c r="AL1316" s="417"/>
      <c r="AM1316" s="417"/>
      <c r="AN1316" s="417"/>
    </row>
    <row r="1317" spans="1:40" ht="12.75" customHeight="1">
      <c r="A1317" s="467"/>
      <c r="B1317" s="515" t="s">
        <v>4068</v>
      </c>
      <c r="C1317" s="409" t="s">
        <v>4626</v>
      </c>
      <c r="D1317" s="600">
        <v>1</v>
      </c>
      <c r="E1317" s="615" t="s">
        <v>4974</v>
      </c>
      <c r="F1317" s="630"/>
      <c r="G1317" s="632"/>
      <c r="H1317" s="277"/>
      <c r="J1317" s="417"/>
      <c r="K1317" s="417"/>
      <c r="L1317" s="417"/>
      <c r="M1317" s="417"/>
      <c r="N1317" s="417"/>
      <c r="O1317" s="417"/>
      <c r="P1317" s="417"/>
      <c r="Q1317" s="417"/>
      <c r="R1317" s="417"/>
      <c r="S1317" s="417"/>
      <c r="T1317" s="417"/>
      <c r="U1317" s="417"/>
      <c r="V1317" s="417"/>
      <c r="W1317" s="417"/>
      <c r="X1317" s="417"/>
      <c r="Y1317" s="417"/>
      <c r="Z1317" s="417"/>
      <c r="AA1317" s="417"/>
      <c r="AB1317" s="417"/>
      <c r="AC1317" s="417"/>
      <c r="AD1317" s="417"/>
      <c r="AE1317" s="417"/>
      <c r="AF1317" s="417"/>
      <c r="AG1317" s="417"/>
      <c r="AH1317" s="417"/>
      <c r="AI1317" s="417"/>
      <c r="AJ1317" s="417"/>
      <c r="AK1317" s="417"/>
      <c r="AL1317" s="417"/>
      <c r="AM1317" s="417"/>
      <c r="AN1317" s="417"/>
    </row>
    <row r="1318" spans="1:40" ht="12.75" customHeight="1">
      <c r="A1318" s="466"/>
      <c r="B1318" s="527">
        <v>28</v>
      </c>
      <c r="C1318" s="423"/>
      <c r="D1318" s="599"/>
      <c r="E1318" s="614"/>
      <c r="F1318" s="633"/>
      <c r="G1318" s="631"/>
      <c r="H1318" s="661"/>
      <c r="J1318" s="417"/>
      <c r="K1318" s="417"/>
      <c r="L1318" s="417"/>
      <c r="M1318" s="417"/>
      <c r="N1318" s="417"/>
      <c r="O1318" s="417"/>
      <c r="P1318" s="417"/>
      <c r="Q1318" s="417"/>
      <c r="R1318" s="417"/>
      <c r="S1318" s="417"/>
      <c r="T1318" s="417"/>
      <c r="U1318" s="417"/>
      <c r="V1318" s="417"/>
      <c r="W1318" s="417"/>
      <c r="X1318" s="417"/>
      <c r="Y1318" s="417"/>
      <c r="Z1318" s="417"/>
      <c r="AA1318" s="417"/>
      <c r="AB1318" s="417"/>
      <c r="AC1318" s="417"/>
      <c r="AD1318" s="417"/>
      <c r="AE1318" s="417"/>
      <c r="AF1318" s="417"/>
      <c r="AG1318" s="417"/>
      <c r="AH1318" s="417"/>
      <c r="AI1318" s="417"/>
      <c r="AJ1318" s="417"/>
      <c r="AK1318" s="417"/>
      <c r="AL1318" s="417"/>
      <c r="AM1318" s="417"/>
      <c r="AN1318" s="417"/>
    </row>
    <row r="1319" spans="1:40" ht="12.75" customHeight="1">
      <c r="A1319" s="467"/>
      <c r="B1319" s="525" t="s">
        <v>4068</v>
      </c>
      <c r="C1319" s="515" t="s">
        <v>2872</v>
      </c>
      <c r="D1319" s="600">
        <v>1</v>
      </c>
      <c r="E1319" s="615" t="s">
        <v>4974</v>
      </c>
      <c r="F1319" s="634"/>
      <c r="G1319" s="632"/>
      <c r="H1319" s="277"/>
      <c r="J1319" s="417"/>
      <c r="K1319" s="417"/>
      <c r="L1319" s="417"/>
      <c r="M1319" s="417"/>
      <c r="N1319" s="417"/>
      <c r="O1319" s="417"/>
      <c r="P1319" s="417"/>
      <c r="Q1319" s="417"/>
      <c r="R1319" s="417"/>
      <c r="S1319" s="417"/>
      <c r="T1319" s="417"/>
      <c r="U1319" s="417"/>
      <c r="V1319" s="417"/>
      <c r="W1319" s="417"/>
      <c r="X1319" s="417"/>
      <c r="Y1319" s="417"/>
      <c r="Z1319" s="417"/>
      <c r="AA1319" s="417"/>
      <c r="AB1319" s="417"/>
      <c r="AC1319" s="417"/>
      <c r="AD1319" s="417"/>
      <c r="AE1319" s="417"/>
      <c r="AF1319" s="417"/>
      <c r="AG1319" s="417"/>
      <c r="AH1319" s="417"/>
      <c r="AI1319" s="417"/>
      <c r="AJ1319" s="417"/>
      <c r="AK1319" s="417"/>
      <c r="AL1319" s="417"/>
      <c r="AM1319" s="417"/>
      <c r="AN1319" s="417"/>
    </row>
    <row r="1320" spans="1:40" ht="12.75" customHeight="1">
      <c r="A1320" s="481"/>
      <c r="B1320" s="530">
        <v>29</v>
      </c>
      <c r="C1320" s="514"/>
      <c r="D1320" s="599"/>
      <c r="E1320" s="614"/>
      <c r="F1320" s="633"/>
      <c r="G1320" s="631"/>
      <c r="H1320" s="661"/>
      <c r="J1320" s="417"/>
      <c r="K1320" s="417"/>
      <c r="L1320" s="417"/>
      <c r="M1320" s="417"/>
      <c r="N1320" s="417"/>
      <c r="O1320" s="417"/>
      <c r="P1320" s="417"/>
      <c r="Q1320" s="417"/>
      <c r="R1320" s="417"/>
      <c r="S1320" s="417"/>
      <c r="T1320" s="417"/>
      <c r="U1320" s="417"/>
      <c r="V1320" s="417"/>
      <c r="W1320" s="417"/>
      <c r="X1320" s="417"/>
      <c r="Y1320" s="417"/>
      <c r="Z1320" s="417"/>
      <c r="AA1320" s="417"/>
      <c r="AB1320" s="417"/>
      <c r="AC1320" s="417"/>
      <c r="AD1320" s="417"/>
      <c r="AE1320" s="417"/>
      <c r="AF1320" s="417"/>
      <c r="AG1320" s="417"/>
      <c r="AH1320" s="417"/>
      <c r="AI1320" s="417"/>
      <c r="AJ1320" s="417"/>
      <c r="AK1320" s="417"/>
      <c r="AL1320" s="417"/>
      <c r="AM1320" s="417"/>
      <c r="AN1320" s="417"/>
    </row>
    <row r="1321" spans="1:40" ht="12.75" customHeight="1">
      <c r="A1321" s="482"/>
      <c r="B1321" s="529" t="s">
        <v>4068</v>
      </c>
      <c r="C1321" s="409" t="s">
        <v>1189</v>
      </c>
      <c r="D1321" s="604">
        <v>1</v>
      </c>
      <c r="E1321" s="522" t="s">
        <v>4974</v>
      </c>
      <c r="F1321" s="635"/>
      <c r="G1321" s="632"/>
      <c r="H1321" s="277"/>
      <c r="J1321" s="5"/>
      <c r="K1321" s="417"/>
      <c r="L1321" s="417"/>
      <c r="M1321" s="417"/>
      <c r="N1321" s="417"/>
      <c r="O1321" s="417"/>
      <c r="P1321" s="417"/>
      <c r="Q1321" s="417"/>
      <c r="R1321" s="417"/>
      <c r="S1321" s="417"/>
      <c r="T1321" s="417"/>
      <c r="U1321" s="417"/>
      <c r="V1321" s="417"/>
      <c r="W1321" s="417"/>
      <c r="X1321" s="417"/>
      <c r="Y1321" s="417"/>
      <c r="Z1321" s="417"/>
      <c r="AA1321" s="417"/>
      <c r="AB1321" s="417"/>
      <c r="AC1321" s="417"/>
      <c r="AD1321" s="417"/>
      <c r="AE1321" s="417"/>
      <c r="AF1321" s="417"/>
      <c r="AG1321" s="417"/>
      <c r="AH1321" s="417"/>
      <c r="AI1321" s="417"/>
      <c r="AJ1321" s="417"/>
      <c r="AK1321" s="417"/>
      <c r="AL1321" s="417"/>
      <c r="AM1321" s="417"/>
      <c r="AN1321" s="417"/>
    </row>
    <row r="1322" spans="1:40" ht="12.75" customHeight="1">
      <c r="A1322" s="475"/>
      <c r="B1322" s="503">
        <v>30</v>
      </c>
      <c r="C1322" s="569"/>
      <c r="D1322" s="590"/>
      <c r="E1322" s="618"/>
      <c r="F1322" s="631"/>
      <c r="G1322" s="631"/>
      <c r="H1322" s="661"/>
      <c r="J1322" s="417"/>
      <c r="K1322" s="417"/>
      <c r="L1322" s="417"/>
      <c r="M1322" s="417"/>
      <c r="N1322" s="417"/>
      <c r="O1322" s="417"/>
      <c r="P1322" s="417"/>
      <c r="Q1322" s="417"/>
      <c r="R1322" s="417"/>
      <c r="S1322" s="417"/>
      <c r="T1322" s="417"/>
      <c r="U1322" s="417"/>
      <c r="V1322" s="417"/>
      <c r="W1322" s="417"/>
      <c r="X1322" s="417"/>
      <c r="Y1322" s="417"/>
      <c r="Z1322" s="417"/>
      <c r="AA1322" s="417"/>
      <c r="AB1322" s="417"/>
      <c r="AC1322" s="417"/>
      <c r="AD1322" s="417"/>
      <c r="AE1322" s="417"/>
      <c r="AF1322" s="417"/>
      <c r="AG1322" s="417"/>
      <c r="AH1322" s="417"/>
      <c r="AI1322" s="417"/>
      <c r="AJ1322" s="417"/>
      <c r="AK1322" s="417"/>
      <c r="AL1322" s="417"/>
      <c r="AM1322" s="417"/>
      <c r="AN1322" s="417"/>
    </row>
    <row r="1323" spans="1:40" ht="12.75" customHeight="1">
      <c r="A1323" s="467"/>
      <c r="B1323" s="493" t="s">
        <v>4068</v>
      </c>
      <c r="C1323" s="571" t="s">
        <v>4581</v>
      </c>
      <c r="D1323" s="591">
        <v>1</v>
      </c>
      <c r="E1323" s="620" t="s">
        <v>4974</v>
      </c>
      <c r="F1323" s="632"/>
      <c r="G1323" s="632"/>
      <c r="H1323" s="277"/>
      <c r="J1323" s="417"/>
      <c r="K1323" s="417"/>
      <c r="L1323" s="417"/>
      <c r="M1323" s="417"/>
      <c r="N1323" s="417"/>
      <c r="O1323" s="417"/>
      <c r="P1323" s="417"/>
      <c r="Q1323" s="417"/>
      <c r="R1323" s="417"/>
      <c r="S1323" s="417"/>
      <c r="T1323" s="417"/>
      <c r="U1323" s="417"/>
      <c r="V1323" s="417"/>
      <c r="W1323" s="417"/>
      <c r="X1323" s="417"/>
      <c r="Y1323" s="417"/>
      <c r="Z1323" s="417"/>
      <c r="AA1323" s="417"/>
      <c r="AB1323" s="417"/>
      <c r="AC1323" s="417"/>
      <c r="AD1323" s="417"/>
      <c r="AE1323" s="417"/>
      <c r="AF1323" s="417"/>
      <c r="AG1323" s="417"/>
      <c r="AH1323" s="417"/>
      <c r="AI1323" s="417"/>
      <c r="AJ1323" s="417"/>
      <c r="AK1323" s="417"/>
      <c r="AL1323" s="417"/>
      <c r="AM1323" s="417"/>
      <c r="AN1323" s="417"/>
    </row>
    <row r="1324" spans="1:40" ht="12.75" customHeight="1">
      <c r="A1324" s="466"/>
      <c r="B1324" s="503">
        <v>31</v>
      </c>
      <c r="C1324" s="570"/>
      <c r="D1324" s="590"/>
      <c r="E1324" s="618"/>
      <c r="F1324" s="631"/>
      <c r="G1324" s="631"/>
      <c r="H1324" s="661"/>
      <c r="J1324" s="417"/>
      <c r="K1324" s="417"/>
      <c r="L1324" s="417"/>
      <c r="M1324" s="417"/>
      <c r="N1324" s="417"/>
      <c r="O1324" s="417"/>
      <c r="P1324" s="417"/>
      <c r="Q1324" s="417"/>
      <c r="R1324" s="417"/>
      <c r="S1324" s="417"/>
      <c r="T1324" s="417"/>
      <c r="U1324" s="417"/>
      <c r="V1324" s="417"/>
      <c r="W1324" s="417"/>
      <c r="X1324" s="417"/>
      <c r="Y1324" s="417"/>
      <c r="Z1324" s="417"/>
      <c r="AA1324" s="417"/>
      <c r="AB1324" s="417"/>
      <c r="AC1324" s="417"/>
      <c r="AD1324" s="417"/>
      <c r="AE1324" s="417"/>
      <c r="AF1324" s="417"/>
      <c r="AG1324" s="417"/>
      <c r="AH1324" s="417"/>
      <c r="AI1324" s="417"/>
      <c r="AJ1324" s="417"/>
      <c r="AK1324" s="417"/>
      <c r="AL1324" s="417"/>
      <c r="AM1324" s="417"/>
      <c r="AN1324" s="417"/>
    </row>
    <row r="1325" spans="1:40" ht="12.75" customHeight="1">
      <c r="A1325" s="480"/>
      <c r="B1325" s="523" t="s">
        <v>4068</v>
      </c>
      <c r="C1325" s="277" t="s">
        <v>4988</v>
      </c>
      <c r="D1325" s="591">
        <v>1</v>
      </c>
      <c r="E1325" s="619" t="s">
        <v>4974</v>
      </c>
      <c r="F1325" s="632"/>
      <c r="G1325" s="632"/>
      <c r="H1325" s="277"/>
      <c r="J1325" s="417"/>
      <c r="K1325" s="417"/>
      <c r="L1325" s="417"/>
      <c r="M1325" s="417"/>
      <c r="N1325" s="417"/>
      <c r="O1325" s="417"/>
      <c r="P1325" s="417"/>
      <c r="Q1325" s="417"/>
      <c r="R1325" s="417"/>
      <c r="S1325" s="417"/>
      <c r="T1325" s="417"/>
      <c r="U1325" s="417"/>
      <c r="V1325" s="417"/>
      <c r="W1325" s="417"/>
      <c r="X1325" s="417"/>
      <c r="Y1325" s="417"/>
      <c r="Z1325" s="417"/>
      <c r="AA1325" s="417"/>
      <c r="AB1325" s="417"/>
      <c r="AC1325" s="417"/>
      <c r="AD1325" s="417"/>
      <c r="AE1325" s="417"/>
      <c r="AF1325" s="417"/>
      <c r="AG1325" s="417"/>
      <c r="AH1325" s="417"/>
      <c r="AI1325" s="417"/>
      <c r="AJ1325" s="417"/>
      <c r="AK1325" s="417"/>
      <c r="AL1325" s="417"/>
      <c r="AM1325" s="417"/>
      <c r="AN1325" s="417"/>
    </row>
    <row r="1326" spans="1:40" ht="12.75" customHeight="1">
      <c r="A1326" s="466"/>
      <c r="B1326" s="382">
        <v>32</v>
      </c>
      <c r="C1326" s="423"/>
      <c r="D1326" s="599"/>
      <c r="E1326" s="475"/>
      <c r="F1326" s="276"/>
      <c r="G1326" s="631"/>
      <c r="H1326" s="661"/>
      <c r="J1326" s="417"/>
      <c r="K1326" s="417"/>
      <c r="L1326" s="417"/>
      <c r="M1326" s="417"/>
      <c r="N1326" s="417"/>
      <c r="O1326" s="417"/>
      <c r="P1326" s="417"/>
      <c r="Q1326" s="417"/>
      <c r="R1326" s="417"/>
      <c r="S1326" s="417"/>
      <c r="T1326" s="417"/>
      <c r="U1326" s="417"/>
      <c r="V1326" s="417"/>
      <c r="W1326" s="417"/>
      <c r="X1326" s="417"/>
      <c r="Y1326" s="417"/>
      <c r="Z1326" s="417"/>
      <c r="AA1326" s="417"/>
      <c r="AB1326" s="417"/>
      <c r="AC1326" s="417"/>
      <c r="AD1326" s="417"/>
      <c r="AE1326" s="417"/>
      <c r="AF1326" s="417"/>
      <c r="AG1326" s="417"/>
      <c r="AH1326" s="417"/>
      <c r="AI1326" s="417"/>
      <c r="AJ1326" s="417"/>
      <c r="AK1326" s="417"/>
      <c r="AL1326" s="417"/>
      <c r="AM1326" s="417"/>
      <c r="AN1326" s="417"/>
    </row>
    <row r="1327" spans="1:40" ht="12.75" customHeight="1">
      <c r="A1327" s="467"/>
      <c r="B1327" s="515" t="s">
        <v>4068</v>
      </c>
      <c r="C1327" s="515" t="s">
        <v>4989</v>
      </c>
      <c r="D1327" s="600">
        <v>1</v>
      </c>
      <c r="E1327" s="507" t="s">
        <v>4974</v>
      </c>
      <c r="F1327" s="630"/>
      <c r="G1327" s="632"/>
      <c r="H1327" s="277"/>
      <c r="J1327" s="417"/>
      <c r="K1327" s="417"/>
      <c r="L1327" s="417"/>
      <c r="M1327" s="417"/>
      <c r="N1327" s="417"/>
      <c r="O1327" s="417"/>
      <c r="P1327" s="417"/>
      <c r="Q1327" s="417"/>
      <c r="R1327" s="417"/>
      <c r="S1327" s="417"/>
      <c r="T1327" s="417"/>
      <c r="U1327" s="417"/>
      <c r="V1327" s="417"/>
      <c r="W1327" s="417"/>
      <c r="X1327" s="417"/>
      <c r="Y1327" s="417"/>
      <c r="Z1327" s="417"/>
      <c r="AA1327" s="417"/>
      <c r="AB1327" s="417"/>
      <c r="AC1327" s="417"/>
      <c r="AD1327" s="417"/>
      <c r="AE1327" s="417"/>
      <c r="AF1327" s="417"/>
      <c r="AG1327" s="417"/>
      <c r="AH1327" s="417"/>
      <c r="AI1327" s="417"/>
      <c r="AJ1327" s="417"/>
      <c r="AK1327" s="417"/>
      <c r="AL1327" s="417"/>
      <c r="AM1327" s="417"/>
      <c r="AN1327" s="417"/>
    </row>
    <row r="1328" spans="1:40" ht="12.75" customHeight="1">
      <c r="A1328" s="466"/>
      <c r="B1328" s="382">
        <v>33</v>
      </c>
      <c r="C1328" s="514"/>
      <c r="D1328" s="599"/>
      <c r="E1328" s="475"/>
      <c r="F1328" s="276"/>
      <c r="G1328" s="631"/>
      <c r="H1328" s="661"/>
      <c r="J1328" s="417"/>
      <c r="K1328" s="417"/>
      <c r="L1328" s="417"/>
      <c r="M1328" s="417"/>
      <c r="N1328" s="417"/>
      <c r="O1328" s="417"/>
      <c r="P1328" s="417"/>
      <c r="Q1328" s="417"/>
      <c r="R1328" s="417"/>
      <c r="S1328" s="417"/>
      <c r="T1328" s="417"/>
      <c r="U1328" s="417"/>
      <c r="V1328" s="417"/>
      <c r="W1328" s="417"/>
      <c r="X1328" s="417"/>
      <c r="Y1328" s="417"/>
      <c r="Z1328" s="417"/>
      <c r="AA1328" s="417"/>
      <c r="AB1328" s="417"/>
      <c r="AC1328" s="417"/>
      <c r="AD1328" s="417"/>
      <c r="AE1328" s="417"/>
      <c r="AF1328" s="417"/>
      <c r="AG1328" s="417"/>
      <c r="AH1328" s="417"/>
      <c r="AI1328" s="417"/>
      <c r="AJ1328" s="417"/>
      <c r="AK1328" s="417"/>
      <c r="AL1328" s="417"/>
      <c r="AM1328" s="417"/>
      <c r="AN1328" s="417"/>
    </row>
    <row r="1329" spans="1:40" ht="12.75" customHeight="1">
      <c r="A1329" s="467"/>
      <c r="B1329" s="515" t="s">
        <v>4068</v>
      </c>
      <c r="C1329" s="409" t="s">
        <v>4811</v>
      </c>
      <c r="D1329" s="600">
        <v>1</v>
      </c>
      <c r="E1329" s="507" t="s">
        <v>4974</v>
      </c>
      <c r="F1329" s="630"/>
      <c r="G1329" s="632"/>
      <c r="H1329" s="277"/>
      <c r="J1329" s="417"/>
      <c r="K1329" s="417"/>
      <c r="L1329" s="417"/>
      <c r="M1329" s="417"/>
      <c r="N1329" s="417"/>
      <c r="O1329" s="417"/>
      <c r="P1329" s="417"/>
      <c r="Q1329" s="417"/>
      <c r="R1329" s="417"/>
      <c r="S1329" s="417"/>
      <c r="T1329" s="417"/>
      <c r="U1329" s="417"/>
      <c r="V1329" s="417"/>
      <c r="W1329" s="417"/>
      <c r="X1329" s="417"/>
      <c r="Y1329" s="417"/>
      <c r="Z1329" s="417"/>
      <c r="AA1329" s="417"/>
      <c r="AB1329" s="417"/>
      <c r="AC1329" s="417"/>
      <c r="AD1329" s="417"/>
      <c r="AE1329" s="417"/>
      <c r="AF1329" s="417"/>
      <c r="AG1329" s="417"/>
      <c r="AH1329" s="417"/>
      <c r="AI1329" s="417"/>
      <c r="AJ1329" s="417"/>
      <c r="AK1329" s="417"/>
      <c r="AL1329" s="417"/>
      <c r="AM1329" s="417"/>
      <c r="AN1329" s="417"/>
    </row>
    <row r="1330" spans="1:40" ht="12.75" customHeight="1">
      <c r="A1330" s="466"/>
      <c r="B1330" s="382">
        <v>34</v>
      </c>
      <c r="C1330" s="423"/>
      <c r="D1330" s="599"/>
      <c r="E1330" s="614"/>
      <c r="F1330" s="276"/>
      <c r="G1330" s="631"/>
      <c r="H1330" s="661"/>
      <c r="J1330" s="417"/>
      <c r="K1330" s="417"/>
      <c r="L1330" s="417"/>
      <c r="M1330" s="417"/>
      <c r="N1330" s="417"/>
      <c r="O1330" s="417"/>
      <c r="P1330" s="417"/>
      <c r="Q1330" s="417"/>
      <c r="R1330" s="417"/>
      <c r="S1330" s="417"/>
      <c r="T1330" s="417"/>
      <c r="U1330" s="417"/>
      <c r="V1330" s="417"/>
      <c r="W1330" s="417"/>
      <c r="X1330" s="417"/>
      <c r="Y1330" s="417"/>
      <c r="Z1330" s="417"/>
      <c r="AA1330" s="417"/>
      <c r="AB1330" s="417"/>
      <c r="AC1330" s="417"/>
      <c r="AD1330" s="417"/>
      <c r="AE1330" s="417"/>
      <c r="AF1330" s="417"/>
      <c r="AG1330" s="417"/>
      <c r="AH1330" s="417"/>
      <c r="AI1330" s="417"/>
      <c r="AJ1330" s="417"/>
      <c r="AK1330" s="417"/>
      <c r="AL1330" s="417"/>
      <c r="AM1330" s="417"/>
      <c r="AN1330" s="417"/>
    </row>
    <row r="1331" spans="1:40" ht="12.75" customHeight="1">
      <c r="A1331" s="467"/>
      <c r="B1331" s="515" t="s">
        <v>4068</v>
      </c>
      <c r="C1331" s="409" t="s">
        <v>4990</v>
      </c>
      <c r="D1331" s="600">
        <v>1</v>
      </c>
      <c r="E1331" s="615" t="s">
        <v>4974</v>
      </c>
      <c r="F1331" s="630"/>
      <c r="G1331" s="632"/>
      <c r="H1331" s="277"/>
      <c r="J1331" s="417"/>
      <c r="K1331" s="417"/>
      <c r="L1331" s="417"/>
      <c r="M1331" s="417"/>
      <c r="N1331" s="417"/>
      <c r="O1331" s="417"/>
      <c r="P1331" s="417"/>
      <c r="Q1331" s="417"/>
      <c r="R1331" s="417"/>
      <c r="S1331" s="417"/>
      <c r="T1331" s="417"/>
      <c r="U1331" s="417"/>
      <c r="V1331" s="417"/>
      <c r="W1331" s="417"/>
      <c r="X1331" s="417"/>
      <c r="Y1331" s="417"/>
      <c r="Z1331" s="417"/>
      <c r="AA1331" s="417"/>
      <c r="AB1331" s="417"/>
      <c r="AC1331" s="417"/>
      <c r="AD1331" s="417"/>
      <c r="AE1331" s="417"/>
      <c r="AF1331" s="417"/>
      <c r="AG1331" s="417"/>
      <c r="AH1331" s="417"/>
      <c r="AI1331" s="417"/>
      <c r="AJ1331" s="417"/>
      <c r="AK1331" s="417"/>
      <c r="AL1331" s="417"/>
      <c r="AM1331" s="417"/>
      <c r="AN1331" s="417"/>
    </row>
    <row r="1332" spans="1:40" ht="12.75" customHeight="1">
      <c r="A1332" s="466"/>
      <c r="B1332" s="382">
        <v>35</v>
      </c>
      <c r="C1332" s="423"/>
      <c r="D1332" s="599"/>
      <c r="E1332" s="475"/>
      <c r="F1332" s="276"/>
      <c r="G1332" s="631"/>
      <c r="H1332" s="661"/>
      <c r="J1332" s="417"/>
      <c r="K1332" s="417"/>
      <c r="L1332" s="417"/>
      <c r="M1332" s="417"/>
      <c r="N1332" s="417"/>
      <c r="O1332" s="417"/>
      <c r="P1332" s="417"/>
      <c r="Q1332" s="417"/>
      <c r="R1332" s="417"/>
      <c r="S1332" s="417"/>
      <c r="T1332" s="417"/>
      <c r="U1332" s="417"/>
      <c r="V1332" s="417"/>
      <c r="W1332" s="417"/>
      <c r="X1332" s="417"/>
      <c r="Y1332" s="417"/>
      <c r="Z1332" s="417"/>
      <c r="AA1332" s="417"/>
      <c r="AB1332" s="417"/>
      <c r="AC1332" s="417"/>
      <c r="AD1332" s="417"/>
      <c r="AE1332" s="417"/>
      <c r="AF1332" s="417"/>
      <c r="AG1332" s="417"/>
      <c r="AH1332" s="417"/>
      <c r="AI1332" s="417"/>
      <c r="AJ1332" s="417"/>
      <c r="AK1332" s="417"/>
      <c r="AL1332" s="417"/>
      <c r="AM1332" s="417"/>
      <c r="AN1332" s="417"/>
    </row>
    <row r="1333" spans="1:40" ht="12.75" customHeight="1">
      <c r="A1333" s="467"/>
      <c r="B1333" s="515" t="s">
        <v>4068</v>
      </c>
      <c r="C1333" s="515" t="s">
        <v>4991</v>
      </c>
      <c r="D1333" s="600">
        <v>1</v>
      </c>
      <c r="E1333" s="507" t="s">
        <v>4974</v>
      </c>
      <c r="F1333" s="630"/>
      <c r="G1333" s="632"/>
      <c r="H1333" s="277"/>
      <c r="J1333" s="417"/>
      <c r="K1333" s="417"/>
      <c r="L1333" s="417"/>
      <c r="M1333" s="417"/>
      <c r="N1333" s="417"/>
      <c r="O1333" s="417"/>
      <c r="P1333" s="417"/>
      <c r="Q1333" s="417"/>
      <c r="R1333" s="417"/>
      <c r="S1333" s="417"/>
      <c r="T1333" s="417"/>
      <c r="U1333" s="417"/>
      <c r="V1333" s="417"/>
      <c r="W1333" s="417"/>
      <c r="X1333" s="417"/>
      <c r="Y1333" s="417"/>
      <c r="Z1333" s="417"/>
      <c r="AA1333" s="417"/>
      <c r="AB1333" s="417"/>
      <c r="AC1333" s="417"/>
      <c r="AD1333" s="417"/>
      <c r="AE1333" s="417"/>
      <c r="AF1333" s="417"/>
      <c r="AG1333" s="417"/>
      <c r="AH1333" s="417"/>
      <c r="AI1333" s="417"/>
      <c r="AJ1333" s="417"/>
      <c r="AK1333" s="417"/>
      <c r="AL1333" s="417"/>
      <c r="AM1333" s="417"/>
      <c r="AN1333" s="417"/>
    </row>
    <row r="1334" spans="1:40" ht="12.75" customHeight="1">
      <c r="A1334" s="466"/>
      <c r="B1334" s="382">
        <v>36</v>
      </c>
      <c r="C1334" s="514"/>
      <c r="D1334" s="599"/>
      <c r="E1334" s="614"/>
      <c r="F1334" s="276"/>
      <c r="G1334" s="631"/>
      <c r="H1334" s="661"/>
      <c r="J1334" s="417"/>
      <c r="K1334" s="417"/>
      <c r="L1334" s="417"/>
      <c r="M1334" s="417"/>
      <c r="N1334" s="417"/>
      <c r="O1334" s="417"/>
      <c r="P1334" s="417"/>
      <c r="Q1334" s="417"/>
      <c r="R1334" s="417"/>
      <c r="S1334" s="417"/>
      <c r="T1334" s="417"/>
      <c r="U1334" s="417"/>
      <c r="V1334" s="417"/>
      <c r="W1334" s="417"/>
      <c r="X1334" s="417"/>
      <c r="Y1334" s="417"/>
      <c r="Z1334" s="417"/>
      <c r="AA1334" s="417"/>
      <c r="AB1334" s="417"/>
      <c r="AC1334" s="417"/>
      <c r="AD1334" s="417"/>
      <c r="AE1334" s="417"/>
      <c r="AF1334" s="417"/>
      <c r="AG1334" s="417"/>
      <c r="AH1334" s="417"/>
      <c r="AI1334" s="417"/>
      <c r="AJ1334" s="417"/>
      <c r="AK1334" s="417"/>
      <c r="AL1334" s="417"/>
      <c r="AM1334" s="417"/>
      <c r="AN1334" s="417"/>
    </row>
    <row r="1335" spans="1:40" ht="12.75" customHeight="1">
      <c r="A1335" s="467"/>
      <c r="B1335" s="516" t="s">
        <v>4613</v>
      </c>
      <c r="C1335" s="409" t="s">
        <v>365</v>
      </c>
      <c r="D1335" s="599">
        <v>1</v>
      </c>
      <c r="E1335" s="614" t="s">
        <v>4974</v>
      </c>
      <c r="F1335" s="276"/>
      <c r="G1335" s="632"/>
      <c r="H1335" s="277"/>
      <c r="J1335" s="417"/>
      <c r="K1335" s="417"/>
      <c r="L1335" s="417"/>
      <c r="M1335" s="417"/>
      <c r="N1335" s="417"/>
      <c r="O1335" s="417"/>
      <c r="P1335" s="417"/>
      <c r="Q1335" s="417"/>
      <c r="R1335" s="417"/>
      <c r="S1335" s="417"/>
      <c r="T1335" s="417"/>
      <c r="U1335" s="417"/>
      <c r="V1335" s="417"/>
      <c r="W1335" s="417"/>
      <c r="X1335" s="417"/>
      <c r="Y1335" s="417"/>
      <c r="Z1335" s="417"/>
      <c r="AA1335" s="417"/>
      <c r="AB1335" s="417"/>
      <c r="AC1335" s="417"/>
      <c r="AD1335" s="417"/>
      <c r="AE1335" s="417"/>
      <c r="AF1335" s="417"/>
      <c r="AG1335" s="417"/>
      <c r="AH1335" s="417"/>
      <c r="AI1335" s="417"/>
      <c r="AJ1335" s="417"/>
      <c r="AK1335" s="417"/>
      <c r="AL1335" s="417"/>
      <c r="AM1335" s="417"/>
      <c r="AN1335" s="417"/>
    </row>
    <row r="1336" spans="1:40" ht="12.75" customHeight="1">
      <c r="A1336" s="466"/>
      <c r="B1336" s="505">
        <v>37</v>
      </c>
      <c r="C1336" s="514"/>
      <c r="D1336" s="597"/>
      <c r="E1336" s="612"/>
      <c r="F1336" s="636"/>
      <c r="G1336" s="631"/>
      <c r="H1336" s="661"/>
      <c r="J1336" s="417"/>
      <c r="K1336" s="417"/>
      <c r="L1336" s="417"/>
      <c r="M1336" s="417"/>
      <c r="N1336" s="417"/>
      <c r="O1336" s="417"/>
      <c r="P1336" s="417"/>
      <c r="Q1336" s="417"/>
      <c r="R1336" s="417"/>
      <c r="S1336" s="417"/>
      <c r="T1336" s="417"/>
      <c r="U1336" s="417"/>
      <c r="V1336" s="417"/>
      <c r="W1336" s="417"/>
      <c r="X1336" s="417"/>
      <c r="Y1336" s="417"/>
      <c r="Z1336" s="417"/>
      <c r="AA1336" s="417"/>
      <c r="AB1336" s="417"/>
      <c r="AC1336" s="417"/>
      <c r="AD1336" s="417"/>
      <c r="AE1336" s="417"/>
      <c r="AF1336" s="417"/>
      <c r="AG1336" s="417"/>
      <c r="AH1336" s="417"/>
      <c r="AI1336" s="417"/>
      <c r="AJ1336" s="417"/>
      <c r="AK1336" s="417"/>
      <c r="AL1336" s="417"/>
      <c r="AM1336" s="417"/>
      <c r="AN1336" s="417"/>
    </row>
    <row r="1337" spans="1:40" ht="12.75" customHeight="1">
      <c r="A1337" s="467"/>
      <c r="B1337" s="493" t="s">
        <v>4613</v>
      </c>
      <c r="C1337" s="515" t="s">
        <v>4327</v>
      </c>
      <c r="D1337" s="594">
        <v>1</v>
      </c>
      <c r="E1337" s="469" t="s">
        <v>4974</v>
      </c>
      <c r="F1337" s="630"/>
      <c r="G1337" s="632"/>
      <c r="H1337" s="277"/>
      <c r="J1337" s="417"/>
      <c r="K1337" s="417"/>
      <c r="L1337" s="417"/>
      <c r="M1337" s="417"/>
      <c r="N1337" s="417"/>
      <c r="O1337" s="417"/>
      <c r="P1337" s="417"/>
      <c r="Q1337" s="417"/>
      <c r="R1337" s="417"/>
      <c r="S1337" s="417"/>
      <c r="T1337" s="417"/>
      <c r="U1337" s="417"/>
      <c r="V1337" s="417"/>
      <c r="W1337" s="417"/>
      <c r="X1337" s="417"/>
      <c r="Y1337" s="417"/>
      <c r="Z1337" s="417"/>
      <c r="AA1337" s="417"/>
      <c r="AB1337" s="417"/>
      <c r="AC1337" s="417"/>
      <c r="AD1337" s="417"/>
      <c r="AE1337" s="417"/>
      <c r="AF1337" s="417"/>
      <c r="AG1337" s="417"/>
      <c r="AH1337" s="417"/>
      <c r="AI1337" s="417"/>
      <c r="AJ1337" s="417"/>
      <c r="AK1337" s="417"/>
      <c r="AL1337" s="417"/>
      <c r="AM1337" s="417"/>
      <c r="AN1337" s="417"/>
    </row>
    <row r="1338" spans="1:40" ht="12.75" customHeight="1">
      <c r="A1338" s="466"/>
      <c r="B1338" s="382">
        <v>38</v>
      </c>
      <c r="C1338" s="516"/>
      <c r="D1338" s="599"/>
      <c r="E1338" s="614"/>
      <c r="F1338" s="276"/>
      <c r="G1338" s="631"/>
      <c r="H1338" s="661"/>
      <c r="J1338" s="417"/>
      <c r="K1338" s="417"/>
      <c r="L1338" s="417"/>
      <c r="M1338" s="417"/>
      <c r="N1338" s="417"/>
      <c r="O1338" s="417"/>
      <c r="P1338" s="417"/>
      <c r="Q1338" s="417"/>
      <c r="R1338" s="417"/>
      <c r="S1338" s="417"/>
      <c r="T1338" s="417"/>
      <c r="U1338" s="417"/>
      <c r="V1338" s="417"/>
      <c r="W1338" s="417"/>
      <c r="X1338" s="417"/>
      <c r="Y1338" s="417"/>
      <c r="Z1338" s="417"/>
      <c r="AA1338" s="417"/>
      <c r="AB1338" s="417"/>
      <c r="AC1338" s="417"/>
      <c r="AD1338" s="417"/>
      <c r="AE1338" s="417"/>
      <c r="AF1338" s="417"/>
      <c r="AG1338" s="417"/>
      <c r="AH1338" s="417"/>
      <c r="AI1338" s="417"/>
      <c r="AJ1338" s="417"/>
      <c r="AK1338" s="417"/>
      <c r="AL1338" s="417"/>
      <c r="AM1338" s="417"/>
      <c r="AN1338" s="417"/>
    </row>
    <row r="1339" spans="1:40" ht="12.75" customHeight="1">
      <c r="A1339" s="467"/>
      <c r="B1339" s="515" t="s">
        <v>4068</v>
      </c>
      <c r="C1339" s="409" t="s">
        <v>4223</v>
      </c>
      <c r="D1339" s="600">
        <v>1</v>
      </c>
      <c r="E1339" s="507" t="s">
        <v>4974</v>
      </c>
      <c r="F1339" s="630"/>
      <c r="G1339" s="632"/>
      <c r="H1339" s="277"/>
      <c r="J1339" s="417"/>
      <c r="K1339" s="417"/>
      <c r="L1339" s="417"/>
      <c r="M1339" s="417"/>
      <c r="N1339" s="417"/>
      <c r="O1339" s="417"/>
      <c r="P1339" s="417"/>
      <c r="Q1339" s="417"/>
      <c r="R1339" s="417"/>
      <c r="S1339" s="417"/>
      <c r="T1339" s="417"/>
      <c r="U1339" s="417"/>
      <c r="V1339" s="417"/>
      <c r="W1339" s="417"/>
      <c r="X1339" s="417"/>
      <c r="Y1339" s="417"/>
      <c r="Z1339" s="417"/>
      <c r="AA1339" s="417"/>
      <c r="AB1339" s="417"/>
      <c r="AC1339" s="417"/>
      <c r="AD1339" s="417"/>
      <c r="AE1339" s="417"/>
      <c r="AF1339" s="417"/>
      <c r="AG1339" s="417"/>
      <c r="AH1339" s="417"/>
      <c r="AI1339" s="417"/>
      <c r="AJ1339" s="417"/>
      <c r="AK1339" s="417"/>
      <c r="AL1339" s="417"/>
      <c r="AM1339" s="417"/>
      <c r="AN1339" s="417"/>
    </row>
    <row r="1340" spans="1:40" ht="12.75" customHeight="1">
      <c r="A1340" s="466"/>
      <c r="B1340" s="382">
        <v>39</v>
      </c>
      <c r="C1340" s="514"/>
      <c r="D1340" s="599"/>
      <c r="E1340" s="614"/>
      <c r="F1340" s="276"/>
      <c r="G1340" s="631"/>
      <c r="H1340" s="661"/>
      <c r="J1340" s="417"/>
      <c r="K1340" s="417"/>
      <c r="L1340" s="417"/>
      <c r="M1340" s="417"/>
      <c r="N1340" s="417"/>
      <c r="O1340" s="417"/>
      <c r="P1340" s="417"/>
      <c r="Q1340" s="417"/>
      <c r="R1340" s="417"/>
      <c r="S1340" s="417"/>
      <c r="T1340" s="417"/>
      <c r="U1340" s="417"/>
      <c r="V1340" s="417"/>
      <c r="W1340" s="417"/>
      <c r="X1340" s="417"/>
      <c r="Y1340" s="417"/>
      <c r="Z1340" s="417"/>
      <c r="AA1340" s="417"/>
      <c r="AB1340" s="417"/>
      <c r="AC1340" s="417"/>
      <c r="AD1340" s="417"/>
      <c r="AE1340" s="417"/>
      <c r="AF1340" s="417"/>
      <c r="AG1340" s="417"/>
      <c r="AH1340" s="417"/>
      <c r="AI1340" s="417"/>
      <c r="AJ1340" s="417"/>
      <c r="AK1340" s="417"/>
      <c r="AL1340" s="417"/>
      <c r="AM1340" s="417"/>
      <c r="AN1340" s="417"/>
    </row>
    <row r="1341" spans="1:40" ht="12.75" customHeight="1">
      <c r="A1341" s="467"/>
      <c r="B1341" s="515" t="s">
        <v>4613</v>
      </c>
      <c r="C1341" s="409" t="s">
        <v>4992</v>
      </c>
      <c r="D1341" s="600">
        <v>1</v>
      </c>
      <c r="E1341" s="615" t="s">
        <v>4974</v>
      </c>
      <c r="F1341" s="630"/>
      <c r="G1341" s="632"/>
      <c r="H1341" s="277"/>
      <c r="J1341" s="417"/>
      <c r="K1341" s="417"/>
      <c r="L1341" s="417"/>
      <c r="M1341" s="417"/>
      <c r="N1341" s="417"/>
      <c r="O1341" s="417"/>
      <c r="P1341" s="417"/>
      <c r="Q1341" s="417"/>
      <c r="R1341" s="417"/>
      <c r="S1341" s="417"/>
      <c r="T1341" s="417"/>
      <c r="U1341" s="417"/>
      <c r="V1341" s="417"/>
      <c r="W1341" s="417"/>
      <c r="X1341" s="417"/>
      <c r="Y1341" s="417"/>
      <c r="Z1341" s="417"/>
      <c r="AA1341" s="417"/>
      <c r="AB1341" s="417"/>
      <c r="AC1341" s="417"/>
      <c r="AD1341" s="417"/>
      <c r="AE1341" s="417"/>
      <c r="AF1341" s="417"/>
      <c r="AG1341" s="417"/>
      <c r="AH1341" s="417"/>
      <c r="AI1341" s="417"/>
      <c r="AJ1341" s="417"/>
      <c r="AK1341" s="417"/>
      <c r="AL1341" s="417"/>
      <c r="AM1341" s="417"/>
      <c r="AN1341" s="417"/>
    </row>
    <row r="1342" spans="1:40" ht="12.75" customHeight="1">
      <c r="A1342" s="466"/>
      <c r="B1342" s="382">
        <v>40</v>
      </c>
      <c r="C1342" s="423"/>
      <c r="D1342" s="599"/>
      <c r="E1342" s="614"/>
      <c r="F1342" s="276"/>
      <c r="G1342" s="631"/>
      <c r="H1342" s="661"/>
      <c r="J1342" s="417"/>
      <c r="K1342" s="417"/>
      <c r="L1342" s="417"/>
      <c r="M1342" s="417"/>
      <c r="N1342" s="417"/>
      <c r="O1342" s="417"/>
      <c r="P1342" s="417"/>
      <c r="Q1342" s="417"/>
      <c r="R1342" s="417"/>
      <c r="S1342" s="417"/>
      <c r="T1342" s="417"/>
      <c r="U1342" s="417"/>
      <c r="V1342" s="417"/>
      <c r="W1342" s="417"/>
      <c r="X1342" s="417"/>
      <c r="Y1342" s="417"/>
      <c r="Z1342" s="417"/>
      <c r="AA1342" s="417"/>
      <c r="AB1342" s="417"/>
      <c r="AC1342" s="417"/>
      <c r="AD1342" s="417"/>
      <c r="AE1342" s="417"/>
      <c r="AF1342" s="417"/>
      <c r="AG1342" s="417"/>
      <c r="AH1342" s="417"/>
      <c r="AI1342" s="417"/>
      <c r="AJ1342" s="417"/>
      <c r="AK1342" s="417"/>
      <c r="AL1342" s="417"/>
      <c r="AM1342" s="417"/>
      <c r="AN1342" s="417"/>
    </row>
    <row r="1343" spans="1:40" ht="12.75" customHeight="1">
      <c r="A1343" s="467"/>
      <c r="B1343" s="497" t="s">
        <v>4613</v>
      </c>
      <c r="C1343" s="515" t="s">
        <v>247</v>
      </c>
      <c r="D1343" s="600">
        <v>1</v>
      </c>
      <c r="E1343" s="615" t="s">
        <v>4974</v>
      </c>
      <c r="F1343" s="630"/>
      <c r="G1343" s="632"/>
      <c r="H1343" s="277"/>
      <c r="J1343" s="417"/>
      <c r="K1343" s="417"/>
      <c r="L1343" s="417"/>
      <c r="M1343" s="417"/>
      <c r="N1343" s="417"/>
      <c r="O1343" s="417"/>
      <c r="P1343" s="417"/>
      <c r="Q1343" s="417"/>
      <c r="R1343" s="417"/>
      <c r="S1343" s="417"/>
      <c r="T1343" s="417"/>
      <c r="U1343" s="417"/>
      <c r="V1343" s="417"/>
      <c r="W1343" s="417"/>
      <c r="X1343" s="417"/>
      <c r="Y1343" s="417"/>
      <c r="Z1343" s="417"/>
      <c r="AA1343" s="417"/>
      <c r="AB1343" s="417"/>
      <c r="AC1343" s="417"/>
      <c r="AD1343" s="417"/>
      <c r="AE1343" s="417"/>
      <c r="AF1343" s="417"/>
      <c r="AG1343" s="417"/>
      <c r="AH1343" s="417"/>
      <c r="AI1343" s="417"/>
      <c r="AJ1343" s="417"/>
      <c r="AK1343" s="417"/>
      <c r="AL1343" s="417"/>
      <c r="AM1343" s="417"/>
      <c r="AN1343" s="417"/>
    </row>
    <row r="1344" spans="1:40" ht="12.75" customHeight="1">
      <c r="A1344" s="466"/>
      <c r="B1344" s="382">
        <v>41</v>
      </c>
      <c r="C1344" s="514"/>
      <c r="D1344" s="599"/>
      <c r="E1344" s="612"/>
      <c r="F1344" s="276"/>
      <c r="G1344" s="631"/>
      <c r="H1344" s="661"/>
      <c r="J1344" s="417"/>
      <c r="K1344" s="417"/>
      <c r="L1344" s="417"/>
      <c r="M1344" s="417"/>
      <c r="N1344" s="417"/>
      <c r="O1344" s="417"/>
      <c r="P1344" s="417"/>
      <c r="Q1344" s="417"/>
      <c r="R1344" s="417"/>
      <c r="S1344" s="417"/>
      <c r="T1344" s="417"/>
      <c r="U1344" s="417"/>
      <c r="V1344" s="417"/>
      <c r="W1344" s="417"/>
      <c r="X1344" s="417"/>
      <c r="Y1344" s="417"/>
      <c r="Z1344" s="417"/>
      <c r="AA1344" s="417"/>
      <c r="AB1344" s="417"/>
      <c r="AC1344" s="417"/>
      <c r="AD1344" s="417"/>
      <c r="AE1344" s="417"/>
      <c r="AF1344" s="417"/>
      <c r="AG1344" s="417"/>
      <c r="AH1344" s="417"/>
      <c r="AI1344" s="417"/>
      <c r="AJ1344" s="417"/>
      <c r="AK1344" s="417"/>
      <c r="AL1344" s="417"/>
      <c r="AM1344" s="417"/>
      <c r="AN1344" s="417"/>
    </row>
    <row r="1345" spans="1:40" ht="12.75" customHeight="1">
      <c r="A1345" s="467"/>
      <c r="B1345" s="515" t="s">
        <v>4068</v>
      </c>
      <c r="C1345" s="515" t="s">
        <v>4993</v>
      </c>
      <c r="D1345" s="600">
        <v>1</v>
      </c>
      <c r="E1345" s="615" t="s">
        <v>4974</v>
      </c>
      <c r="F1345" s="630"/>
      <c r="G1345" s="632"/>
      <c r="H1345" s="277"/>
      <c r="J1345" s="417"/>
      <c r="K1345" s="417"/>
      <c r="L1345" s="417"/>
      <c r="M1345" s="417"/>
      <c r="N1345" s="417"/>
      <c r="O1345" s="417"/>
      <c r="P1345" s="417"/>
      <c r="Q1345" s="417"/>
      <c r="R1345" s="417"/>
      <c r="S1345" s="417"/>
      <c r="T1345" s="417"/>
      <c r="U1345" s="417"/>
      <c r="V1345" s="417"/>
      <c r="W1345" s="417"/>
      <c r="X1345" s="417"/>
      <c r="Y1345" s="417"/>
      <c r="Z1345" s="417"/>
      <c r="AA1345" s="417"/>
      <c r="AB1345" s="417"/>
      <c r="AC1345" s="417"/>
      <c r="AD1345" s="417"/>
      <c r="AE1345" s="417"/>
      <c r="AF1345" s="417"/>
      <c r="AG1345" s="417"/>
      <c r="AH1345" s="417"/>
      <c r="AI1345" s="417"/>
      <c r="AJ1345" s="417"/>
      <c r="AK1345" s="417"/>
      <c r="AL1345" s="417"/>
      <c r="AM1345" s="417"/>
      <c r="AN1345" s="417"/>
    </row>
    <row r="1346" spans="1:40" ht="12.75" customHeight="1">
      <c r="A1346" s="466"/>
      <c r="B1346" s="382">
        <v>42</v>
      </c>
      <c r="C1346" s="514"/>
      <c r="D1346" s="599"/>
      <c r="E1346" s="614"/>
      <c r="F1346" s="276"/>
      <c r="G1346" s="631"/>
      <c r="H1346" s="661"/>
      <c r="J1346" s="417"/>
      <c r="K1346" s="417"/>
      <c r="L1346" s="417"/>
      <c r="M1346" s="417"/>
      <c r="N1346" s="417"/>
      <c r="O1346" s="417"/>
      <c r="P1346" s="417"/>
      <c r="Q1346" s="417"/>
      <c r="R1346" s="417"/>
      <c r="S1346" s="417"/>
      <c r="T1346" s="417"/>
      <c r="U1346" s="417"/>
      <c r="V1346" s="417"/>
      <c r="W1346" s="417"/>
      <c r="X1346" s="417"/>
      <c r="Y1346" s="417"/>
      <c r="Z1346" s="417"/>
      <c r="AA1346" s="417"/>
      <c r="AB1346" s="417"/>
      <c r="AC1346" s="417"/>
      <c r="AD1346" s="417"/>
      <c r="AE1346" s="417"/>
      <c r="AF1346" s="417"/>
      <c r="AG1346" s="417"/>
      <c r="AH1346" s="417"/>
      <c r="AI1346" s="417"/>
      <c r="AJ1346" s="417"/>
      <c r="AK1346" s="417"/>
      <c r="AL1346" s="417"/>
      <c r="AM1346" s="417"/>
      <c r="AN1346" s="417"/>
    </row>
    <row r="1347" spans="1:40" ht="12.75" customHeight="1">
      <c r="A1347" s="467"/>
      <c r="B1347" s="515" t="s">
        <v>4068</v>
      </c>
      <c r="C1347" s="515" t="s">
        <v>4995</v>
      </c>
      <c r="D1347" s="600">
        <v>1</v>
      </c>
      <c r="E1347" s="615" t="s">
        <v>4974</v>
      </c>
      <c r="F1347" s="630"/>
      <c r="G1347" s="632"/>
      <c r="H1347" s="277"/>
      <c r="J1347" s="417"/>
      <c r="K1347" s="417"/>
      <c r="L1347" s="417"/>
      <c r="M1347" s="417"/>
      <c r="N1347" s="417"/>
      <c r="O1347" s="417"/>
      <c r="P1347" s="417"/>
      <c r="Q1347" s="417"/>
      <c r="R1347" s="417"/>
      <c r="S1347" s="417"/>
      <c r="T1347" s="417"/>
      <c r="U1347" s="417"/>
      <c r="V1347" s="417"/>
      <c r="W1347" s="417"/>
      <c r="X1347" s="417"/>
      <c r="Y1347" s="417"/>
      <c r="Z1347" s="417"/>
      <c r="AA1347" s="417"/>
      <c r="AB1347" s="417"/>
      <c r="AC1347" s="417"/>
      <c r="AD1347" s="417"/>
      <c r="AE1347" s="417"/>
      <c r="AF1347" s="417"/>
      <c r="AG1347" s="417"/>
      <c r="AH1347" s="417"/>
      <c r="AI1347" s="417"/>
      <c r="AJ1347" s="417"/>
      <c r="AK1347" s="417"/>
      <c r="AL1347" s="417"/>
      <c r="AM1347" s="417"/>
      <c r="AN1347" s="417"/>
    </row>
    <row r="1348" spans="1:40" ht="12.75" customHeight="1">
      <c r="A1348" s="466"/>
      <c r="B1348" s="382">
        <v>43</v>
      </c>
      <c r="C1348" s="423"/>
      <c r="D1348" s="599"/>
      <c r="E1348" s="614"/>
      <c r="F1348" s="276"/>
      <c r="G1348" s="631"/>
      <c r="H1348" s="661"/>
      <c r="J1348" s="417"/>
      <c r="K1348" s="417"/>
      <c r="L1348" s="417"/>
      <c r="M1348" s="417"/>
      <c r="N1348" s="417"/>
      <c r="O1348" s="417"/>
      <c r="P1348" s="417"/>
      <c r="Q1348" s="417"/>
      <c r="R1348" s="417"/>
      <c r="S1348" s="417"/>
      <c r="T1348" s="417"/>
      <c r="U1348" s="417"/>
      <c r="V1348" s="417"/>
      <c r="W1348" s="417"/>
      <c r="X1348" s="417"/>
      <c r="Y1348" s="417"/>
      <c r="Z1348" s="417"/>
      <c r="AA1348" s="417"/>
      <c r="AB1348" s="417"/>
      <c r="AC1348" s="417"/>
      <c r="AD1348" s="417"/>
      <c r="AE1348" s="417"/>
      <c r="AF1348" s="417"/>
      <c r="AG1348" s="417"/>
      <c r="AH1348" s="417"/>
      <c r="AI1348" s="417"/>
      <c r="AJ1348" s="417"/>
      <c r="AK1348" s="417"/>
      <c r="AL1348" s="417"/>
      <c r="AM1348" s="417"/>
      <c r="AN1348" s="417"/>
    </row>
    <row r="1349" spans="1:40" ht="12.75" customHeight="1">
      <c r="A1349" s="467"/>
      <c r="B1349" s="497" t="s">
        <v>4068</v>
      </c>
      <c r="C1349" s="515" t="s">
        <v>4996</v>
      </c>
      <c r="D1349" s="600">
        <v>1</v>
      </c>
      <c r="E1349" s="615" t="s">
        <v>4974</v>
      </c>
      <c r="F1349" s="630"/>
      <c r="G1349" s="632"/>
      <c r="H1349" s="277"/>
      <c r="J1349" s="417"/>
      <c r="K1349" s="417"/>
      <c r="L1349" s="417"/>
      <c r="M1349" s="417"/>
      <c r="N1349" s="417"/>
      <c r="O1349" s="417"/>
      <c r="P1349" s="417"/>
      <c r="Q1349" s="417"/>
      <c r="R1349" s="417"/>
      <c r="S1349" s="417"/>
      <c r="T1349" s="417"/>
      <c r="U1349" s="417"/>
      <c r="V1349" s="417"/>
      <c r="W1349" s="417"/>
      <c r="X1349" s="417"/>
      <c r="Y1349" s="417"/>
      <c r="Z1349" s="417"/>
      <c r="AA1349" s="417"/>
      <c r="AB1349" s="417"/>
      <c r="AC1349" s="417"/>
      <c r="AD1349" s="417"/>
      <c r="AE1349" s="417"/>
      <c r="AF1349" s="417"/>
      <c r="AG1349" s="417"/>
      <c r="AH1349" s="417"/>
      <c r="AI1349" s="417"/>
      <c r="AJ1349" s="417"/>
      <c r="AK1349" s="417"/>
      <c r="AL1349" s="417"/>
      <c r="AM1349" s="417"/>
      <c r="AN1349" s="417"/>
    </row>
    <row r="1350" spans="1:40" ht="12.75" customHeight="1">
      <c r="A1350" s="466"/>
      <c r="B1350" s="382">
        <v>44</v>
      </c>
      <c r="C1350" s="514"/>
      <c r="D1350" s="599"/>
      <c r="E1350" s="614"/>
      <c r="F1350" s="276"/>
      <c r="G1350" s="631"/>
      <c r="H1350" s="661"/>
      <c r="J1350" s="417"/>
      <c r="K1350" s="417"/>
      <c r="L1350" s="417"/>
      <c r="M1350" s="417"/>
      <c r="N1350" s="417"/>
      <c r="O1350" s="417"/>
      <c r="P1350" s="417"/>
      <c r="Q1350" s="417"/>
      <c r="R1350" s="417"/>
      <c r="S1350" s="417"/>
      <c r="T1350" s="417"/>
      <c r="U1350" s="417"/>
      <c r="V1350" s="417"/>
      <c r="W1350" s="417"/>
      <c r="X1350" s="417"/>
      <c r="Y1350" s="417"/>
      <c r="Z1350" s="417"/>
      <c r="AA1350" s="417"/>
      <c r="AB1350" s="417"/>
      <c r="AC1350" s="417"/>
      <c r="AD1350" s="417"/>
      <c r="AE1350" s="417"/>
      <c r="AF1350" s="417"/>
      <c r="AG1350" s="417"/>
      <c r="AH1350" s="417"/>
      <c r="AI1350" s="417"/>
      <c r="AJ1350" s="417"/>
      <c r="AK1350" s="417"/>
      <c r="AL1350" s="417"/>
      <c r="AM1350" s="417"/>
      <c r="AN1350" s="417"/>
    </row>
    <row r="1351" spans="1:40" ht="12.75" customHeight="1">
      <c r="A1351" s="467"/>
      <c r="B1351" s="515" t="s">
        <v>4068</v>
      </c>
      <c r="C1351" s="515" t="s">
        <v>4997</v>
      </c>
      <c r="D1351" s="600">
        <v>1</v>
      </c>
      <c r="E1351" s="615" t="s">
        <v>4974</v>
      </c>
      <c r="F1351" s="630"/>
      <c r="G1351" s="632"/>
      <c r="H1351" s="277"/>
      <c r="J1351" s="417"/>
      <c r="K1351" s="417"/>
      <c r="L1351" s="417"/>
      <c r="M1351" s="417"/>
      <c r="N1351" s="417"/>
      <c r="O1351" s="417"/>
      <c r="P1351" s="417"/>
      <c r="Q1351" s="417"/>
      <c r="R1351" s="417"/>
      <c r="S1351" s="417"/>
      <c r="T1351" s="417"/>
      <c r="U1351" s="417"/>
      <c r="V1351" s="417"/>
      <c r="W1351" s="417"/>
      <c r="X1351" s="417"/>
      <c r="Y1351" s="417"/>
      <c r="Z1351" s="417"/>
      <c r="AA1351" s="417"/>
      <c r="AB1351" s="417"/>
      <c r="AC1351" s="417"/>
      <c r="AD1351" s="417"/>
      <c r="AE1351" s="417"/>
      <c r="AF1351" s="417"/>
      <c r="AG1351" s="417"/>
      <c r="AH1351" s="417"/>
      <c r="AI1351" s="417"/>
      <c r="AJ1351" s="417"/>
      <c r="AK1351" s="417"/>
      <c r="AL1351" s="417"/>
      <c r="AM1351" s="417"/>
      <c r="AN1351" s="417"/>
    </row>
    <row r="1352" spans="1:40" ht="12.75" customHeight="1">
      <c r="A1352" s="466"/>
      <c r="B1352" s="382">
        <v>45</v>
      </c>
      <c r="C1352" s="514"/>
      <c r="D1352" s="599"/>
      <c r="E1352" s="614"/>
      <c r="F1352" s="276"/>
      <c r="G1352" s="631"/>
      <c r="H1352" s="661"/>
      <c r="J1352" s="417"/>
      <c r="K1352" s="417"/>
      <c r="L1352" s="417"/>
      <c r="M1352" s="417"/>
      <c r="N1352" s="417"/>
      <c r="O1352" s="417"/>
      <c r="P1352" s="417"/>
      <c r="Q1352" s="417"/>
      <c r="R1352" s="417"/>
      <c r="S1352" s="417"/>
      <c r="T1352" s="417"/>
      <c r="U1352" s="417"/>
      <c r="V1352" s="417"/>
      <c r="W1352" s="417"/>
      <c r="X1352" s="417"/>
      <c r="Y1352" s="417"/>
      <c r="Z1352" s="417"/>
      <c r="AA1352" s="417"/>
      <c r="AB1352" s="417"/>
      <c r="AC1352" s="417"/>
      <c r="AD1352" s="417"/>
      <c r="AE1352" s="417"/>
      <c r="AF1352" s="417"/>
      <c r="AG1352" s="417"/>
      <c r="AH1352" s="417"/>
      <c r="AI1352" s="417"/>
      <c r="AJ1352" s="417"/>
      <c r="AK1352" s="417"/>
      <c r="AL1352" s="417"/>
      <c r="AM1352" s="417"/>
      <c r="AN1352" s="417"/>
    </row>
    <row r="1353" spans="1:40" ht="12.75" customHeight="1">
      <c r="A1353" s="467"/>
      <c r="B1353" s="515" t="s">
        <v>4068</v>
      </c>
      <c r="C1353" s="409" t="s">
        <v>4998</v>
      </c>
      <c r="D1353" s="600">
        <v>1</v>
      </c>
      <c r="E1353" s="615" t="s">
        <v>4974</v>
      </c>
      <c r="F1353" s="630"/>
      <c r="G1353" s="632"/>
      <c r="H1353" s="277"/>
      <c r="J1353" s="417"/>
      <c r="K1353" s="417"/>
      <c r="L1353" s="417"/>
      <c r="M1353" s="417"/>
      <c r="N1353" s="417"/>
      <c r="O1353" s="417"/>
      <c r="P1353" s="417"/>
      <c r="Q1353" s="417"/>
      <c r="R1353" s="417"/>
      <c r="S1353" s="417"/>
      <c r="T1353" s="417"/>
      <c r="U1353" s="417"/>
      <c r="V1353" s="417"/>
      <c r="W1353" s="417"/>
      <c r="X1353" s="417"/>
      <c r="Y1353" s="417"/>
      <c r="Z1353" s="417"/>
      <c r="AA1353" s="417"/>
      <c r="AB1353" s="417"/>
      <c r="AC1353" s="417"/>
      <c r="AD1353" s="417"/>
      <c r="AE1353" s="417"/>
      <c r="AF1353" s="417"/>
      <c r="AG1353" s="417"/>
      <c r="AH1353" s="417"/>
      <c r="AI1353" s="417"/>
      <c r="AJ1353" s="417"/>
      <c r="AK1353" s="417"/>
      <c r="AL1353" s="417"/>
      <c r="AM1353" s="417"/>
      <c r="AN1353" s="417"/>
    </row>
    <row r="1354" spans="1:40" ht="12.75" customHeight="1">
      <c r="A1354" s="466"/>
      <c r="B1354" s="382">
        <v>46</v>
      </c>
      <c r="C1354" s="423"/>
      <c r="D1354" s="599"/>
      <c r="E1354" s="614"/>
      <c r="F1354" s="276"/>
      <c r="G1354" s="631"/>
      <c r="H1354" s="661"/>
      <c r="J1354" s="417"/>
      <c r="K1354" s="417"/>
      <c r="L1354" s="417"/>
      <c r="M1354" s="417"/>
      <c r="N1354" s="417"/>
      <c r="O1354" s="417"/>
      <c r="P1354" s="417"/>
      <c r="Q1354" s="417"/>
      <c r="R1354" s="417"/>
      <c r="S1354" s="417"/>
      <c r="T1354" s="417"/>
      <c r="U1354" s="417"/>
      <c r="V1354" s="417"/>
      <c r="W1354" s="417"/>
      <c r="X1354" s="417"/>
      <c r="Y1354" s="417"/>
      <c r="Z1354" s="417"/>
      <c r="AA1354" s="417"/>
      <c r="AB1354" s="417"/>
      <c r="AC1354" s="417"/>
      <c r="AD1354" s="417"/>
      <c r="AE1354" s="417"/>
      <c r="AF1354" s="417"/>
      <c r="AG1354" s="417"/>
      <c r="AH1354" s="417"/>
      <c r="AI1354" s="417"/>
      <c r="AJ1354" s="417"/>
      <c r="AK1354" s="417"/>
      <c r="AL1354" s="417"/>
      <c r="AM1354" s="417"/>
      <c r="AN1354" s="417"/>
    </row>
    <row r="1355" spans="1:40" ht="12.75" customHeight="1">
      <c r="A1355" s="467"/>
      <c r="B1355" s="515" t="s">
        <v>4068</v>
      </c>
      <c r="C1355" s="409" t="s">
        <v>4999</v>
      </c>
      <c r="D1355" s="600">
        <v>1</v>
      </c>
      <c r="E1355" s="615" t="s">
        <v>4974</v>
      </c>
      <c r="F1355" s="630"/>
      <c r="G1355" s="632"/>
      <c r="H1355" s="277"/>
      <c r="J1355" s="417"/>
      <c r="K1355" s="417"/>
      <c r="L1355" s="417"/>
      <c r="M1355" s="417"/>
      <c r="N1355" s="417"/>
      <c r="O1355" s="417"/>
      <c r="P1355" s="417"/>
      <c r="Q1355" s="417"/>
      <c r="R1355" s="417"/>
      <c r="S1355" s="417"/>
      <c r="T1355" s="417"/>
      <c r="U1355" s="417"/>
      <c r="V1355" s="417"/>
      <c r="W1355" s="417"/>
      <c r="X1355" s="417"/>
      <c r="Y1355" s="417"/>
      <c r="Z1355" s="417"/>
      <c r="AA1355" s="417"/>
      <c r="AB1355" s="417"/>
      <c r="AC1355" s="417"/>
      <c r="AD1355" s="417"/>
      <c r="AE1355" s="417"/>
      <c r="AF1355" s="417"/>
      <c r="AG1355" s="417"/>
      <c r="AH1355" s="417"/>
      <c r="AI1355" s="417"/>
      <c r="AJ1355" s="417"/>
      <c r="AK1355" s="417"/>
      <c r="AL1355" s="417"/>
      <c r="AM1355" s="417"/>
      <c r="AN1355" s="417"/>
    </row>
    <row r="1356" spans="1:40" ht="12.75" customHeight="1">
      <c r="A1356" s="466"/>
      <c r="B1356" s="382">
        <v>47</v>
      </c>
      <c r="C1356" s="423"/>
      <c r="D1356" s="599"/>
      <c r="E1356" s="614"/>
      <c r="F1356" s="276"/>
      <c r="G1356" s="631"/>
      <c r="H1356" s="661"/>
      <c r="J1356" s="417"/>
      <c r="K1356" s="417"/>
      <c r="L1356" s="417"/>
      <c r="M1356" s="417"/>
      <c r="N1356" s="417"/>
      <c r="O1356" s="417"/>
      <c r="P1356" s="417"/>
      <c r="Q1356" s="417"/>
      <c r="R1356" s="417"/>
      <c r="S1356" s="417"/>
      <c r="T1356" s="417"/>
      <c r="U1356" s="417"/>
      <c r="V1356" s="417"/>
      <c r="W1356" s="417"/>
      <c r="X1356" s="417"/>
      <c r="Y1356" s="417"/>
      <c r="Z1356" s="417"/>
      <c r="AA1356" s="417"/>
      <c r="AB1356" s="417"/>
      <c r="AC1356" s="417"/>
      <c r="AD1356" s="417"/>
      <c r="AE1356" s="417"/>
      <c r="AF1356" s="417"/>
      <c r="AG1356" s="417"/>
      <c r="AH1356" s="417"/>
      <c r="AI1356" s="417"/>
      <c r="AJ1356" s="417"/>
      <c r="AK1356" s="417"/>
      <c r="AL1356" s="417"/>
      <c r="AM1356" s="417"/>
      <c r="AN1356" s="417"/>
    </row>
    <row r="1357" spans="1:40" ht="12.75" customHeight="1">
      <c r="A1357" s="467"/>
      <c r="B1357" s="515" t="s">
        <v>4613</v>
      </c>
      <c r="C1357" s="409" t="s">
        <v>5000</v>
      </c>
      <c r="D1357" s="600">
        <v>1</v>
      </c>
      <c r="E1357" s="615" t="s">
        <v>4974</v>
      </c>
      <c r="F1357" s="630"/>
      <c r="G1357" s="632"/>
      <c r="H1357" s="277"/>
      <c r="J1357" s="417"/>
      <c r="K1357" s="417"/>
      <c r="L1357" s="417"/>
      <c r="M1357" s="417"/>
      <c r="N1357" s="417"/>
      <c r="O1357" s="417"/>
      <c r="P1357" s="417"/>
      <c r="Q1357" s="417"/>
      <c r="R1357" s="417"/>
      <c r="S1357" s="417"/>
      <c r="T1357" s="417"/>
      <c r="U1357" s="417"/>
      <c r="V1357" s="417"/>
      <c r="W1357" s="417"/>
      <c r="X1357" s="417"/>
      <c r="Y1357" s="417"/>
      <c r="Z1357" s="417"/>
      <c r="AA1357" s="417"/>
      <c r="AB1357" s="417"/>
      <c r="AC1357" s="417"/>
      <c r="AD1357" s="417"/>
      <c r="AE1357" s="417"/>
      <c r="AF1357" s="417"/>
      <c r="AG1357" s="417"/>
      <c r="AH1357" s="417"/>
      <c r="AI1357" s="417"/>
      <c r="AJ1357" s="417"/>
      <c r="AK1357" s="417"/>
      <c r="AL1357" s="417"/>
      <c r="AM1357" s="417"/>
      <c r="AN1357" s="417"/>
    </row>
    <row r="1358" spans="1:40" ht="12.75" customHeight="1">
      <c r="A1358" s="466"/>
      <c r="B1358" s="527">
        <v>48</v>
      </c>
      <c r="C1358" s="423"/>
      <c r="D1358" s="599"/>
      <c r="E1358" s="614"/>
      <c r="F1358" s="633"/>
      <c r="G1358" s="631"/>
      <c r="H1358" s="661"/>
      <c r="J1358" s="417"/>
      <c r="K1358" s="417"/>
      <c r="L1358" s="417"/>
      <c r="M1358" s="417"/>
      <c r="N1358" s="417"/>
      <c r="O1358" s="417"/>
      <c r="P1358" s="417"/>
      <c r="Q1358" s="417"/>
      <c r="R1358" s="417"/>
      <c r="S1358" s="417"/>
      <c r="T1358" s="417"/>
      <c r="U1358" s="417"/>
      <c r="V1358" s="417"/>
      <c r="W1358" s="417"/>
      <c r="X1358" s="417"/>
      <c r="Y1358" s="417"/>
      <c r="Z1358" s="417"/>
      <c r="AA1358" s="417"/>
      <c r="AB1358" s="417"/>
      <c r="AC1358" s="417"/>
      <c r="AD1358" s="417"/>
      <c r="AE1358" s="417"/>
      <c r="AF1358" s="417"/>
      <c r="AG1358" s="417"/>
      <c r="AH1358" s="417"/>
      <c r="AI1358" s="417"/>
      <c r="AJ1358" s="417"/>
      <c r="AK1358" s="417"/>
      <c r="AL1358" s="417"/>
      <c r="AM1358" s="417"/>
      <c r="AN1358" s="417"/>
    </row>
    <row r="1359" spans="1:40" ht="12.75" customHeight="1">
      <c r="A1359" s="467"/>
      <c r="B1359" s="525" t="s">
        <v>4068</v>
      </c>
      <c r="C1359" s="515" t="s">
        <v>5001</v>
      </c>
      <c r="D1359" s="600">
        <v>1</v>
      </c>
      <c r="E1359" s="615" t="s">
        <v>4974</v>
      </c>
      <c r="F1359" s="634"/>
      <c r="G1359" s="632"/>
      <c r="H1359" s="277"/>
      <c r="J1359" s="417"/>
      <c r="K1359" s="417"/>
      <c r="L1359" s="417"/>
      <c r="M1359" s="417"/>
      <c r="N1359" s="417"/>
      <c r="O1359" s="417"/>
      <c r="P1359" s="417"/>
      <c r="Q1359" s="417"/>
      <c r="R1359" s="417"/>
      <c r="S1359" s="417"/>
      <c r="T1359" s="417"/>
      <c r="U1359" s="417"/>
      <c r="V1359" s="417"/>
      <c r="W1359" s="417"/>
      <c r="X1359" s="417"/>
      <c r="Y1359" s="417"/>
      <c r="Z1359" s="417"/>
      <c r="AA1359" s="417"/>
      <c r="AB1359" s="417"/>
      <c r="AC1359" s="417"/>
      <c r="AD1359" s="417"/>
      <c r="AE1359" s="417"/>
      <c r="AF1359" s="417"/>
      <c r="AG1359" s="417"/>
      <c r="AH1359" s="417"/>
      <c r="AI1359" s="417"/>
      <c r="AJ1359" s="417"/>
      <c r="AK1359" s="417"/>
      <c r="AL1359" s="417"/>
      <c r="AM1359" s="417"/>
      <c r="AN1359" s="417"/>
    </row>
    <row r="1360" spans="1:40" ht="12.75" customHeight="1">
      <c r="A1360" s="481"/>
      <c r="B1360" s="530">
        <v>49</v>
      </c>
      <c r="C1360" s="514"/>
      <c r="D1360" s="599"/>
      <c r="E1360" s="614"/>
      <c r="F1360" s="633"/>
      <c r="G1360" s="631"/>
      <c r="H1360" s="661"/>
      <c r="J1360" s="417"/>
      <c r="K1360" s="417"/>
      <c r="L1360" s="417"/>
      <c r="M1360" s="417"/>
      <c r="N1360" s="417"/>
      <c r="O1360" s="417"/>
      <c r="P1360" s="417"/>
      <c r="Q1360" s="417"/>
      <c r="R1360" s="417"/>
      <c r="S1360" s="417"/>
      <c r="T1360" s="417"/>
      <c r="U1360" s="417"/>
      <c r="V1360" s="417"/>
      <c r="W1360" s="417"/>
      <c r="X1360" s="417"/>
      <c r="Y1360" s="417"/>
      <c r="Z1360" s="417"/>
      <c r="AA1360" s="417"/>
      <c r="AB1360" s="417"/>
      <c r="AC1360" s="417"/>
      <c r="AD1360" s="417"/>
      <c r="AE1360" s="417"/>
      <c r="AF1360" s="417"/>
      <c r="AG1360" s="417"/>
      <c r="AH1360" s="417"/>
      <c r="AI1360" s="417"/>
      <c r="AJ1360" s="417"/>
      <c r="AK1360" s="417"/>
      <c r="AL1360" s="417"/>
      <c r="AM1360" s="417"/>
      <c r="AN1360" s="417"/>
    </row>
    <row r="1361" spans="1:40" ht="12.75" customHeight="1">
      <c r="A1361" s="482"/>
      <c r="B1361" s="529" t="s">
        <v>4613</v>
      </c>
      <c r="C1361" s="409" t="s">
        <v>5002</v>
      </c>
      <c r="D1361" s="604">
        <v>1</v>
      </c>
      <c r="E1361" s="522" t="s">
        <v>4974</v>
      </c>
      <c r="F1361" s="635"/>
      <c r="G1361" s="632"/>
      <c r="H1361" s="277"/>
      <c r="J1361" s="5"/>
      <c r="K1361" s="417"/>
      <c r="L1361" s="417"/>
      <c r="M1361" s="417"/>
      <c r="N1361" s="417"/>
      <c r="O1361" s="417"/>
      <c r="P1361" s="417"/>
      <c r="Q1361" s="417"/>
      <c r="R1361" s="417"/>
      <c r="S1361" s="417"/>
      <c r="T1361" s="417"/>
      <c r="U1361" s="417"/>
      <c r="V1361" s="417"/>
      <c r="W1361" s="417"/>
      <c r="X1361" s="417"/>
      <c r="Y1361" s="417"/>
      <c r="Z1361" s="417"/>
      <c r="AA1361" s="417"/>
      <c r="AB1361" s="417"/>
      <c r="AC1361" s="417"/>
      <c r="AD1361" s="417"/>
      <c r="AE1361" s="417"/>
      <c r="AF1361" s="417"/>
      <c r="AG1361" s="417"/>
      <c r="AH1361" s="417"/>
      <c r="AI1361" s="417"/>
      <c r="AJ1361" s="417"/>
      <c r="AK1361" s="417"/>
      <c r="AL1361" s="417"/>
      <c r="AM1361" s="417"/>
      <c r="AN1361" s="417"/>
    </row>
    <row r="1362" spans="1:40" ht="12.75" customHeight="1">
      <c r="A1362" s="475"/>
      <c r="B1362" s="503">
        <v>50</v>
      </c>
      <c r="C1362" s="569"/>
      <c r="D1362" s="590"/>
      <c r="E1362" s="618"/>
      <c r="F1362" s="631"/>
      <c r="G1362" s="631"/>
      <c r="H1362" s="661"/>
      <c r="J1362" s="417"/>
      <c r="K1362" s="417"/>
      <c r="L1362" s="417"/>
      <c r="M1362" s="417"/>
      <c r="N1362" s="417"/>
      <c r="O1362" s="417"/>
      <c r="P1362" s="417"/>
      <c r="Q1362" s="417"/>
      <c r="R1362" s="417"/>
      <c r="S1362" s="417"/>
      <c r="T1362" s="417"/>
      <c r="U1362" s="417"/>
      <c r="V1362" s="417"/>
      <c r="W1362" s="417"/>
      <c r="X1362" s="417"/>
      <c r="Y1362" s="417"/>
      <c r="Z1362" s="417"/>
      <c r="AA1362" s="417"/>
      <c r="AB1362" s="417"/>
      <c r="AC1362" s="417"/>
      <c r="AD1362" s="417"/>
      <c r="AE1362" s="417"/>
      <c r="AF1362" s="417"/>
      <c r="AG1362" s="417"/>
      <c r="AH1362" s="417"/>
      <c r="AI1362" s="417"/>
      <c r="AJ1362" s="417"/>
      <c r="AK1362" s="417"/>
      <c r="AL1362" s="417"/>
      <c r="AM1362" s="417"/>
      <c r="AN1362" s="417"/>
    </row>
    <row r="1363" spans="1:40" ht="12.75" customHeight="1">
      <c r="A1363" s="467"/>
      <c r="B1363" s="497" t="s">
        <v>4613</v>
      </c>
      <c r="C1363" s="571" t="s">
        <v>4462</v>
      </c>
      <c r="D1363" s="591">
        <v>1</v>
      </c>
      <c r="E1363" s="620" t="s">
        <v>4974</v>
      </c>
      <c r="F1363" s="632"/>
      <c r="G1363" s="632"/>
      <c r="H1363" s="277"/>
      <c r="J1363" s="417"/>
      <c r="K1363" s="417"/>
      <c r="L1363" s="417"/>
      <c r="M1363" s="417"/>
      <c r="N1363" s="417"/>
      <c r="O1363" s="417"/>
      <c r="P1363" s="417"/>
      <c r="Q1363" s="417"/>
      <c r="R1363" s="417"/>
      <c r="S1363" s="417"/>
      <c r="T1363" s="417"/>
      <c r="U1363" s="417"/>
      <c r="V1363" s="417"/>
      <c r="W1363" s="417"/>
      <c r="X1363" s="417"/>
      <c r="Y1363" s="417"/>
      <c r="Z1363" s="417"/>
      <c r="AA1363" s="417"/>
      <c r="AB1363" s="417"/>
      <c r="AC1363" s="417"/>
      <c r="AD1363" s="417"/>
      <c r="AE1363" s="417"/>
      <c r="AF1363" s="417"/>
      <c r="AG1363" s="417"/>
      <c r="AH1363" s="417"/>
      <c r="AI1363" s="417"/>
      <c r="AJ1363" s="417"/>
      <c r="AK1363" s="417"/>
      <c r="AL1363" s="417"/>
      <c r="AM1363" s="417"/>
      <c r="AN1363" s="417"/>
    </row>
    <row r="1364" spans="1:40" ht="12.75" customHeight="1">
      <c r="A1364" s="466"/>
      <c r="B1364" s="503">
        <v>51</v>
      </c>
      <c r="C1364" s="570"/>
      <c r="D1364" s="590"/>
      <c r="E1364" s="618"/>
      <c r="F1364" s="631"/>
      <c r="G1364" s="631"/>
      <c r="H1364" s="661"/>
      <c r="J1364" s="417"/>
      <c r="K1364" s="417"/>
      <c r="L1364" s="417"/>
      <c r="M1364" s="417"/>
      <c r="N1364" s="417"/>
      <c r="O1364" s="417"/>
      <c r="P1364" s="417"/>
      <c r="Q1364" s="417"/>
      <c r="R1364" s="417"/>
      <c r="S1364" s="417"/>
      <c r="T1364" s="417"/>
      <c r="U1364" s="417"/>
      <c r="V1364" s="417"/>
      <c r="W1364" s="417"/>
      <c r="X1364" s="417"/>
      <c r="Y1364" s="417"/>
      <c r="Z1364" s="417"/>
      <c r="AA1364" s="417"/>
      <c r="AB1364" s="417"/>
      <c r="AC1364" s="417"/>
      <c r="AD1364" s="417"/>
      <c r="AE1364" s="417"/>
      <c r="AF1364" s="417"/>
      <c r="AG1364" s="417"/>
      <c r="AH1364" s="417"/>
      <c r="AI1364" s="417"/>
      <c r="AJ1364" s="417"/>
      <c r="AK1364" s="417"/>
      <c r="AL1364" s="417"/>
      <c r="AM1364" s="417"/>
      <c r="AN1364" s="417"/>
    </row>
    <row r="1365" spans="1:40" ht="12.75" customHeight="1">
      <c r="A1365" s="480"/>
      <c r="B1365" s="523" t="s">
        <v>4613</v>
      </c>
      <c r="C1365" s="515" t="s">
        <v>5003</v>
      </c>
      <c r="D1365" s="600">
        <v>1</v>
      </c>
      <c r="E1365" s="619" t="s">
        <v>4974</v>
      </c>
      <c r="F1365" s="630"/>
      <c r="G1365" s="632"/>
      <c r="H1365" s="277"/>
      <c r="J1365" s="417"/>
      <c r="K1365" s="417"/>
      <c r="L1365" s="417"/>
      <c r="M1365" s="417"/>
      <c r="N1365" s="417"/>
      <c r="O1365" s="417"/>
      <c r="P1365" s="417"/>
      <c r="Q1365" s="417"/>
      <c r="R1365" s="417"/>
      <c r="S1365" s="417"/>
      <c r="T1365" s="417"/>
      <c r="U1365" s="417"/>
      <c r="V1365" s="417"/>
      <c r="W1365" s="417"/>
      <c r="X1365" s="417"/>
      <c r="Y1365" s="417"/>
      <c r="Z1365" s="417"/>
      <c r="AA1365" s="417"/>
      <c r="AB1365" s="417"/>
      <c r="AC1365" s="417"/>
      <c r="AD1365" s="417"/>
      <c r="AE1365" s="417"/>
      <c r="AF1365" s="417"/>
      <c r="AG1365" s="417"/>
      <c r="AH1365" s="417"/>
      <c r="AI1365" s="417"/>
      <c r="AJ1365" s="417"/>
      <c r="AK1365" s="417"/>
      <c r="AL1365" s="417"/>
      <c r="AM1365" s="417"/>
      <c r="AN1365" s="417"/>
    </row>
    <row r="1366" spans="1:40" ht="12.75" customHeight="1">
      <c r="A1366" s="466"/>
      <c r="B1366" s="382">
        <v>52</v>
      </c>
      <c r="C1366" s="423"/>
      <c r="D1366" s="599"/>
      <c r="E1366" s="475"/>
      <c r="F1366" s="276"/>
      <c r="G1366" s="631"/>
      <c r="H1366" s="661"/>
      <c r="J1366" s="417"/>
      <c r="K1366" s="417"/>
      <c r="L1366" s="417"/>
      <c r="M1366" s="417"/>
      <c r="N1366" s="417"/>
      <c r="O1366" s="417"/>
      <c r="P1366" s="417"/>
      <c r="Q1366" s="417"/>
      <c r="R1366" s="417"/>
      <c r="S1366" s="417"/>
      <c r="T1366" s="417"/>
      <c r="U1366" s="417"/>
      <c r="V1366" s="417"/>
      <c r="W1366" s="417"/>
      <c r="X1366" s="417"/>
      <c r="Y1366" s="417"/>
      <c r="Z1366" s="417"/>
      <c r="AA1366" s="417"/>
      <c r="AB1366" s="417"/>
      <c r="AC1366" s="417"/>
      <c r="AD1366" s="417"/>
      <c r="AE1366" s="417"/>
      <c r="AF1366" s="417"/>
      <c r="AG1366" s="417"/>
      <c r="AH1366" s="417"/>
      <c r="AI1366" s="417"/>
      <c r="AJ1366" s="417"/>
      <c r="AK1366" s="417"/>
      <c r="AL1366" s="417"/>
      <c r="AM1366" s="417"/>
      <c r="AN1366" s="417"/>
    </row>
    <row r="1367" spans="1:40" ht="12.75" customHeight="1">
      <c r="A1367" s="467"/>
      <c r="B1367" s="523" t="s">
        <v>4068</v>
      </c>
      <c r="C1367" s="409" t="s">
        <v>5004</v>
      </c>
      <c r="D1367" s="604">
        <v>1</v>
      </c>
      <c r="E1367" s="619" t="s">
        <v>4974</v>
      </c>
      <c r="F1367" s="374"/>
      <c r="G1367" s="632"/>
      <c r="H1367" s="277"/>
      <c r="J1367" s="417"/>
      <c r="K1367" s="417"/>
      <c r="L1367" s="417"/>
      <c r="M1367" s="417"/>
      <c r="N1367" s="417"/>
      <c r="O1367" s="417"/>
      <c r="P1367" s="417"/>
      <c r="Q1367" s="417"/>
      <c r="R1367" s="417"/>
      <c r="S1367" s="417"/>
      <c r="T1367" s="417"/>
      <c r="U1367" s="417"/>
      <c r="V1367" s="417"/>
      <c r="W1367" s="417"/>
      <c r="X1367" s="417"/>
      <c r="Y1367" s="417"/>
      <c r="Z1367" s="417"/>
      <c r="AA1367" s="417"/>
      <c r="AB1367" s="417"/>
      <c r="AC1367" s="417"/>
      <c r="AD1367" s="417"/>
      <c r="AE1367" s="417"/>
      <c r="AF1367" s="417"/>
      <c r="AG1367" s="417"/>
      <c r="AH1367" s="417"/>
      <c r="AI1367" s="417"/>
      <c r="AJ1367" s="417"/>
      <c r="AK1367" s="417"/>
      <c r="AL1367" s="417"/>
      <c r="AM1367" s="417"/>
      <c r="AN1367" s="417"/>
    </row>
    <row r="1368" spans="1:40" ht="12.75" customHeight="1">
      <c r="A1368" s="466"/>
      <c r="B1368" s="382">
        <v>53</v>
      </c>
      <c r="C1368" s="423"/>
      <c r="D1368" s="599"/>
      <c r="E1368" s="611"/>
      <c r="F1368" s="276"/>
      <c r="G1368" s="631"/>
      <c r="H1368" s="661"/>
      <c r="J1368" s="417"/>
      <c r="K1368" s="417"/>
      <c r="L1368" s="417"/>
      <c r="M1368" s="417"/>
      <c r="N1368" s="417"/>
      <c r="O1368" s="417"/>
      <c r="P1368" s="417"/>
      <c r="Q1368" s="417"/>
      <c r="R1368" s="417"/>
      <c r="S1368" s="417"/>
      <c r="T1368" s="417"/>
      <c r="U1368" s="417"/>
      <c r="V1368" s="417"/>
      <c r="W1368" s="417"/>
      <c r="X1368" s="417"/>
      <c r="Y1368" s="417"/>
      <c r="Z1368" s="417"/>
      <c r="AA1368" s="417"/>
      <c r="AB1368" s="417"/>
      <c r="AC1368" s="417"/>
      <c r="AD1368" s="417"/>
      <c r="AE1368" s="417"/>
      <c r="AF1368" s="417"/>
      <c r="AG1368" s="417"/>
      <c r="AH1368" s="417"/>
      <c r="AI1368" s="417"/>
      <c r="AJ1368" s="417"/>
      <c r="AK1368" s="417"/>
      <c r="AL1368" s="417"/>
      <c r="AM1368" s="417"/>
      <c r="AN1368" s="417"/>
    </row>
    <row r="1369" spans="1:40" ht="12.75" customHeight="1">
      <c r="A1369" s="467"/>
      <c r="B1369" s="523" t="s">
        <v>4613</v>
      </c>
      <c r="C1369" s="409" t="s">
        <v>4623</v>
      </c>
      <c r="D1369" s="600">
        <v>1</v>
      </c>
      <c r="E1369" s="619" t="s">
        <v>4974</v>
      </c>
      <c r="F1369" s="630"/>
      <c r="G1369" s="632"/>
      <c r="H1369" s="277"/>
      <c r="J1369" s="417"/>
      <c r="K1369" s="417"/>
      <c r="L1369" s="417"/>
      <c r="M1369" s="417"/>
      <c r="N1369" s="417"/>
      <c r="O1369" s="417"/>
      <c r="P1369" s="417"/>
      <c r="Q1369" s="417"/>
      <c r="R1369" s="417"/>
      <c r="S1369" s="417"/>
      <c r="T1369" s="417"/>
      <c r="U1369" s="417"/>
      <c r="V1369" s="417"/>
      <c r="W1369" s="417"/>
      <c r="X1369" s="417"/>
      <c r="Y1369" s="417"/>
      <c r="Z1369" s="417"/>
      <c r="AA1369" s="417"/>
      <c r="AB1369" s="417"/>
      <c r="AC1369" s="417"/>
      <c r="AD1369" s="417"/>
      <c r="AE1369" s="417"/>
      <c r="AF1369" s="417"/>
      <c r="AG1369" s="417"/>
      <c r="AH1369" s="417"/>
      <c r="AI1369" s="417"/>
      <c r="AJ1369" s="417"/>
      <c r="AK1369" s="417"/>
      <c r="AL1369" s="417"/>
      <c r="AM1369" s="417"/>
      <c r="AN1369" s="417"/>
    </row>
    <row r="1370" spans="1:40" ht="12.75" customHeight="1">
      <c r="A1370" s="466"/>
      <c r="B1370" s="382">
        <v>54</v>
      </c>
      <c r="C1370" s="514"/>
      <c r="D1370" s="599"/>
      <c r="E1370" s="475"/>
      <c r="F1370" s="276"/>
      <c r="G1370" s="631"/>
      <c r="H1370" s="661"/>
      <c r="J1370" s="417"/>
      <c r="K1370" s="417"/>
      <c r="L1370" s="417"/>
      <c r="M1370" s="417"/>
      <c r="N1370" s="417"/>
      <c r="O1370" s="417"/>
      <c r="P1370" s="417"/>
      <c r="Q1370" s="417"/>
      <c r="R1370" s="417"/>
      <c r="S1370" s="417"/>
      <c r="T1370" s="417"/>
      <c r="U1370" s="417"/>
      <c r="V1370" s="417"/>
      <c r="W1370" s="417"/>
      <c r="X1370" s="417"/>
      <c r="Y1370" s="417"/>
      <c r="Z1370" s="417"/>
      <c r="AA1370" s="417"/>
      <c r="AB1370" s="417"/>
      <c r="AC1370" s="417"/>
      <c r="AD1370" s="417"/>
      <c r="AE1370" s="417"/>
      <c r="AF1370" s="417"/>
      <c r="AG1370" s="417"/>
      <c r="AH1370" s="417"/>
      <c r="AI1370" s="417"/>
      <c r="AJ1370" s="417"/>
      <c r="AK1370" s="417"/>
      <c r="AL1370" s="417"/>
      <c r="AM1370" s="417"/>
      <c r="AN1370" s="417"/>
    </row>
    <row r="1371" spans="1:40" ht="12.75" customHeight="1">
      <c r="A1371" s="467"/>
      <c r="B1371" s="515" t="s">
        <v>4613</v>
      </c>
      <c r="C1371" s="409" t="s">
        <v>3568</v>
      </c>
      <c r="D1371" s="600">
        <v>1</v>
      </c>
      <c r="E1371" s="507" t="s">
        <v>4974</v>
      </c>
      <c r="F1371" s="630"/>
      <c r="G1371" s="632"/>
      <c r="H1371" s="277"/>
      <c r="J1371" s="417"/>
      <c r="K1371" s="417"/>
      <c r="L1371" s="417"/>
      <c r="M1371" s="417"/>
      <c r="N1371" s="417"/>
      <c r="O1371" s="417"/>
      <c r="P1371" s="417"/>
      <c r="Q1371" s="417"/>
      <c r="R1371" s="417"/>
      <c r="S1371" s="417"/>
      <c r="T1371" s="417"/>
      <c r="U1371" s="417"/>
      <c r="V1371" s="417"/>
      <c r="W1371" s="417"/>
      <c r="X1371" s="417"/>
      <c r="Y1371" s="417"/>
      <c r="Z1371" s="417"/>
      <c r="AA1371" s="417"/>
      <c r="AB1371" s="417"/>
      <c r="AC1371" s="417"/>
      <c r="AD1371" s="417"/>
      <c r="AE1371" s="417"/>
      <c r="AF1371" s="417"/>
      <c r="AG1371" s="417"/>
      <c r="AH1371" s="417"/>
      <c r="AI1371" s="417"/>
      <c r="AJ1371" s="417"/>
      <c r="AK1371" s="417"/>
      <c r="AL1371" s="417"/>
      <c r="AM1371" s="417"/>
      <c r="AN1371" s="417"/>
    </row>
    <row r="1372" spans="1:40" ht="12.75" customHeight="1">
      <c r="A1372" s="466"/>
      <c r="B1372" s="382">
        <v>55</v>
      </c>
      <c r="C1372" s="423"/>
      <c r="D1372" s="599"/>
      <c r="E1372" s="614"/>
      <c r="F1372" s="276"/>
      <c r="G1372" s="631"/>
      <c r="H1372" s="661"/>
      <c r="J1372" s="417"/>
      <c r="K1372" s="417"/>
      <c r="L1372" s="417"/>
      <c r="M1372" s="417"/>
      <c r="N1372" s="417"/>
      <c r="O1372" s="417"/>
      <c r="P1372" s="417"/>
      <c r="Q1372" s="417"/>
      <c r="R1372" s="417"/>
      <c r="S1372" s="417"/>
      <c r="T1372" s="417"/>
      <c r="U1372" s="417"/>
      <c r="V1372" s="417"/>
      <c r="W1372" s="417"/>
      <c r="X1372" s="417"/>
      <c r="Y1372" s="417"/>
      <c r="Z1372" s="417"/>
      <c r="AA1372" s="417"/>
      <c r="AB1372" s="417"/>
      <c r="AC1372" s="417"/>
      <c r="AD1372" s="417"/>
      <c r="AE1372" s="417"/>
      <c r="AF1372" s="417"/>
      <c r="AG1372" s="417"/>
      <c r="AH1372" s="417"/>
      <c r="AI1372" s="417"/>
      <c r="AJ1372" s="417"/>
      <c r="AK1372" s="417"/>
      <c r="AL1372" s="417"/>
      <c r="AM1372" s="417"/>
      <c r="AN1372" s="417"/>
    </row>
    <row r="1373" spans="1:40" ht="12.75" customHeight="1">
      <c r="A1373" s="467"/>
      <c r="B1373" s="515" t="s">
        <v>4068</v>
      </c>
      <c r="C1373" s="409" t="s">
        <v>2426</v>
      </c>
      <c r="D1373" s="600">
        <v>1</v>
      </c>
      <c r="E1373" s="615" t="s">
        <v>4974</v>
      </c>
      <c r="F1373" s="630"/>
      <c r="G1373" s="632"/>
      <c r="H1373" s="277"/>
      <c r="J1373" s="417"/>
      <c r="K1373" s="417"/>
      <c r="L1373" s="417"/>
      <c r="M1373" s="417"/>
      <c r="N1373" s="417"/>
      <c r="O1373" s="417"/>
      <c r="P1373" s="417"/>
      <c r="Q1373" s="417"/>
      <c r="R1373" s="417"/>
      <c r="S1373" s="417"/>
      <c r="T1373" s="417"/>
      <c r="U1373" s="417"/>
      <c r="V1373" s="417"/>
      <c r="W1373" s="417"/>
      <c r="X1373" s="417"/>
      <c r="Y1373" s="417"/>
      <c r="Z1373" s="417"/>
      <c r="AA1373" s="417"/>
      <c r="AB1373" s="417"/>
      <c r="AC1373" s="417"/>
      <c r="AD1373" s="417"/>
      <c r="AE1373" s="417"/>
      <c r="AF1373" s="417"/>
      <c r="AG1373" s="417"/>
      <c r="AH1373" s="417"/>
      <c r="AI1373" s="417"/>
      <c r="AJ1373" s="417"/>
      <c r="AK1373" s="417"/>
      <c r="AL1373" s="417"/>
      <c r="AM1373" s="417"/>
      <c r="AN1373" s="417"/>
    </row>
    <row r="1374" spans="1:40" ht="12.75" customHeight="1">
      <c r="A1374" s="466"/>
      <c r="B1374" s="382">
        <v>56</v>
      </c>
      <c r="C1374" s="514"/>
      <c r="D1374" s="599"/>
      <c r="E1374" s="614"/>
      <c r="F1374" s="276"/>
      <c r="G1374" s="631"/>
      <c r="H1374" s="661"/>
      <c r="J1374" s="417"/>
      <c r="K1374" s="417"/>
      <c r="L1374" s="417"/>
      <c r="M1374" s="417"/>
      <c r="N1374" s="417"/>
      <c r="O1374" s="417"/>
      <c r="P1374" s="417"/>
      <c r="Q1374" s="417"/>
      <c r="R1374" s="417"/>
      <c r="S1374" s="417"/>
      <c r="T1374" s="417"/>
      <c r="U1374" s="417"/>
      <c r="V1374" s="417"/>
      <c r="W1374" s="417"/>
      <c r="X1374" s="417"/>
      <c r="Y1374" s="417"/>
      <c r="Z1374" s="417"/>
      <c r="AA1374" s="417"/>
      <c r="AB1374" s="417"/>
      <c r="AC1374" s="417"/>
      <c r="AD1374" s="417"/>
      <c r="AE1374" s="417"/>
      <c r="AF1374" s="417"/>
      <c r="AG1374" s="417"/>
      <c r="AH1374" s="417"/>
      <c r="AI1374" s="417"/>
      <c r="AJ1374" s="417"/>
      <c r="AK1374" s="417"/>
      <c r="AL1374" s="417"/>
      <c r="AM1374" s="417"/>
      <c r="AN1374" s="417"/>
    </row>
    <row r="1375" spans="1:40" ht="12.75" customHeight="1">
      <c r="A1375" s="467"/>
      <c r="B1375" s="516" t="s">
        <v>4613</v>
      </c>
      <c r="C1375" s="409" t="s">
        <v>2807</v>
      </c>
      <c r="D1375" s="599">
        <v>1</v>
      </c>
      <c r="E1375" s="614" t="s">
        <v>4974</v>
      </c>
      <c r="F1375" s="276"/>
      <c r="G1375" s="632"/>
      <c r="H1375" s="277"/>
      <c r="J1375" s="417"/>
      <c r="K1375" s="417"/>
      <c r="L1375" s="417"/>
      <c r="M1375" s="417"/>
      <c r="N1375" s="417"/>
      <c r="O1375" s="417"/>
      <c r="P1375" s="417"/>
      <c r="Q1375" s="417"/>
      <c r="R1375" s="417"/>
      <c r="S1375" s="417"/>
      <c r="T1375" s="417"/>
      <c r="U1375" s="417"/>
      <c r="V1375" s="417"/>
      <c r="W1375" s="417"/>
      <c r="X1375" s="417"/>
      <c r="Y1375" s="417"/>
      <c r="Z1375" s="417"/>
      <c r="AA1375" s="417"/>
      <c r="AB1375" s="417"/>
      <c r="AC1375" s="417"/>
      <c r="AD1375" s="417"/>
      <c r="AE1375" s="417"/>
      <c r="AF1375" s="417"/>
      <c r="AG1375" s="417"/>
      <c r="AH1375" s="417"/>
      <c r="AI1375" s="417"/>
      <c r="AJ1375" s="417"/>
      <c r="AK1375" s="417"/>
      <c r="AL1375" s="417"/>
      <c r="AM1375" s="417"/>
      <c r="AN1375" s="417"/>
    </row>
    <row r="1376" spans="1:40" ht="12.75" customHeight="1">
      <c r="A1376" s="466"/>
      <c r="B1376" s="505">
        <v>57</v>
      </c>
      <c r="C1376" s="514"/>
      <c r="D1376" s="597"/>
      <c r="E1376" s="612"/>
      <c r="F1376" s="636"/>
      <c r="G1376" s="631"/>
      <c r="H1376" s="661"/>
      <c r="J1376" s="417"/>
      <c r="K1376" s="417"/>
      <c r="L1376" s="417"/>
      <c r="M1376" s="417"/>
      <c r="N1376" s="417"/>
      <c r="O1376" s="417"/>
      <c r="P1376" s="417"/>
      <c r="Q1376" s="417"/>
      <c r="R1376" s="417"/>
      <c r="S1376" s="417"/>
      <c r="T1376" s="417"/>
      <c r="U1376" s="417"/>
      <c r="V1376" s="417"/>
      <c r="W1376" s="417"/>
      <c r="X1376" s="417"/>
      <c r="Y1376" s="417"/>
      <c r="Z1376" s="417"/>
      <c r="AA1376" s="417"/>
      <c r="AB1376" s="417"/>
      <c r="AC1376" s="417"/>
      <c r="AD1376" s="417"/>
      <c r="AE1376" s="417"/>
      <c r="AF1376" s="417"/>
      <c r="AG1376" s="417"/>
      <c r="AH1376" s="417"/>
      <c r="AI1376" s="417"/>
      <c r="AJ1376" s="417"/>
      <c r="AK1376" s="417"/>
      <c r="AL1376" s="417"/>
      <c r="AM1376" s="417"/>
      <c r="AN1376" s="417"/>
    </row>
    <row r="1377" spans="1:40" ht="12.75" customHeight="1">
      <c r="A1377" s="467"/>
      <c r="B1377" s="493" t="s">
        <v>4068</v>
      </c>
      <c r="C1377" s="515" t="s">
        <v>5005</v>
      </c>
      <c r="D1377" s="594">
        <v>1</v>
      </c>
      <c r="E1377" s="469" t="s">
        <v>4974</v>
      </c>
      <c r="F1377" s="630"/>
      <c r="G1377" s="632"/>
      <c r="H1377" s="277"/>
      <c r="J1377" s="417"/>
      <c r="K1377" s="417"/>
      <c r="L1377" s="417"/>
      <c r="M1377" s="417"/>
      <c r="N1377" s="417"/>
      <c r="O1377" s="417"/>
      <c r="P1377" s="417"/>
      <c r="Q1377" s="417"/>
      <c r="R1377" s="417"/>
      <c r="S1377" s="417"/>
      <c r="T1377" s="417"/>
      <c r="U1377" s="417"/>
      <c r="V1377" s="417"/>
      <c r="W1377" s="417"/>
      <c r="X1377" s="417"/>
      <c r="Y1377" s="417"/>
      <c r="Z1377" s="417"/>
      <c r="AA1377" s="417"/>
      <c r="AB1377" s="417"/>
      <c r="AC1377" s="417"/>
      <c r="AD1377" s="417"/>
      <c r="AE1377" s="417"/>
      <c r="AF1377" s="417"/>
      <c r="AG1377" s="417"/>
      <c r="AH1377" s="417"/>
      <c r="AI1377" s="417"/>
      <c r="AJ1377" s="417"/>
      <c r="AK1377" s="417"/>
      <c r="AL1377" s="417"/>
      <c r="AM1377" s="417"/>
      <c r="AN1377" s="417"/>
    </row>
    <row r="1378" spans="1:40" ht="12.75" customHeight="1">
      <c r="A1378" s="466"/>
      <c r="B1378" s="382">
        <v>58</v>
      </c>
      <c r="C1378" s="423"/>
      <c r="D1378" s="599"/>
      <c r="E1378" s="614"/>
      <c r="F1378" s="276"/>
      <c r="G1378" s="631"/>
      <c r="H1378" s="661"/>
      <c r="J1378" s="417"/>
      <c r="K1378" s="417"/>
      <c r="L1378" s="417"/>
      <c r="M1378" s="417"/>
      <c r="N1378" s="417"/>
      <c r="O1378" s="417"/>
      <c r="P1378" s="417"/>
      <c r="Q1378" s="417"/>
      <c r="R1378" s="417"/>
      <c r="S1378" s="417"/>
      <c r="T1378" s="417"/>
      <c r="U1378" s="417"/>
      <c r="V1378" s="417"/>
      <c r="W1378" s="417"/>
      <c r="X1378" s="417"/>
      <c r="Y1378" s="417"/>
      <c r="Z1378" s="417"/>
      <c r="AA1378" s="417"/>
      <c r="AB1378" s="417"/>
      <c r="AC1378" s="417"/>
      <c r="AD1378" s="417"/>
      <c r="AE1378" s="417"/>
      <c r="AF1378" s="417"/>
      <c r="AG1378" s="417"/>
      <c r="AH1378" s="417"/>
      <c r="AI1378" s="417"/>
      <c r="AJ1378" s="417"/>
      <c r="AK1378" s="417"/>
      <c r="AL1378" s="417"/>
      <c r="AM1378" s="417"/>
      <c r="AN1378" s="417"/>
    </row>
    <row r="1379" spans="1:40" ht="12.75" customHeight="1">
      <c r="A1379" s="467"/>
      <c r="B1379" s="497" t="s">
        <v>4068</v>
      </c>
      <c r="C1379" s="515" t="s">
        <v>25</v>
      </c>
      <c r="D1379" s="594">
        <v>1</v>
      </c>
      <c r="E1379" s="469" t="s">
        <v>4974</v>
      </c>
      <c r="F1379" s="630"/>
      <c r="G1379" s="632"/>
      <c r="H1379" s="277"/>
      <c r="J1379" s="417"/>
      <c r="K1379" s="417"/>
      <c r="L1379" s="417"/>
      <c r="M1379" s="417"/>
      <c r="N1379" s="417"/>
      <c r="O1379" s="417"/>
      <c r="P1379" s="417"/>
      <c r="Q1379" s="417"/>
      <c r="R1379" s="417"/>
      <c r="S1379" s="417"/>
      <c r="T1379" s="417"/>
      <c r="U1379" s="417"/>
      <c r="V1379" s="417"/>
      <c r="W1379" s="417"/>
      <c r="X1379" s="417"/>
      <c r="Y1379" s="417"/>
      <c r="Z1379" s="417"/>
      <c r="AA1379" s="417"/>
      <c r="AB1379" s="417"/>
      <c r="AC1379" s="417"/>
      <c r="AD1379" s="417"/>
      <c r="AE1379" s="417"/>
      <c r="AF1379" s="417"/>
      <c r="AG1379" s="417"/>
      <c r="AH1379" s="417"/>
      <c r="AI1379" s="417"/>
      <c r="AJ1379" s="417"/>
      <c r="AK1379" s="417"/>
      <c r="AL1379" s="417"/>
      <c r="AM1379" s="417"/>
      <c r="AN1379" s="417"/>
    </row>
    <row r="1380" spans="1:40" ht="12.75" customHeight="1">
      <c r="A1380" s="466"/>
      <c r="B1380" s="382">
        <v>59</v>
      </c>
      <c r="C1380" s="514"/>
      <c r="D1380" s="599"/>
      <c r="E1380" s="612"/>
      <c r="F1380" s="276"/>
      <c r="G1380" s="631"/>
      <c r="H1380" s="661"/>
      <c r="J1380" s="417"/>
      <c r="K1380" s="417"/>
      <c r="L1380" s="417"/>
      <c r="M1380" s="417"/>
      <c r="N1380" s="417"/>
      <c r="O1380" s="417"/>
      <c r="P1380" s="417"/>
      <c r="Q1380" s="417"/>
      <c r="R1380" s="417"/>
      <c r="S1380" s="417"/>
      <c r="T1380" s="417"/>
      <c r="U1380" s="417"/>
      <c r="V1380" s="417"/>
      <c r="W1380" s="417"/>
      <c r="X1380" s="417"/>
      <c r="Y1380" s="417"/>
      <c r="Z1380" s="417"/>
      <c r="AA1380" s="417"/>
      <c r="AB1380" s="417"/>
      <c r="AC1380" s="417"/>
      <c r="AD1380" s="417"/>
      <c r="AE1380" s="417"/>
      <c r="AF1380" s="417"/>
      <c r="AG1380" s="417"/>
      <c r="AH1380" s="417"/>
      <c r="AI1380" s="417"/>
      <c r="AJ1380" s="417"/>
      <c r="AK1380" s="417"/>
      <c r="AL1380" s="417"/>
      <c r="AM1380" s="417"/>
      <c r="AN1380" s="417"/>
    </row>
    <row r="1381" spans="1:40" ht="12.75" customHeight="1">
      <c r="A1381" s="467"/>
      <c r="B1381" s="515" t="s">
        <v>4068</v>
      </c>
      <c r="C1381" s="409" t="s">
        <v>5006</v>
      </c>
      <c r="D1381" s="594">
        <v>1</v>
      </c>
      <c r="E1381" s="469" t="s">
        <v>4974</v>
      </c>
      <c r="F1381" s="630"/>
      <c r="G1381" s="632"/>
      <c r="H1381" s="277"/>
      <c r="J1381" s="417"/>
      <c r="K1381" s="417"/>
      <c r="L1381" s="417"/>
      <c r="M1381" s="417"/>
      <c r="N1381" s="417"/>
      <c r="O1381" s="417"/>
      <c r="P1381" s="417"/>
      <c r="Q1381" s="417"/>
      <c r="R1381" s="417"/>
      <c r="S1381" s="417"/>
      <c r="T1381" s="417"/>
      <c r="U1381" s="417"/>
      <c r="V1381" s="417"/>
      <c r="W1381" s="417"/>
      <c r="X1381" s="417"/>
      <c r="Y1381" s="417"/>
      <c r="Z1381" s="417"/>
      <c r="AA1381" s="417"/>
      <c r="AB1381" s="417"/>
      <c r="AC1381" s="417"/>
      <c r="AD1381" s="417"/>
      <c r="AE1381" s="417"/>
      <c r="AF1381" s="417"/>
      <c r="AG1381" s="417"/>
      <c r="AH1381" s="417"/>
      <c r="AI1381" s="417"/>
      <c r="AJ1381" s="417"/>
      <c r="AK1381" s="417"/>
      <c r="AL1381" s="417"/>
      <c r="AM1381" s="417"/>
      <c r="AN1381" s="417"/>
    </row>
    <row r="1382" spans="1:40" ht="12.75" customHeight="1">
      <c r="A1382" s="466"/>
      <c r="B1382" s="382">
        <v>60</v>
      </c>
      <c r="C1382" s="514"/>
      <c r="D1382" s="599"/>
      <c r="E1382" s="614"/>
      <c r="F1382" s="276"/>
      <c r="G1382" s="631"/>
      <c r="H1382" s="661"/>
      <c r="J1382" s="417"/>
      <c r="K1382" s="417"/>
      <c r="L1382" s="417"/>
      <c r="M1382" s="417"/>
      <c r="N1382" s="417"/>
      <c r="O1382" s="417"/>
      <c r="P1382" s="417"/>
      <c r="Q1382" s="417"/>
      <c r="R1382" s="417"/>
      <c r="S1382" s="417"/>
      <c r="T1382" s="417"/>
      <c r="U1382" s="417"/>
      <c r="V1382" s="417"/>
      <c r="W1382" s="417"/>
      <c r="X1382" s="417"/>
      <c r="Y1382" s="417"/>
      <c r="Z1382" s="417"/>
      <c r="AA1382" s="417"/>
      <c r="AB1382" s="417"/>
      <c r="AC1382" s="417"/>
      <c r="AD1382" s="417"/>
      <c r="AE1382" s="417"/>
      <c r="AF1382" s="417"/>
      <c r="AG1382" s="417"/>
      <c r="AH1382" s="417"/>
      <c r="AI1382" s="417"/>
      <c r="AJ1382" s="417"/>
      <c r="AK1382" s="417"/>
      <c r="AL1382" s="417"/>
      <c r="AM1382" s="417"/>
      <c r="AN1382" s="417"/>
    </row>
    <row r="1383" spans="1:40" ht="12.75" customHeight="1">
      <c r="A1383" s="467"/>
      <c r="B1383" s="515" t="s">
        <v>4068</v>
      </c>
      <c r="C1383" s="409" t="s">
        <v>5007</v>
      </c>
      <c r="D1383" s="600">
        <v>1</v>
      </c>
      <c r="E1383" s="615" t="s">
        <v>4974</v>
      </c>
      <c r="F1383" s="630"/>
      <c r="G1383" s="632"/>
      <c r="H1383" s="277"/>
      <c r="J1383" s="417"/>
      <c r="K1383" s="417"/>
      <c r="L1383" s="417"/>
      <c r="M1383" s="417"/>
      <c r="N1383" s="417"/>
      <c r="O1383" s="417"/>
      <c r="P1383" s="417"/>
      <c r="Q1383" s="417"/>
      <c r="R1383" s="417"/>
      <c r="S1383" s="417"/>
      <c r="T1383" s="417"/>
      <c r="U1383" s="417"/>
      <c r="V1383" s="417"/>
      <c r="W1383" s="417"/>
      <c r="X1383" s="417"/>
      <c r="Y1383" s="417"/>
      <c r="Z1383" s="417"/>
      <c r="AA1383" s="417"/>
      <c r="AB1383" s="417"/>
      <c r="AC1383" s="417"/>
      <c r="AD1383" s="417"/>
      <c r="AE1383" s="417"/>
      <c r="AF1383" s="417"/>
      <c r="AG1383" s="417"/>
      <c r="AH1383" s="417"/>
      <c r="AI1383" s="417"/>
      <c r="AJ1383" s="417"/>
      <c r="AK1383" s="417"/>
      <c r="AL1383" s="417"/>
      <c r="AM1383" s="417"/>
      <c r="AN1383" s="417"/>
    </row>
    <row r="1384" spans="1:40" ht="12.75" customHeight="1">
      <c r="A1384" s="466"/>
      <c r="B1384" s="382">
        <v>61</v>
      </c>
      <c r="C1384" s="503"/>
      <c r="D1384" s="599"/>
      <c r="E1384" s="614"/>
      <c r="F1384" s="276"/>
      <c r="G1384" s="631"/>
      <c r="H1384" s="661"/>
      <c r="J1384" s="417"/>
      <c r="K1384" s="417"/>
      <c r="L1384" s="417"/>
      <c r="M1384" s="417"/>
      <c r="N1384" s="417"/>
      <c r="O1384" s="417"/>
      <c r="P1384" s="417"/>
      <c r="Q1384" s="417"/>
      <c r="R1384" s="417"/>
      <c r="S1384" s="417"/>
      <c r="T1384" s="417"/>
      <c r="U1384" s="417"/>
      <c r="V1384" s="417"/>
      <c r="W1384" s="417"/>
      <c r="X1384" s="417"/>
      <c r="Y1384" s="417"/>
      <c r="Z1384" s="417"/>
      <c r="AA1384" s="417"/>
      <c r="AB1384" s="417"/>
      <c r="AC1384" s="417"/>
      <c r="AD1384" s="417"/>
      <c r="AE1384" s="417"/>
      <c r="AF1384" s="417"/>
      <c r="AG1384" s="417"/>
      <c r="AH1384" s="417"/>
      <c r="AI1384" s="417"/>
      <c r="AJ1384" s="417"/>
      <c r="AK1384" s="417"/>
      <c r="AL1384" s="417"/>
      <c r="AM1384" s="417"/>
      <c r="AN1384" s="417"/>
    </row>
    <row r="1385" spans="1:40" ht="12.75" customHeight="1">
      <c r="A1385" s="467"/>
      <c r="B1385" s="497" t="s">
        <v>4068</v>
      </c>
      <c r="C1385" s="497" t="s">
        <v>5008</v>
      </c>
      <c r="D1385" s="600">
        <v>1</v>
      </c>
      <c r="E1385" s="615" t="s">
        <v>4974</v>
      </c>
      <c r="F1385" s="630"/>
      <c r="G1385" s="632"/>
      <c r="H1385" s="277"/>
      <c r="J1385" s="417"/>
      <c r="K1385" s="417"/>
      <c r="L1385" s="417"/>
      <c r="M1385" s="417"/>
      <c r="N1385" s="417"/>
      <c r="O1385" s="417"/>
      <c r="P1385" s="417"/>
      <c r="Q1385" s="417"/>
      <c r="R1385" s="417"/>
      <c r="S1385" s="417"/>
      <c r="T1385" s="417"/>
      <c r="U1385" s="417"/>
      <c r="V1385" s="417"/>
      <c r="W1385" s="417"/>
      <c r="X1385" s="417"/>
      <c r="Y1385" s="417"/>
      <c r="Z1385" s="417"/>
      <c r="AA1385" s="417"/>
      <c r="AB1385" s="417"/>
      <c r="AC1385" s="417"/>
      <c r="AD1385" s="417"/>
      <c r="AE1385" s="417"/>
      <c r="AF1385" s="417"/>
      <c r="AG1385" s="417"/>
      <c r="AH1385" s="417"/>
      <c r="AI1385" s="417"/>
      <c r="AJ1385" s="417"/>
      <c r="AK1385" s="417"/>
      <c r="AL1385" s="417"/>
      <c r="AM1385" s="417"/>
      <c r="AN1385" s="417"/>
    </row>
    <row r="1386" spans="1:40" ht="12.75" customHeight="1">
      <c r="A1386" s="466"/>
      <c r="B1386" s="382"/>
      <c r="C1386" s="505"/>
      <c r="D1386" s="599"/>
      <c r="E1386" s="614"/>
      <c r="F1386" s="276"/>
      <c r="G1386" s="631"/>
      <c r="H1386" s="661"/>
      <c r="J1386" s="417"/>
      <c r="K1386" s="417"/>
      <c r="L1386" s="417"/>
      <c r="M1386" s="417"/>
      <c r="N1386" s="417"/>
      <c r="O1386" s="417"/>
      <c r="P1386" s="417"/>
      <c r="Q1386" s="417"/>
      <c r="R1386" s="417"/>
      <c r="S1386" s="417"/>
      <c r="T1386" s="417"/>
      <c r="U1386" s="417"/>
      <c r="V1386" s="417"/>
      <c r="W1386" s="417"/>
      <c r="X1386" s="417"/>
      <c r="Y1386" s="417"/>
      <c r="Z1386" s="417"/>
      <c r="AA1386" s="417"/>
      <c r="AB1386" s="417"/>
      <c r="AC1386" s="417"/>
      <c r="AD1386" s="417"/>
      <c r="AE1386" s="417"/>
      <c r="AF1386" s="417"/>
      <c r="AG1386" s="417"/>
      <c r="AH1386" s="417"/>
      <c r="AI1386" s="417"/>
      <c r="AJ1386" s="417"/>
      <c r="AK1386" s="417"/>
      <c r="AL1386" s="417"/>
      <c r="AM1386" s="417"/>
      <c r="AN1386" s="417"/>
    </row>
    <row r="1387" spans="1:40" ht="12.75" customHeight="1">
      <c r="A1387" s="467"/>
      <c r="B1387" s="497" t="s">
        <v>5009</v>
      </c>
      <c r="C1387" s="497" t="s">
        <v>4783</v>
      </c>
      <c r="D1387" s="600">
        <v>1</v>
      </c>
      <c r="E1387" s="615" t="s">
        <v>4974</v>
      </c>
      <c r="F1387" s="630"/>
      <c r="G1387" s="632"/>
      <c r="H1387" s="277"/>
      <c r="J1387" s="417"/>
      <c r="K1387" s="417"/>
      <c r="L1387" s="417"/>
      <c r="M1387" s="417"/>
      <c r="N1387" s="417"/>
      <c r="O1387" s="417"/>
      <c r="P1387" s="417"/>
      <c r="Q1387" s="417"/>
      <c r="R1387" s="417"/>
      <c r="S1387" s="417"/>
      <c r="T1387" s="417"/>
      <c r="U1387" s="417"/>
      <c r="V1387" s="417"/>
      <c r="W1387" s="417"/>
      <c r="X1387" s="417"/>
      <c r="Y1387" s="417"/>
      <c r="Z1387" s="417"/>
      <c r="AA1387" s="417"/>
      <c r="AB1387" s="417"/>
      <c r="AC1387" s="417"/>
      <c r="AD1387" s="417"/>
      <c r="AE1387" s="417"/>
      <c r="AF1387" s="417"/>
      <c r="AG1387" s="417"/>
      <c r="AH1387" s="417"/>
      <c r="AI1387" s="417"/>
      <c r="AJ1387" s="417"/>
      <c r="AK1387" s="417"/>
      <c r="AL1387" s="417"/>
      <c r="AM1387" s="417"/>
      <c r="AN1387" s="417"/>
    </row>
    <row r="1388" spans="1:40" ht="12.75" customHeight="1">
      <c r="A1388" s="466"/>
      <c r="B1388" s="382"/>
      <c r="C1388" s="505"/>
      <c r="D1388" s="599"/>
      <c r="E1388" s="614"/>
      <c r="F1388" s="276"/>
      <c r="G1388" s="631"/>
      <c r="H1388" s="661"/>
      <c r="J1388" s="417"/>
      <c r="K1388" s="417"/>
      <c r="L1388" s="417"/>
      <c r="M1388" s="417"/>
      <c r="N1388" s="417"/>
      <c r="O1388" s="417"/>
      <c r="P1388" s="417"/>
      <c r="Q1388" s="417"/>
      <c r="R1388" s="417"/>
      <c r="S1388" s="417"/>
      <c r="T1388" s="417"/>
      <c r="U1388" s="417"/>
      <c r="V1388" s="417"/>
      <c r="W1388" s="417"/>
      <c r="X1388" s="417"/>
      <c r="Y1388" s="417"/>
      <c r="Z1388" s="417"/>
      <c r="AA1388" s="417"/>
      <c r="AB1388" s="417"/>
      <c r="AC1388" s="417"/>
      <c r="AD1388" s="417"/>
      <c r="AE1388" s="417"/>
      <c r="AF1388" s="417"/>
      <c r="AG1388" s="417"/>
      <c r="AH1388" s="417"/>
      <c r="AI1388" s="417"/>
      <c r="AJ1388" s="417"/>
      <c r="AK1388" s="417"/>
      <c r="AL1388" s="417"/>
      <c r="AM1388" s="417"/>
      <c r="AN1388" s="417"/>
    </row>
    <row r="1389" spans="1:40" ht="12.75" customHeight="1">
      <c r="A1389" s="467"/>
      <c r="B1389" s="497"/>
      <c r="C1389" s="515"/>
      <c r="D1389" s="600"/>
      <c r="E1389" s="615"/>
      <c r="F1389" s="630"/>
      <c r="G1389" s="632"/>
      <c r="H1389" s="277"/>
      <c r="J1389" s="417"/>
      <c r="K1389" s="417"/>
      <c r="L1389" s="417"/>
      <c r="M1389" s="417"/>
      <c r="N1389" s="417"/>
      <c r="O1389" s="417"/>
      <c r="P1389" s="417"/>
      <c r="Q1389" s="417"/>
      <c r="R1389" s="417"/>
      <c r="S1389" s="417"/>
      <c r="T1389" s="417"/>
      <c r="U1389" s="417"/>
      <c r="V1389" s="417"/>
      <c r="W1389" s="417"/>
      <c r="X1389" s="417"/>
      <c r="Y1389" s="417"/>
      <c r="Z1389" s="417"/>
      <c r="AA1389" s="417"/>
      <c r="AB1389" s="417"/>
      <c r="AC1389" s="417"/>
      <c r="AD1389" s="417"/>
      <c r="AE1389" s="417"/>
      <c r="AF1389" s="417"/>
      <c r="AG1389" s="417"/>
      <c r="AH1389" s="417"/>
      <c r="AI1389" s="417"/>
      <c r="AJ1389" s="417"/>
      <c r="AK1389" s="417"/>
      <c r="AL1389" s="417"/>
      <c r="AM1389" s="417"/>
      <c r="AN1389" s="417"/>
    </row>
    <row r="1390" spans="1:40" ht="12.75" customHeight="1">
      <c r="A1390" s="466"/>
      <c r="B1390" s="382">
        <v>1</v>
      </c>
      <c r="C1390" s="503"/>
      <c r="D1390" s="599"/>
      <c r="E1390" s="614"/>
      <c r="F1390" s="276"/>
      <c r="G1390" s="631"/>
      <c r="H1390" s="661"/>
      <c r="J1390" s="417"/>
      <c r="K1390" s="417"/>
      <c r="L1390" s="417"/>
      <c r="M1390" s="417"/>
      <c r="N1390" s="417"/>
      <c r="O1390" s="417"/>
      <c r="P1390" s="417"/>
      <c r="Q1390" s="417"/>
      <c r="R1390" s="417"/>
      <c r="S1390" s="417"/>
      <c r="T1390" s="417"/>
      <c r="U1390" s="417"/>
      <c r="V1390" s="417"/>
      <c r="W1390" s="417"/>
      <c r="X1390" s="417"/>
      <c r="Y1390" s="417"/>
      <c r="Z1390" s="417"/>
      <c r="AA1390" s="417"/>
      <c r="AB1390" s="417"/>
      <c r="AC1390" s="417"/>
      <c r="AD1390" s="417"/>
      <c r="AE1390" s="417"/>
      <c r="AF1390" s="417"/>
      <c r="AG1390" s="417"/>
      <c r="AH1390" s="417"/>
      <c r="AI1390" s="417"/>
      <c r="AJ1390" s="417"/>
      <c r="AK1390" s="417"/>
      <c r="AL1390" s="417"/>
      <c r="AM1390" s="417"/>
      <c r="AN1390" s="417"/>
    </row>
    <row r="1391" spans="1:40" ht="12.75" customHeight="1">
      <c r="A1391" s="467"/>
      <c r="B1391" s="497" t="s">
        <v>5010</v>
      </c>
      <c r="C1391" s="277" t="s">
        <v>752</v>
      </c>
      <c r="D1391" s="600">
        <v>1</v>
      </c>
      <c r="E1391" s="615" t="s">
        <v>5011</v>
      </c>
      <c r="F1391" s="630"/>
      <c r="G1391" s="632"/>
      <c r="H1391" s="277"/>
      <c r="J1391" s="417"/>
      <c r="K1391" s="417"/>
      <c r="L1391" s="417"/>
      <c r="M1391" s="417"/>
      <c r="N1391" s="417"/>
      <c r="O1391" s="417"/>
      <c r="P1391" s="417"/>
      <c r="Q1391" s="417"/>
      <c r="R1391" s="417"/>
      <c r="S1391" s="417"/>
      <c r="T1391" s="417"/>
      <c r="U1391" s="417"/>
      <c r="V1391" s="417"/>
      <c r="W1391" s="417"/>
      <c r="X1391" s="417"/>
      <c r="Y1391" s="417"/>
      <c r="Z1391" s="417"/>
      <c r="AA1391" s="417"/>
      <c r="AB1391" s="417"/>
      <c r="AC1391" s="417"/>
      <c r="AD1391" s="417"/>
      <c r="AE1391" s="417"/>
      <c r="AF1391" s="417"/>
      <c r="AG1391" s="417"/>
      <c r="AH1391" s="417"/>
      <c r="AI1391" s="417"/>
      <c r="AJ1391" s="417"/>
      <c r="AK1391" s="417"/>
      <c r="AL1391" s="417"/>
      <c r="AM1391" s="417"/>
      <c r="AN1391" s="417"/>
    </row>
    <row r="1392" spans="1:40" ht="12.75" customHeight="1">
      <c r="A1392" s="466"/>
      <c r="B1392" s="382">
        <v>2</v>
      </c>
      <c r="C1392" s="503"/>
      <c r="D1392" s="599"/>
      <c r="E1392" s="614"/>
      <c r="F1392" s="276"/>
      <c r="G1392" s="631"/>
      <c r="H1392" s="661"/>
      <c r="J1392" s="417"/>
      <c r="K1392" s="417"/>
      <c r="L1392" s="417"/>
      <c r="M1392" s="417"/>
      <c r="N1392" s="417"/>
      <c r="O1392" s="417"/>
      <c r="P1392" s="417"/>
      <c r="Q1392" s="417"/>
      <c r="R1392" s="417"/>
      <c r="S1392" s="417"/>
      <c r="T1392" s="417"/>
      <c r="U1392" s="417"/>
      <c r="V1392" s="417"/>
      <c r="W1392" s="417"/>
      <c r="X1392" s="417"/>
      <c r="Y1392" s="417"/>
      <c r="Z1392" s="417"/>
      <c r="AA1392" s="417"/>
      <c r="AB1392" s="417"/>
      <c r="AC1392" s="417"/>
      <c r="AD1392" s="417"/>
      <c r="AE1392" s="417"/>
      <c r="AF1392" s="417"/>
      <c r="AG1392" s="417"/>
      <c r="AH1392" s="417"/>
      <c r="AI1392" s="417"/>
      <c r="AJ1392" s="417"/>
      <c r="AK1392" s="417"/>
      <c r="AL1392" s="417"/>
      <c r="AM1392" s="417"/>
      <c r="AN1392" s="417"/>
    </row>
    <row r="1393" spans="1:40" ht="12.75" customHeight="1">
      <c r="A1393" s="467"/>
      <c r="B1393" s="497" t="s">
        <v>5010</v>
      </c>
      <c r="C1393" s="277" t="s">
        <v>5012</v>
      </c>
      <c r="D1393" s="600">
        <v>1</v>
      </c>
      <c r="E1393" s="615" t="s">
        <v>5011</v>
      </c>
      <c r="F1393" s="630"/>
      <c r="G1393" s="632"/>
      <c r="H1393" s="277"/>
      <c r="J1393" s="417"/>
      <c r="K1393" s="417"/>
      <c r="L1393" s="417"/>
      <c r="M1393" s="417"/>
      <c r="N1393" s="417"/>
      <c r="O1393" s="417"/>
      <c r="P1393" s="417"/>
      <c r="Q1393" s="417"/>
      <c r="R1393" s="417"/>
      <c r="S1393" s="417"/>
      <c r="T1393" s="417"/>
      <c r="U1393" s="417"/>
      <c r="V1393" s="417"/>
      <c r="W1393" s="417"/>
      <c r="X1393" s="417"/>
      <c r="Y1393" s="417"/>
      <c r="Z1393" s="417"/>
      <c r="AA1393" s="417"/>
      <c r="AB1393" s="417"/>
      <c r="AC1393" s="417"/>
      <c r="AD1393" s="417"/>
      <c r="AE1393" s="417"/>
      <c r="AF1393" s="417"/>
      <c r="AG1393" s="417"/>
      <c r="AH1393" s="417"/>
      <c r="AI1393" s="417"/>
      <c r="AJ1393" s="417"/>
      <c r="AK1393" s="417"/>
      <c r="AL1393" s="417"/>
      <c r="AM1393" s="417"/>
      <c r="AN1393" s="417"/>
    </row>
    <row r="1394" spans="1:40" ht="12.75" customHeight="1">
      <c r="A1394" s="466"/>
      <c r="B1394" s="382">
        <v>3</v>
      </c>
      <c r="C1394" s="516"/>
      <c r="D1394" s="599"/>
      <c r="E1394" s="614"/>
      <c r="F1394" s="276"/>
      <c r="G1394" s="631"/>
      <c r="H1394" s="661"/>
      <c r="J1394" s="417"/>
      <c r="K1394" s="417"/>
      <c r="L1394" s="417"/>
      <c r="M1394" s="417"/>
      <c r="N1394" s="417"/>
      <c r="O1394" s="417"/>
      <c r="P1394" s="417"/>
      <c r="Q1394" s="417"/>
      <c r="R1394" s="417"/>
      <c r="S1394" s="417"/>
      <c r="T1394" s="417"/>
      <c r="U1394" s="417"/>
      <c r="V1394" s="417"/>
      <c r="W1394" s="417"/>
      <c r="X1394" s="417"/>
      <c r="Y1394" s="417"/>
      <c r="Z1394" s="417"/>
      <c r="AA1394" s="417"/>
      <c r="AB1394" s="417"/>
      <c r="AC1394" s="417"/>
      <c r="AD1394" s="417"/>
      <c r="AE1394" s="417"/>
      <c r="AF1394" s="417"/>
      <c r="AG1394" s="417"/>
      <c r="AH1394" s="417"/>
      <c r="AI1394" s="417"/>
      <c r="AJ1394" s="417"/>
      <c r="AK1394" s="417"/>
      <c r="AL1394" s="417"/>
      <c r="AM1394" s="417"/>
      <c r="AN1394" s="417"/>
    </row>
    <row r="1395" spans="1:40" ht="12.75" customHeight="1">
      <c r="A1395" s="467"/>
      <c r="B1395" s="515" t="s">
        <v>5010</v>
      </c>
      <c r="C1395" s="409" t="s">
        <v>5013</v>
      </c>
      <c r="D1395" s="600">
        <v>1</v>
      </c>
      <c r="E1395" s="507" t="s">
        <v>5011</v>
      </c>
      <c r="F1395" s="630"/>
      <c r="G1395" s="632"/>
      <c r="H1395" s="277"/>
      <c r="J1395" s="417"/>
      <c r="K1395" s="417"/>
      <c r="L1395" s="417"/>
      <c r="M1395" s="417"/>
      <c r="N1395" s="417"/>
      <c r="O1395" s="417"/>
      <c r="P1395" s="417"/>
      <c r="Q1395" s="417"/>
      <c r="R1395" s="417"/>
      <c r="S1395" s="417"/>
      <c r="T1395" s="417"/>
      <c r="U1395" s="417"/>
      <c r="V1395" s="417"/>
      <c r="W1395" s="417"/>
      <c r="X1395" s="417"/>
      <c r="Y1395" s="417"/>
      <c r="Z1395" s="417"/>
      <c r="AA1395" s="417"/>
      <c r="AB1395" s="417"/>
      <c r="AC1395" s="417"/>
      <c r="AD1395" s="417"/>
      <c r="AE1395" s="417"/>
      <c r="AF1395" s="417"/>
      <c r="AG1395" s="417"/>
      <c r="AH1395" s="417"/>
      <c r="AI1395" s="417"/>
      <c r="AJ1395" s="417"/>
      <c r="AK1395" s="417"/>
      <c r="AL1395" s="417"/>
      <c r="AM1395" s="417"/>
      <c r="AN1395" s="417"/>
    </row>
    <row r="1396" spans="1:40" ht="12.75" customHeight="1">
      <c r="A1396" s="466"/>
      <c r="B1396" s="382">
        <v>4</v>
      </c>
      <c r="C1396" s="514"/>
      <c r="D1396" s="599"/>
      <c r="E1396" s="614"/>
      <c r="F1396" s="276"/>
      <c r="G1396" s="631"/>
      <c r="H1396" s="661"/>
      <c r="J1396" s="417"/>
      <c r="K1396" s="417"/>
      <c r="L1396" s="417"/>
      <c r="M1396" s="417"/>
      <c r="N1396" s="417"/>
      <c r="O1396" s="417"/>
      <c r="P1396" s="417"/>
      <c r="Q1396" s="417"/>
      <c r="R1396" s="417"/>
      <c r="S1396" s="417"/>
      <c r="T1396" s="417"/>
      <c r="U1396" s="417"/>
      <c r="V1396" s="417"/>
      <c r="W1396" s="417"/>
      <c r="X1396" s="417"/>
      <c r="Y1396" s="417"/>
      <c r="Z1396" s="417"/>
      <c r="AA1396" s="417"/>
      <c r="AB1396" s="417"/>
      <c r="AC1396" s="417"/>
      <c r="AD1396" s="417"/>
      <c r="AE1396" s="417"/>
      <c r="AF1396" s="417"/>
      <c r="AG1396" s="417"/>
      <c r="AH1396" s="417"/>
      <c r="AI1396" s="417"/>
      <c r="AJ1396" s="417"/>
      <c r="AK1396" s="417"/>
      <c r="AL1396" s="417"/>
      <c r="AM1396" s="417"/>
      <c r="AN1396" s="417"/>
    </row>
    <row r="1397" spans="1:40" ht="12.75" customHeight="1">
      <c r="A1397" s="467"/>
      <c r="B1397" s="515" t="s">
        <v>5010</v>
      </c>
      <c r="C1397" s="409" t="s">
        <v>2210</v>
      </c>
      <c r="D1397" s="600">
        <v>1</v>
      </c>
      <c r="E1397" s="615" t="s">
        <v>5011</v>
      </c>
      <c r="F1397" s="630"/>
      <c r="G1397" s="632"/>
      <c r="H1397" s="277"/>
      <c r="J1397" s="417"/>
      <c r="K1397" s="417"/>
      <c r="L1397" s="417"/>
      <c r="M1397" s="417"/>
      <c r="N1397" s="417"/>
      <c r="O1397" s="417"/>
      <c r="P1397" s="417"/>
      <c r="Q1397" s="417"/>
      <c r="R1397" s="417"/>
      <c r="S1397" s="417"/>
      <c r="T1397" s="417"/>
      <c r="U1397" s="417"/>
      <c r="V1397" s="417"/>
      <c r="W1397" s="417"/>
      <c r="X1397" s="417"/>
      <c r="Y1397" s="417"/>
      <c r="Z1397" s="417"/>
      <c r="AA1397" s="417"/>
      <c r="AB1397" s="417"/>
      <c r="AC1397" s="417"/>
      <c r="AD1397" s="417"/>
      <c r="AE1397" s="417"/>
      <c r="AF1397" s="417"/>
      <c r="AG1397" s="417"/>
      <c r="AH1397" s="417"/>
      <c r="AI1397" s="417"/>
      <c r="AJ1397" s="417"/>
      <c r="AK1397" s="417"/>
      <c r="AL1397" s="417"/>
      <c r="AM1397" s="417"/>
      <c r="AN1397" s="417"/>
    </row>
    <row r="1398" spans="1:40" ht="12.75" customHeight="1">
      <c r="A1398" s="466"/>
      <c r="B1398" s="527">
        <v>5</v>
      </c>
      <c r="C1398" s="503"/>
      <c r="D1398" s="599"/>
      <c r="E1398" s="614"/>
      <c r="F1398" s="633"/>
      <c r="G1398" s="631"/>
      <c r="H1398" s="661"/>
      <c r="J1398" s="417"/>
      <c r="K1398" s="417"/>
      <c r="L1398" s="417"/>
      <c r="M1398" s="417"/>
      <c r="N1398" s="417"/>
      <c r="O1398" s="417"/>
      <c r="P1398" s="417"/>
      <c r="Q1398" s="417"/>
      <c r="R1398" s="417"/>
      <c r="S1398" s="417"/>
      <c r="T1398" s="417"/>
      <c r="U1398" s="417"/>
      <c r="V1398" s="417"/>
      <c r="W1398" s="417"/>
      <c r="X1398" s="417"/>
      <c r="Y1398" s="417"/>
      <c r="Z1398" s="417"/>
      <c r="AA1398" s="417"/>
      <c r="AB1398" s="417"/>
      <c r="AC1398" s="417"/>
      <c r="AD1398" s="417"/>
      <c r="AE1398" s="417"/>
      <c r="AF1398" s="417"/>
      <c r="AG1398" s="417"/>
      <c r="AH1398" s="417"/>
      <c r="AI1398" s="417"/>
      <c r="AJ1398" s="417"/>
      <c r="AK1398" s="417"/>
      <c r="AL1398" s="417"/>
      <c r="AM1398" s="417"/>
      <c r="AN1398" s="417"/>
    </row>
    <row r="1399" spans="1:40" ht="12.75" customHeight="1">
      <c r="A1399" s="467"/>
      <c r="B1399" s="531" t="s">
        <v>5010</v>
      </c>
      <c r="C1399" s="497" t="s">
        <v>751</v>
      </c>
      <c r="D1399" s="600">
        <v>1</v>
      </c>
      <c r="E1399" s="615" t="s">
        <v>5011</v>
      </c>
      <c r="F1399" s="634"/>
      <c r="G1399" s="632"/>
      <c r="H1399" s="277"/>
      <c r="J1399" s="417"/>
      <c r="K1399" s="417"/>
      <c r="L1399" s="417"/>
      <c r="M1399" s="417"/>
      <c r="N1399" s="417"/>
      <c r="O1399" s="417"/>
      <c r="P1399" s="417"/>
      <c r="Q1399" s="417"/>
      <c r="R1399" s="417"/>
      <c r="S1399" s="417"/>
      <c r="T1399" s="417"/>
      <c r="U1399" s="417"/>
      <c r="V1399" s="417"/>
      <c r="W1399" s="417"/>
      <c r="X1399" s="417"/>
      <c r="Y1399" s="417"/>
      <c r="Z1399" s="417"/>
      <c r="AA1399" s="417"/>
      <c r="AB1399" s="417"/>
      <c r="AC1399" s="417"/>
      <c r="AD1399" s="417"/>
      <c r="AE1399" s="417"/>
      <c r="AF1399" s="417"/>
      <c r="AG1399" s="417"/>
      <c r="AH1399" s="417"/>
      <c r="AI1399" s="417"/>
      <c r="AJ1399" s="417"/>
      <c r="AK1399" s="417"/>
      <c r="AL1399" s="417"/>
      <c r="AM1399" s="417"/>
      <c r="AN1399" s="417"/>
    </row>
    <row r="1400" spans="1:40" ht="12.75" customHeight="1">
      <c r="A1400" s="481"/>
      <c r="B1400" s="530">
        <v>6</v>
      </c>
      <c r="C1400" s="514"/>
      <c r="D1400" s="599"/>
      <c r="E1400" s="614"/>
      <c r="F1400" s="633"/>
      <c r="G1400" s="631"/>
      <c r="H1400" s="661"/>
      <c r="J1400" s="417"/>
      <c r="K1400" s="417"/>
      <c r="L1400" s="417"/>
      <c r="M1400" s="417"/>
      <c r="N1400" s="417"/>
      <c r="O1400" s="417"/>
      <c r="P1400" s="417"/>
      <c r="Q1400" s="417"/>
      <c r="R1400" s="417"/>
      <c r="S1400" s="417"/>
      <c r="T1400" s="417"/>
      <c r="U1400" s="417"/>
      <c r="V1400" s="417"/>
      <c r="W1400" s="417"/>
      <c r="X1400" s="417"/>
      <c r="Y1400" s="417"/>
      <c r="Z1400" s="417"/>
      <c r="AA1400" s="417"/>
      <c r="AB1400" s="417"/>
      <c r="AC1400" s="417"/>
      <c r="AD1400" s="417"/>
      <c r="AE1400" s="417"/>
      <c r="AF1400" s="417"/>
      <c r="AG1400" s="417"/>
      <c r="AH1400" s="417"/>
      <c r="AI1400" s="417"/>
      <c r="AJ1400" s="417"/>
      <c r="AK1400" s="417"/>
      <c r="AL1400" s="417"/>
      <c r="AM1400" s="417"/>
      <c r="AN1400" s="417"/>
    </row>
    <row r="1401" spans="1:40" ht="12.75" customHeight="1">
      <c r="A1401" s="482"/>
      <c r="B1401" s="529" t="s">
        <v>5010</v>
      </c>
      <c r="C1401" s="409" t="s">
        <v>5014</v>
      </c>
      <c r="D1401" s="604">
        <v>1</v>
      </c>
      <c r="E1401" s="522" t="s">
        <v>5011</v>
      </c>
      <c r="F1401" s="635"/>
      <c r="G1401" s="632"/>
      <c r="H1401" s="277"/>
      <c r="J1401" s="5"/>
      <c r="K1401" s="417"/>
      <c r="L1401" s="417"/>
      <c r="M1401" s="417"/>
      <c r="N1401" s="417"/>
      <c r="O1401" s="417"/>
      <c r="P1401" s="417"/>
      <c r="Q1401" s="417"/>
      <c r="R1401" s="417"/>
      <c r="S1401" s="417"/>
      <c r="T1401" s="417"/>
      <c r="U1401" s="417"/>
      <c r="V1401" s="417"/>
      <c r="W1401" s="417"/>
      <c r="X1401" s="417"/>
      <c r="Y1401" s="417"/>
      <c r="Z1401" s="417"/>
      <c r="AA1401" s="417"/>
      <c r="AB1401" s="417"/>
      <c r="AC1401" s="417"/>
      <c r="AD1401" s="417"/>
      <c r="AE1401" s="417"/>
      <c r="AF1401" s="417"/>
      <c r="AG1401" s="417"/>
      <c r="AH1401" s="417"/>
      <c r="AI1401" s="417"/>
      <c r="AJ1401" s="417"/>
      <c r="AK1401" s="417"/>
      <c r="AL1401" s="417"/>
      <c r="AM1401" s="417"/>
      <c r="AN1401" s="417"/>
    </row>
    <row r="1402" spans="1:40" ht="12.75" customHeight="1">
      <c r="A1402" s="475"/>
      <c r="B1402" s="503">
        <v>7</v>
      </c>
      <c r="C1402" s="569"/>
      <c r="D1402" s="590"/>
      <c r="E1402" s="618"/>
      <c r="F1402" s="631"/>
      <c r="G1402" s="631"/>
      <c r="H1402" s="661"/>
      <c r="J1402" s="417"/>
      <c r="K1402" s="417"/>
      <c r="L1402" s="417"/>
      <c r="M1402" s="417"/>
      <c r="N1402" s="417"/>
      <c r="O1402" s="417"/>
      <c r="P1402" s="417"/>
      <c r="Q1402" s="417"/>
      <c r="R1402" s="417"/>
      <c r="S1402" s="417"/>
      <c r="T1402" s="417"/>
      <c r="U1402" s="417"/>
      <c r="V1402" s="417"/>
      <c r="W1402" s="417"/>
      <c r="X1402" s="417"/>
      <c r="Y1402" s="417"/>
      <c r="Z1402" s="417"/>
      <c r="AA1402" s="417"/>
      <c r="AB1402" s="417"/>
      <c r="AC1402" s="417"/>
      <c r="AD1402" s="417"/>
      <c r="AE1402" s="417"/>
      <c r="AF1402" s="417"/>
      <c r="AG1402" s="417"/>
      <c r="AH1402" s="417"/>
      <c r="AI1402" s="417"/>
      <c r="AJ1402" s="417"/>
      <c r="AK1402" s="417"/>
      <c r="AL1402" s="417"/>
      <c r="AM1402" s="417"/>
      <c r="AN1402" s="417"/>
    </row>
    <row r="1403" spans="1:40" ht="12.75" customHeight="1">
      <c r="A1403" s="467"/>
      <c r="B1403" s="497" t="s">
        <v>5010</v>
      </c>
      <c r="C1403" s="571" t="s">
        <v>5015</v>
      </c>
      <c r="D1403" s="591">
        <v>1</v>
      </c>
      <c r="E1403" s="620" t="s">
        <v>5011</v>
      </c>
      <c r="F1403" s="632"/>
      <c r="G1403" s="632"/>
      <c r="H1403" s="277"/>
      <c r="J1403" s="417"/>
      <c r="K1403" s="417"/>
      <c r="L1403" s="417"/>
      <c r="M1403" s="417"/>
      <c r="N1403" s="417"/>
      <c r="O1403" s="417"/>
      <c r="P1403" s="417"/>
      <c r="Q1403" s="417"/>
      <c r="R1403" s="417"/>
      <c r="S1403" s="417"/>
      <c r="T1403" s="417"/>
      <c r="U1403" s="417"/>
      <c r="V1403" s="417"/>
      <c r="W1403" s="417"/>
      <c r="X1403" s="417"/>
      <c r="Y1403" s="417"/>
      <c r="Z1403" s="417"/>
      <c r="AA1403" s="417"/>
      <c r="AB1403" s="417"/>
      <c r="AC1403" s="417"/>
      <c r="AD1403" s="417"/>
      <c r="AE1403" s="417"/>
      <c r="AF1403" s="417"/>
      <c r="AG1403" s="417"/>
      <c r="AH1403" s="417"/>
      <c r="AI1403" s="417"/>
      <c r="AJ1403" s="417"/>
      <c r="AK1403" s="417"/>
      <c r="AL1403" s="417"/>
      <c r="AM1403" s="417"/>
      <c r="AN1403" s="417"/>
    </row>
    <row r="1404" spans="1:40" ht="12.75" customHeight="1">
      <c r="A1404" s="466"/>
      <c r="B1404" s="503">
        <v>8</v>
      </c>
      <c r="C1404" s="570"/>
      <c r="D1404" s="590"/>
      <c r="E1404" s="618"/>
      <c r="F1404" s="631"/>
      <c r="G1404" s="631"/>
      <c r="H1404" s="661"/>
      <c r="J1404" s="417"/>
      <c r="K1404" s="417"/>
      <c r="L1404" s="417"/>
      <c r="M1404" s="417"/>
      <c r="N1404" s="417"/>
      <c r="O1404" s="417"/>
      <c r="P1404" s="417"/>
      <c r="Q1404" s="417"/>
      <c r="R1404" s="417"/>
      <c r="S1404" s="417"/>
      <c r="T1404" s="417"/>
      <c r="U1404" s="417"/>
      <c r="V1404" s="417"/>
      <c r="W1404" s="417"/>
      <c r="X1404" s="417"/>
      <c r="Y1404" s="417"/>
      <c r="Z1404" s="417"/>
      <c r="AA1404" s="417"/>
      <c r="AB1404" s="417"/>
      <c r="AC1404" s="417"/>
      <c r="AD1404" s="417"/>
      <c r="AE1404" s="417"/>
      <c r="AF1404" s="417"/>
      <c r="AG1404" s="417"/>
      <c r="AH1404" s="417"/>
      <c r="AI1404" s="417"/>
      <c r="AJ1404" s="417"/>
      <c r="AK1404" s="417"/>
      <c r="AL1404" s="417"/>
      <c r="AM1404" s="417"/>
      <c r="AN1404" s="417"/>
    </row>
    <row r="1405" spans="1:40" ht="12.75" customHeight="1">
      <c r="A1405" s="480"/>
      <c r="B1405" s="523" t="s">
        <v>5010</v>
      </c>
      <c r="C1405" s="277" t="s">
        <v>3811</v>
      </c>
      <c r="D1405" s="591">
        <v>1</v>
      </c>
      <c r="E1405" s="619" t="s">
        <v>5011</v>
      </c>
      <c r="F1405" s="632"/>
      <c r="G1405" s="632"/>
      <c r="H1405" s="277"/>
      <c r="J1405" s="417"/>
      <c r="K1405" s="417"/>
      <c r="L1405" s="417"/>
      <c r="M1405" s="417"/>
      <c r="N1405" s="417"/>
      <c r="O1405" s="417"/>
      <c r="P1405" s="417"/>
      <c r="Q1405" s="417"/>
      <c r="R1405" s="417"/>
      <c r="S1405" s="417"/>
      <c r="T1405" s="417"/>
      <c r="U1405" s="417"/>
      <c r="V1405" s="417"/>
      <c r="W1405" s="417"/>
      <c r="X1405" s="417"/>
      <c r="Y1405" s="417"/>
      <c r="Z1405" s="417"/>
      <c r="AA1405" s="417"/>
      <c r="AB1405" s="417"/>
      <c r="AC1405" s="417"/>
      <c r="AD1405" s="417"/>
      <c r="AE1405" s="417"/>
      <c r="AF1405" s="417"/>
      <c r="AG1405" s="417"/>
      <c r="AH1405" s="417"/>
      <c r="AI1405" s="417"/>
      <c r="AJ1405" s="417"/>
      <c r="AK1405" s="417"/>
      <c r="AL1405" s="417"/>
      <c r="AM1405" s="417"/>
      <c r="AN1405" s="417"/>
    </row>
    <row r="1406" spans="1:40" ht="12.75" customHeight="1">
      <c r="A1406" s="466"/>
      <c r="B1406" s="382">
        <v>9</v>
      </c>
      <c r="C1406" s="423"/>
      <c r="D1406" s="599"/>
      <c r="E1406" s="475"/>
      <c r="F1406" s="276"/>
      <c r="G1406" s="631"/>
      <c r="H1406" s="661"/>
      <c r="J1406" s="417"/>
      <c r="K1406" s="417"/>
      <c r="L1406" s="417"/>
      <c r="M1406" s="417"/>
      <c r="N1406" s="417"/>
      <c r="O1406" s="417"/>
      <c r="P1406" s="417"/>
      <c r="Q1406" s="417"/>
      <c r="R1406" s="417"/>
      <c r="S1406" s="417"/>
      <c r="T1406" s="417"/>
      <c r="U1406" s="417"/>
      <c r="V1406" s="417"/>
      <c r="W1406" s="417"/>
      <c r="X1406" s="417"/>
      <c r="Y1406" s="417"/>
      <c r="Z1406" s="417"/>
      <c r="AA1406" s="417"/>
      <c r="AB1406" s="417"/>
      <c r="AC1406" s="417"/>
      <c r="AD1406" s="417"/>
      <c r="AE1406" s="417"/>
      <c r="AF1406" s="417"/>
      <c r="AG1406" s="417"/>
      <c r="AH1406" s="417"/>
      <c r="AI1406" s="417"/>
      <c r="AJ1406" s="417"/>
      <c r="AK1406" s="417"/>
      <c r="AL1406" s="417"/>
      <c r="AM1406" s="417"/>
      <c r="AN1406" s="417"/>
    </row>
    <row r="1407" spans="1:40" ht="12.75" customHeight="1">
      <c r="A1407" s="467"/>
      <c r="B1407" s="515" t="s">
        <v>5010</v>
      </c>
      <c r="C1407" s="515" t="s">
        <v>5016</v>
      </c>
      <c r="D1407" s="600">
        <v>1</v>
      </c>
      <c r="E1407" s="507" t="s">
        <v>5011</v>
      </c>
      <c r="F1407" s="630"/>
      <c r="G1407" s="632"/>
      <c r="H1407" s="277"/>
      <c r="J1407" s="417"/>
      <c r="K1407" s="417"/>
      <c r="L1407" s="417"/>
      <c r="M1407" s="417"/>
      <c r="N1407" s="417"/>
      <c r="O1407" s="417"/>
      <c r="P1407" s="417"/>
      <c r="Q1407" s="417"/>
      <c r="R1407" s="417"/>
      <c r="S1407" s="417"/>
      <c r="T1407" s="417"/>
      <c r="U1407" s="417"/>
      <c r="V1407" s="417"/>
      <c r="W1407" s="417"/>
      <c r="X1407" s="417"/>
      <c r="Y1407" s="417"/>
      <c r="Z1407" s="417"/>
      <c r="AA1407" s="417"/>
      <c r="AB1407" s="417"/>
      <c r="AC1407" s="417"/>
      <c r="AD1407" s="417"/>
      <c r="AE1407" s="417"/>
      <c r="AF1407" s="417"/>
      <c r="AG1407" s="417"/>
      <c r="AH1407" s="417"/>
      <c r="AI1407" s="417"/>
      <c r="AJ1407" s="417"/>
      <c r="AK1407" s="417"/>
      <c r="AL1407" s="417"/>
      <c r="AM1407" s="417"/>
      <c r="AN1407" s="417"/>
    </row>
    <row r="1408" spans="1:40" ht="12.75" customHeight="1">
      <c r="A1408" s="466"/>
      <c r="B1408" s="382">
        <v>10</v>
      </c>
      <c r="C1408" s="514"/>
      <c r="D1408" s="599"/>
      <c r="E1408" s="614"/>
      <c r="F1408" s="276"/>
      <c r="G1408" s="631"/>
      <c r="H1408" s="661"/>
      <c r="J1408" s="417"/>
      <c r="K1408" s="417"/>
      <c r="L1408" s="417"/>
      <c r="M1408" s="417"/>
      <c r="N1408" s="417"/>
      <c r="O1408" s="417"/>
      <c r="P1408" s="417"/>
      <c r="Q1408" s="417"/>
      <c r="R1408" s="417"/>
      <c r="S1408" s="417"/>
      <c r="T1408" s="417"/>
      <c r="U1408" s="417"/>
      <c r="V1408" s="417"/>
      <c r="W1408" s="417"/>
      <c r="X1408" s="417"/>
      <c r="Y1408" s="417"/>
      <c r="Z1408" s="417"/>
      <c r="AA1408" s="417"/>
      <c r="AB1408" s="417"/>
      <c r="AC1408" s="417"/>
      <c r="AD1408" s="417"/>
      <c r="AE1408" s="417"/>
      <c r="AF1408" s="417"/>
      <c r="AG1408" s="417"/>
      <c r="AH1408" s="417"/>
      <c r="AI1408" s="417"/>
      <c r="AJ1408" s="417"/>
      <c r="AK1408" s="417"/>
      <c r="AL1408" s="417"/>
      <c r="AM1408" s="417"/>
      <c r="AN1408" s="417"/>
    </row>
    <row r="1409" spans="1:40" ht="12.75" customHeight="1">
      <c r="A1409" s="467"/>
      <c r="B1409" s="515" t="s">
        <v>5010</v>
      </c>
      <c r="C1409" s="409" t="s">
        <v>4330</v>
      </c>
      <c r="D1409" s="600">
        <v>1</v>
      </c>
      <c r="E1409" s="619" t="s">
        <v>5011</v>
      </c>
      <c r="F1409" s="630"/>
      <c r="G1409" s="632"/>
      <c r="H1409" s="277"/>
      <c r="J1409" s="417"/>
      <c r="K1409" s="417"/>
      <c r="L1409" s="417"/>
      <c r="M1409" s="417"/>
      <c r="N1409" s="417"/>
      <c r="O1409" s="417"/>
      <c r="P1409" s="417"/>
      <c r="Q1409" s="417"/>
      <c r="R1409" s="417"/>
      <c r="S1409" s="417"/>
      <c r="T1409" s="417"/>
      <c r="U1409" s="417"/>
      <c r="V1409" s="417"/>
      <c r="W1409" s="417"/>
      <c r="X1409" s="417"/>
      <c r="Y1409" s="417"/>
      <c r="Z1409" s="417"/>
      <c r="AA1409" s="417"/>
      <c r="AB1409" s="417"/>
      <c r="AC1409" s="417"/>
      <c r="AD1409" s="417"/>
      <c r="AE1409" s="417"/>
      <c r="AF1409" s="417"/>
      <c r="AG1409" s="417"/>
      <c r="AH1409" s="417"/>
      <c r="AI1409" s="417"/>
      <c r="AJ1409" s="417"/>
      <c r="AK1409" s="417"/>
      <c r="AL1409" s="417"/>
      <c r="AM1409" s="417"/>
      <c r="AN1409" s="417"/>
    </row>
    <row r="1410" spans="1:40" ht="12.75" customHeight="1">
      <c r="A1410" s="466"/>
      <c r="B1410" s="382">
        <v>11</v>
      </c>
      <c r="C1410" s="503"/>
      <c r="D1410" s="599"/>
      <c r="E1410" s="614"/>
      <c r="F1410" s="276"/>
      <c r="G1410" s="631"/>
      <c r="H1410" s="661"/>
      <c r="J1410" s="417"/>
      <c r="K1410" s="417"/>
      <c r="L1410" s="417"/>
      <c r="M1410" s="417"/>
      <c r="N1410" s="417"/>
      <c r="O1410" s="417"/>
      <c r="P1410" s="417"/>
      <c r="Q1410" s="417"/>
      <c r="R1410" s="417"/>
      <c r="S1410" s="417"/>
      <c r="T1410" s="417"/>
      <c r="U1410" s="417"/>
      <c r="V1410" s="417"/>
      <c r="W1410" s="417"/>
      <c r="X1410" s="417"/>
      <c r="Y1410" s="417"/>
      <c r="Z1410" s="417"/>
      <c r="AA1410" s="417"/>
      <c r="AB1410" s="417"/>
      <c r="AC1410" s="417"/>
      <c r="AD1410" s="417"/>
      <c r="AE1410" s="417"/>
      <c r="AF1410" s="417"/>
      <c r="AG1410" s="417"/>
      <c r="AH1410" s="417"/>
      <c r="AI1410" s="417"/>
      <c r="AJ1410" s="417"/>
      <c r="AK1410" s="417"/>
      <c r="AL1410" s="417"/>
      <c r="AM1410" s="417"/>
      <c r="AN1410" s="417"/>
    </row>
    <row r="1411" spans="1:40" ht="12.75" customHeight="1">
      <c r="A1411" s="467"/>
      <c r="B1411" s="515" t="s">
        <v>5010</v>
      </c>
      <c r="C1411" s="515" t="s">
        <v>5017</v>
      </c>
      <c r="D1411" s="600">
        <v>1</v>
      </c>
      <c r="E1411" s="619" t="s">
        <v>5011</v>
      </c>
      <c r="F1411" s="630"/>
      <c r="G1411" s="632"/>
      <c r="H1411" s="277"/>
      <c r="J1411" s="417"/>
      <c r="K1411" s="417"/>
      <c r="L1411" s="417"/>
      <c r="M1411" s="417"/>
      <c r="N1411" s="417"/>
      <c r="O1411" s="417"/>
      <c r="P1411" s="417"/>
      <c r="Q1411" s="417"/>
      <c r="R1411" s="417"/>
      <c r="S1411" s="417"/>
      <c r="T1411" s="417"/>
      <c r="U1411" s="417"/>
      <c r="V1411" s="417"/>
      <c r="W1411" s="417"/>
      <c r="X1411" s="417"/>
      <c r="Y1411" s="417"/>
      <c r="Z1411" s="417"/>
      <c r="AA1411" s="417"/>
      <c r="AB1411" s="417"/>
      <c r="AC1411" s="417"/>
      <c r="AD1411" s="417"/>
      <c r="AE1411" s="417"/>
      <c r="AF1411" s="417"/>
      <c r="AG1411" s="417"/>
      <c r="AH1411" s="417"/>
      <c r="AI1411" s="417"/>
      <c r="AJ1411" s="417"/>
      <c r="AK1411" s="417"/>
      <c r="AL1411" s="417"/>
      <c r="AM1411" s="417"/>
      <c r="AN1411" s="417"/>
    </row>
    <row r="1412" spans="1:40" ht="12.75" customHeight="1">
      <c r="A1412" s="466"/>
      <c r="B1412" s="382">
        <v>12</v>
      </c>
      <c r="C1412" s="423"/>
      <c r="D1412" s="599"/>
      <c r="E1412" s="475"/>
      <c r="F1412" s="276"/>
      <c r="G1412" s="631"/>
      <c r="H1412" s="661"/>
      <c r="J1412" s="417"/>
      <c r="K1412" s="417"/>
      <c r="L1412" s="417"/>
      <c r="M1412" s="417"/>
      <c r="N1412" s="417"/>
      <c r="O1412" s="417"/>
      <c r="P1412" s="417"/>
      <c r="Q1412" s="417"/>
      <c r="R1412" s="417"/>
      <c r="S1412" s="417"/>
      <c r="T1412" s="417"/>
      <c r="U1412" s="417"/>
      <c r="V1412" s="417"/>
      <c r="W1412" s="417"/>
      <c r="X1412" s="417"/>
      <c r="Y1412" s="417"/>
      <c r="Z1412" s="417"/>
      <c r="AA1412" s="417"/>
      <c r="AB1412" s="417"/>
      <c r="AC1412" s="417"/>
      <c r="AD1412" s="417"/>
      <c r="AE1412" s="417"/>
      <c r="AF1412" s="417"/>
      <c r="AG1412" s="417"/>
      <c r="AH1412" s="417"/>
      <c r="AI1412" s="417"/>
      <c r="AJ1412" s="417"/>
      <c r="AK1412" s="417"/>
      <c r="AL1412" s="417"/>
      <c r="AM1412" s="417"/>
      <c r="AN1412" s="417"/>
    </row>
    <row r="1413" spans="1:40" ht="12.75" customHeight="1">
      <c r="A1413" s="467"/>
      <c r="B1413" s="515" t="s">
        <v>5010</v>
      </c>
      <c r="C1413" s="515" t="s">
        <v>4058</v>
      </c>
      <c r="D1413" s="600">
        <v>1</v>
      </c>
      <c r="E1413" s="507" t="s">
        <v>5011</v>
      </c>
      <c r="F1413" s="630"/>
      <c r="G1413" s="632"/>
      <c r="H1413" s="277"/>
      <c r="J1413" s="417"/>
      <c r="K1413" s="417"/>
      <c r="L1413" s="417"/>
      <c r="M1413" s="417"/>
      <c r="N1413" s="417"/>
      <c r="O1413" s="417"/>
      <c r="P1413" s="417"/>
      <c r="Q1413" s="417"/>
      <c r="R1413" s="417"/>
      <c r="S1413" s="417"/>
      <c r="T1413" s="417"/>
      <c r="U1413" s="417"/>
      <c r="V1413" s="417"/>
      <c r="W1413" s="417"/>
      <c r="X1413" s="417"/>
      <c r="Y1413" s="417"/>
      <c r="Z1413" s="417"/>
      <c r="AA1413" s="417"/>
      <c r="AB1413" s="417"/>
      <c r="AC1413" s="417"/>
      <c r="AD1413" s="417"/>
      <c r="AE1413" s="417"/>
      <c r="AF1413" s="417"/>
      <c r="AG1413" s="417"/>
      <c r="AH1413" s="417"/>
      <c r="AI1413" s="417"/>
      <c r="AJ1413" s="417"/>
      <c r="AK1413" s="417"/>
      <c r="AL1413" s="417"/>
      <c r="AM1413" s="417"/>
      <c r="AN1413" s="417"/>
    </row>
    <row r="1414" spans="1:40" ht="12.75" customHeight="1">
      <c r="A1414" s="466"/>
      <c r="B1414" s="516"/>
      <c r="C1414" s="514"/>
      <c r="D1414" s="599"/>
      <c r="E1414" s="475"/>
      <c r="F1414" s="276"/>
      <c r="G1414" s="631"/>
      <c r="H1414" s="661"/>
      <c r="J1414" s="417"/>
      <c r="K1414" s="417"/>
      <c r="L1414" s="417"/>
      <c r="M1414" s="417"/>
      <c r="N1414" s="417"/>
      <c r="O1414" s="417"/>
      <c r="P1414" s="417"/>
      <c r="Q1414" s="417"/>
      <c r="R1414" s="417"/>
      <c r="S1414" s="417"/>
      <c r="T1414" s="417"/>
      <c r="U1414" s="417"/>
      <c r="V1414" s="417"/>
      <c r="W1414" s="417"/>
      <c r="X1414" s="417"/>
      <c r="Y1414" s="417"/>
      <c r="Z1414" s="417"/>
      <c r="AA1414" s="417"/>
      <c r="AB1414" s="417"/>
      <c r="AC1414" s="417"/>
      <c r="AD1414" s="417"/>
      <c r="AE1414" s="417"/>
      <c r="AF1414" s="417"/>
      <c r="AG1414" s="417"/>
      <c r="AH1414" s="417"/>
      <c r="AI1414" s="417"/>
      <c r="AJ1414" s="417"/>
      <c r="AK1414" s="417"/>
      <c r="AL1414" s="417"/>
      <c r="AM1414" s="417"/>
      <c r="AN1414" s="417"/>
    </row>
    <row r="1415" spans="1:40" ht="12.75" customHeight="1">
      <c r="A1415" s="467"/>
      <c r="B1415" s="515" t="s">
        <v>5018</v>
      </c>
      <c r="C1415" s="409" t="s">
        <v>1703</v>
      </c>
      <c r="D1415" s="600">
        <v>17</v>
      </c>
      <c r="E1415" s="507" t="s">
        <v>5011</v>
      </c>
      <c r="F1415" s="630"/>
      <c r="G1415" s="632"/>
      <c r="H1415" s="277"/>
      <c r="J1415" s="417"/>
      <c r="K1415" s="417"/>
      <c r="L1415" s="417"/>
      <c r="M1415" s="417"/>
      <c r="N1415" s="417"/>
      <c r="O1415" s="417"/>
      <c r="P1415" s="417"/>
      <c r="Q1415" s="417"/>
      <c r="R1415" s="417"/>
      <c r="S1415" s="417"/>
      <c r="T1415" s="417"/>
      <c r="U1415" s="417"/>
      <c r="V1415" s="417"/>
      <c r="W1415" s="417"/>
      <c r="X1415" s="417"/>
      <c r="Y1415" s="417"/>
      <c r="Z1415" s="417"/>
      <c r="AA1415" s="417"/>
      <c r="AB1415" s="417"/>
      <c r="AC1415" s="417"/>
      <c r="AD1415" s="417"/>
      <c r="AE1415" s="417"/>
      <c r="AF1415" s="417"/>
      <c r="AG1415" s="417"/>
      <c r="AH1415" s="417"/>
      <c r="AI1415" s="417"/>
      <c r="AJ1415" s="417"/>
      <c r="AK1415" s="417"/>
      <c r="AL1415" s="417"/>
      <c r="AM1415" s="417"/>
      <c r="AN1415" s="417"/>
    </row>
    <row r="1416" spans="1:40" ht="12.75" customHeight="1">
      <c r="A1416" s="466"/>
      <c r="B1416" s="516"/>
      <c r="C1416" s="423"/>
      <c r="D1416" s="599"/>
      <c r="E1416" s="614"/>
      <c r="F1416" s="276"/>
      <c r="G1416" s="631"/>
      <c r="H1416" s="661"/>
      <c r="J1416" s="417"/>
      <c r="K1416" s="417"/>
      <c r="L1416" s="417"/>
      <c r="M1416" s="417"/>
      <c r="N1416" s="417"/>
      <c r="O1416" s="417"/>
      <c r="P1416" s="417"/>
      <c r="Q1416" s="417"/>
      <c r="R1416" s="417"/>
      <c r="S1416" s="417"/>
      <c r="T1416" s="417"/>
      <c r="U1416" s="417"/>
      <c r="V1416" s="417"/>
      <c r="W1416" s="417"/>
      <c r="X1416" s="417"/>
      <c r="Y1416" s="417"/>
      <c r="Z1416" s="417"/>
      <c r="AA1416" s="417"/>
      <c r="AB1416" s="417"/>
      <c r="AC1416" s="417"/>
      <c r="AD1416" s="417"/>
      <c r="AE1416" s="417"/>
      <c r="AF1416" s="417"/>
      <c r="AG1416" s="417"/>
      <c r="AH1416" s="417"/>
      <c r="AI1416" s="417"/>
      <c r="AJ1416" s="417"/>
      <c r="AK1416" s="417"/>
      <c r="AL1416" s="417"/>
      <c r="AM1416" s="417"/>
      <c r="AN1416" s="417"/>
    </row>
    <row r="1417" spans="1:40" ht="12.75" customHeight="1">
      <c r="A1417" s="467"/>
      <c r="B1417" s="515"/>
      <c r="C1417" s="409"/>
      <c r="D1417" s="600"/>
      <c r="E1417" s="615"/>
      <c r="F1417" s="630"/>
      <c r="G1417" s="632"/>
      <c r="H1417" s="277"/>
      <c r="J1417" s="417"/>
      <c r="K1417" s="417"/>
      <c r="L1417" s="417"/>
      <c r="M1417" s="417"/>
      <c r="N1417" s="417"/>
      <c r="O1417" s="417"/>
      <c r="P1417" s="417"/>
      <c r="Q1417" s="417"/>
      <c r="R1417" s="417"/>
      <c r="S1417" s="417"/>
      <c r="T1417" s="417"/>
      <c r="U1417" s="417"/>
      <c r="V1417" s="417"/>
      <c r="W1417" s="417"/>
      <c r="X1417" s="417"/>
      <c r="Y1417" s="417"/>
      <c r="Z1417" s="417"/>
      <c r="AA1417" s="417"/>
      <c r="AB1417" s="417"/>
      <c r="AC1417" s="417"/>
      <c r="AD1417" s="417"/>
      <c r="AE1417" s="417"/>
      <c r="AF1417" s="417"/>
      <c r="AG1417" s="417"/>
      <c r="AH1417" s="417"/>
      <c r="AI1417" s="417"/>
      <c r="AJ1417" s="417"/>
      <c r="AK1417" s="417"/>
      <c r="AL1417" s="417"/>
      <c r="AM1417" s="417"/>
      <c r="AN1417" s="417"/>
    </row>
    <row r="1418" spans="1:40" ht="12.75" customHeight="1">
      <c r="A1418" s="466"/>
      <c r="B1418" s="516"/>
      <c r="C1418" s="514"/>
      <c r="D1418" s="599"/>
      <c r="E1418" s="614"/>
      <c r="F1418" s="276"/>
      <c r="G1418" s="631"/>
      <c r="H1418" s="656"/>
      <c r="J1418" s="417"/>
      <c r="K1418" s="417"/>
      <c r="L1418" s="417"/>
      <c r="M1418" s="417"/>
      <c r="N1418" s="417"/>
      <c r="O1418" s="417"/>
      <c r="P1418" s="417"/>
      <c r="Q1418" s="417"/>
      <c r="R1418" s="417"/>
      <c r="S1418" s="417"/>
      <c r="T1418" s="417"/>
      <c r="U1418" s="417"/>
      <c r="V1418" s="417"/>
      <c r="W1418" s="417"/>
      <c r="X1418" s="417"/>
      <c r="Y1418" s="417"/>
      <c r="Z1418" s="417"/>
      <c r="AA1418" s="417"/>
      <c r="AB1418" s="417"/>
      <c r="AC1418" s="417"/>
      <c r="AD1418" s="417"/>
      <c r="AE1418" s="417"/>
      <c r="AF1418" s="417"/>
      <c r="AG1418" s="417"/>
      <c r="AH1418" s="417"/>
      <c r="AI1418" s="417"/>
      <c r="AJ1418" s="417"/>
      <c r="AK1418" s="417"/>
      <c r="AL1418" s="417"/>
      <c r="AM1418" s="417"/>
      <c r="AN1418" s="417"/>
    </row>
    <row r="1419" spans="1:40" ht="12.75" customHeight="1">
      <c r="A1419" s="467"/>
      <c r="B1419" s="516" t="s">
        <v>77</v>
      </c>
      <c r="C1419" s="409" t="s">
        <v>5019</v>
      </c>
      <c r="D1419" s="599">
        <v>2108</v>
      </c>
      <c r="E1419" s="614" t="s">
        <v>877</v>
      </c>
      <c r="F1419" s="276"/>
      <c r="G1419" s="632"/>
      <c r="H1419" s="277"/>
      <c r="J1419" s="417"/>
      <c r="K1419" s="417"/>
      <c r="L1419" s="417"/>
      <c r="M1419" s="417"/>
      <c r="N1419" s="417"/>
      <c r="O1419" s="417"/>
      <c r="P1419" s="417"/>
      <c r="Q1419" s="417"/>
      <c r="R1419" s="417"/>
      <c r="S1419" s="417"/>
      <c r="T1419" s="417"/>
      <c r="U1419" s="417"/>
      <c r="V1419" s="417"/>
      <c r="W1419" s="417"/>
      <c r="X1419" s="417"/>
      <c r="Y1419" s="417"/>
      <c r="Z1419" s="417"/>
      <c r="AA1419" s="417"/>
      <c r="AB1419" s="417"/>
      <c r="AC1419" s="417"/>
      <c r="AD1419" s="417"/>
      <c r="AE1419" s="417"/>
      <c r="AF1419" s="417"/>
      <c r="AG1419" s="417"/>
      <c r="AH1419" s="417"/>
      <c r="AI1419" s="417"/>
      <c r="AJ1419" s="417"/>
      <c r="AK1419" s="417"/>
      <c r="AL1419" s="417"/>
      <c r="AM1419" s="417"/>
      <c r="AN1419" s="417"/>
    </row>
    <row r="1420" spans="1:40" ht="12.75" customHeight="1">
      <c r="A1420" s="466"/>
      <c r="B1420" s="496"/>
      <c r="C1420" s="514"/>
      <c r="D1420" s="597"/>
      <c r="E1420" s="612"/>
      <c r="F1420" s="636"/>
      <c r="G1420" s="631"/>
      <c r="H1420" s="661"/>
      <c r="J1420" s="417"/>
      <c r="K1420" s="417"/>
      <c r="L1420" s="417"/>
      <c r="M1420" s="417"/>
      <c r="N1420" s="417"/>
      <c r="O1420" s="417"/>
      <c r="P1420" s="417"/>
      <c r="Q1420" s="417"/>
      <c r="R1420" s="417"/>
      <c r="S1420" s="417"/>
      <c r="T1420" s="417"/>
      <c r="U1420" s="417"/>
      <c r="V1420" s="417"/>
      <c r="W1420" s="417"/>
      <c r="X1420" s="417"/>
      <c r="Y1420" s="417"/>
      <c r="Z1420" s="417"/>
      <c r="AA1420" s="417"/>
      <c r="AB1420" s="417"/>
      <c r="AC1420" s="417"/>
      <c r="AD1420" s="417"/>
      <c r="AE1420" s="417"/>
      <c r="AF1420" s="417"/>
      <c r="AG1420" s="417"/>
      <c r="AH1420" s="417"/>
      <c r="AI1420" s="417"/>
      <c r="AJ1420" s="417"/>
      <c r="AK1420" s="417"/>
      <c r="AL1420" s="417"/>
      <c r="AM1420" s="417"/>
      <c r="AN1420" s="417"/>
    </row>
    <row r="1421" spans="1:40" ht="12.75" customHeight="1">
      <c r="A1421" s="467"/>
      <c r="B1421" s="493" t="s">
        <v>5020</v>
      </c>
      <c r="C1421" s="515"/>
      <c r="D1421" s="594">
        <v>2108</v>
      </c>
      <c r="E1421" s="469" t="s">
        <v>877</v>
      </c>
      <c r="F1421" s="630"/>
      <c r="G1421" s="632"/>
      <c r="H1421" s="277"/>
      <c r="J1421" s="417"/>
      <c r="K1421" s="417"/>
      <c r="L1421" s="417"/>
      <c r="M1421" s="417"/>
      <c r="N1421" s="417"/>
      <c r="O1421" s="417"/>
      <c r="P1421" s="417"/>
      <c r="Q1421" s="417"/>
      <c r="R1421" s="417"/>
      <c r="S1421" s="417"/>
      <c r="T1421" s="417"/>
      <c r="U1421" s="417"/>
      <c r="V1421" s="417"/>
      <c r="W1421" s="417"/>
      <c r="X1421" s="417"/>
      <c r="Y1421" s="417"/>
      <c r="Z1421" s="417"/>
      <c r="AA1421" s="417"/>
      <c r="AB1421" s="417"/>
      <c r="AC1421" s="417"/>
      <c r="AD1421" s="417"/>
      <c r="AE1421" s="417"/>
      <c r="AF1421" s="417"/>
      <c r="AG1421" s="417"/>
      <c r="AH1421" s="417"/>
      <c r="AI1421" s="417"/>
      <c r="AJ1421" s="417"/>
      <c r="AK1421" s="417"/>
      <c r="AL1421" s="417"/>
      <c r="AM1421" s="417"/>
      <c r="AN1421" s="417"/>
    </row>
    <row r="1422" spans="1:40" ht="12.75" customHeight="1">
      <c r="A1422" s="466"/>
      <c r="B1422" s="516"/>
      <c r="C1422" s="423"/>
      <c r="D1422" s="599"/>
      <c r="E1422" s="614"/>
      <c r="F1422" s="276"/>
      <c r="G1422" s="631"/>
      <c r="H1422" s="661"/>
      <c r="J1422" s="417"/>
      <c r="K1422" s="417"/>
      <c r="L1422" s="417"/>
      <c r="M1422" s="417"/>
      <c r="N1422" s="417"/>
      <c r="O1422" s="417"/>
      <c r="P1422" s="417"/>
      <c r="Q1422" s="417"/>
      <c r="R1422" s="417"/>
      <c r="S1422" s="417"/>
      <c r="T1422" s="417"/>
      <c r="U1422" s="417"/>
      <c r="V1422" s="417"/>
      <c r="W1422" s="417"/>
      <c r="X1422" s="417"/>
      <c r="Y1422" s="417"/>
      <c r="Z1422" s="417"/>
      <c r="AA1422" s="417"/>
      <c r="AB1422" s="417"/>
      <c r="AC1422" s="417"/>
      <c r="AD1422" s="417"/>
      <c r="AE1422" s="417"/>
      <c r="AF1422" s="417"/>
      <c r="AG1422" s="417"/>
      <c r="AH1422" s="417"/>
      <c r="AI1422" s="417"/>
      <c r="AJ1422" s="417"/>
      <c r="AK1422" s="417"/>
      <c r="AL1422" s="417"/>
      <c r="AM1422" s="417"/>
      <c r="AN1422" s="417"/>
    </row>
    <row r="1423" spans="1:40" ht="12.75" customHeight="1">
      <c r="A1423" s="467"/>
      <c r="B1423" s="497" t="s">
        <v>1620</v>
      </c>
      <c r="C1423" s="515"/>
      <c r="D1423" s="594">
        <v>2108</v>
      </c>
      <c r="E1423" s="469" t="s">
        <v>877</v>
      </c>
      <c r="F1423" s="630"/>
      <c r="G1423" s="632"/>
      <c r="H1423" s="277"/>
      <c r="J1423" s="417"/>
      <c r="K1423" s="417"/>
      <c r="L1423" s="417"/>
      <c r="M1423" s="417"/>
      <c r="N1423" s="417"/>
      <c r="O1423" s="417"/>
      <c r="P1423" s="417"/>
      <c r="Q1423" s="417"/>
      <c r="R1423" s="417"/>
      <c r="S1423" s="417"/>
      <c r="T1423" s="417"/>
      <c r="U1423" s="417"/>
      <c r="V1423" s="417"/>
      <c r="W1423" s="417"/>
      <c r="X1423" s="417"/>
      <c r="Y1423" s="417"/>
      <c r="Z1423" s="417"/>
      <c r="AA1423" s="417"/>
      <c r="AB1423" s="417"/>
      <c r="AC1423" s="417"/>
      <c r="AD1423" s="417"/>
      <c r="AE1423" s="417"/>
      <c r="AF1423" s="417"/>
      <c r="AG1423" s="417"/>
      <c r="AH1423" s="417"/>
      <c r="AI1423" s="417"/>
      <c r="AJ1423" s="417"/>
      <c r="AK1423" s="417"/>
      <c r="AL1423" s="417"/>
      <c r="AM1423" s="417"/>
      <c r="AN1423" s="417"/>
    </row>
    <row r="1424" spans="1:40" ht="12.75" customHeight="1">
      <c r="A1424" s="466"/>
      <c r="B1424" s="516" t="s">
        <v>4225</v>
      </c>
      <c r="C1424" s="514"/>
      <c r="D1424" s="599"/>
      <c r="E1424" s="612"/>
      <c r="F1424" s="276"/>
      <c r="G1424" s="631"/>
      <c r="H1424" s="661"/>
      <c r="J1424" s="417"/>
      <c r="K1424" s="417"/>
      <c r="L1424" s="417"/>
      <c r="M1424" s="417"/>
      <c r="N1424" s="417"/>
      <c r="O1424" s="417"/>
      <c r="P1424" s="417"/>
      <c r="Q1424" s="417"/>
      <c r="R1424" s="417"/>
      <c r="S1424" s="417"/>
      <c r="T1424" s="417"/>
      <c r="U1424" s="417"/>
      <c r="V1424" s="417"/>
      <c r="W1424" s="417"/>
      <c r="X1424" s="417"/>
      <c r="Y1424" s="417"/>
      <c r="Z1424" s="417"/>
      <c r="AA1424" s="417"/>
      <c r="AB1424" s="417"/>
      <c r="AC1424" s="417"/>
      <c r="AD1424" s="417"/>
      <c r="AE1424" s="417"/>
      <c r="AF1424" s="417"/>
      <c r="AG1424" s="417"/>
      <c r="AH1424" s="417"/>
      <c r="AI1424" s="417"/>
      <c r="AJ1424" s="417"/>
      <c r="AK1424" s="417"/>
      <c r="AL1424" s="417"/>
      <c r="AM1424" s="417"/>
      <c r="AN1424" s="417"/>
    </row>
    <row r="1425" spans="1:40" ht="12.75" customHeight="1">
      <c r="A1425" s="467"/>
      <c r="B1425" s="497" t="s">
        <v>2977</v>
      </c>
      <c r="C1425" s="515" t="s">
        <v>4439</v>
      </c>
      <c r="D1425" s="594">
        <v>6.3</v>
      </c>
      <c r="E1425" s="469" t="s">
        <v>877</v>
      </c>
      <c r="F1425" s="630"/>
      <c r="G1425" s="632"/>
      <c r="H1425" s="277"/>
      <c r="J1425" s="417"/>
      <c r="K1425" s="417"/>
      <c r="L1425" s="417"/>
      <c r="M1425" s="417"/>
      <c r="N1425" s="417"/>
      <c r="O1425" s="417"/>
      <c r="P1425" s="417"/>
      <c r="Q1425" s="417"/>
      <c r="R1425" s="417"/>
      <c r="S1425" s="417"/>
      <c r="T1425" s="417"/>
      <c r="U1425" s="417"/>
      <c r="V1425" s="417"/>
      <c r="W1425" s="417"/>
      <c r="X1425" s="417"/>
      <c r="Y1425" s="417"/>
      <c r="Z1425" s="417"/>
      <c r="AA1425" s="417"/>
      <c r="AB1425" s="417"/>
      <c r="AC1425" s="417"/>
      <c r="AD1425" s="417"/>
      <c r="AE1425" s="417"/>
      <c r="AF1425" s="417"/>
      <c r="AG1425" s="417"/>
      <c r="AH1425" s="417"/>
      <c r="AI1425" s="417"/>
      <c r="AJ1425" s="417"/>
      <c r="AK1425" s="417"/>
      <c r="AL1425" s="417"/>
      <c r="AM1425" s="417"/>
      <c r="AN1425" s="417"/>
    </row>
    <row r="1426" spans="1:40" ht="12.75" customHeight="1">
      <c r="A1426" s="466"/>
      <c r="B1426" s="382" t="s">
        <v>5021</v>
      </c>
      <c r="C1426" s="505"/>
      <c r="D1426" s="599"/>
      <c r="E1426" s="614"/>
      <c r="F1426" s="276"/>
      <c r="G1426" s="631"/>
      <c r="H1426" s="661"/>
      <c r="J1426" s="417"/>
      <c r="K1426" s="417"/>
      <c r="L1426" s="417"/>
      <c r="M1426" s="417"/>
      <c r="N1426" s="417"/>
      <c r="O1426" s="417"/>
      <c r="P1426" s="417"/>
      <c r="Q1426" s="417"/>
      <c r="R1426" s="417"/>
      <c r="S1426" s="417"/>
      <c r="T1426" s="417"/>
      <c r="U1426" s="417"/>
      <c r="V1426" s="417"/>
      <c r="W1426" s="417"/>
      <c r="X1426" s="417"/>
      <c r="Y1426" s="417"/>
      <c r="Z1426" s="417"/>
      <c r="AA1426" s="417"/>
      <c r="AB1426" s="417"/>
      <c r="AC1426" s="417"/>
      <c r="AD1426" s="417"/>
      <c r="AE1426" s="417"/>
      <c r="AF1426" s="417"/>
      <c r="AG1426" s="417"/>
      <c r="AH1426" s="417"/>
      <c r="AI1426" s="417"/>
      <c r="AJ1426" s="417"/>
      <c r="AK1426" s="417"/>
      <c r="AL1426" s="417"/>
      <c r="AM1426" s="417"/>
      <c r="AN1426" s="417"/>
    </row>
    <row r="1427" spans="1:40" ht="12.75" customHeight="1">
      <c r="A1427" s="467"/>
      <c r="B1427" s="497" t="s">
        <v>2977</v>
      </c>
      <c r="C1427" s="497" t="s">
        <v>4439</v>
      </c>
      <c r="D1427" s="600">
        <v>1.2</v>
      </c>
      <c r="E1427" s="615" t="s">
        <v>877</v>
      </c>
      <c r="F1427" s="630"/>
      <c r="G1427" s="632"/>
      <c r="H1427" s="277"/>
      <c r="J1427" s="417"/>
      <c r="K1427" s="417"/>
      <c r="L1427" s="417"/>
      <c r="M1427" s="417"/>
      <c r="N1427" s="417"/>
      <c r="O1427" s="417"/>
      <c r="P1427" s="417"/>
      <c r="Q1427" s="417"/>
      <c r="R1427" s="417"/>
      <c r="S1427" s="417"/>
      <c r="T1427" s="417"/>
      <c r="U1427" s="417"/>
      <c r="V1427" s="417"/>
      <c r="W1427" s="417"/>
      <c r="X1427" s="417"/>
      <c r="Y1427" s="417"/>
      <c r="Z1427" s="417"/>
      <c r="AA1427" s="417"/>
      <c r="AB1427" s="417"/>
      <c r="AC1427" s="417"/>
      <c r="AD1427" s="417"/>
      <c r="AE1427" s="417"/>
      <c r="AF1427" s="417"/>
      <c r="AG1427" s="417"/>
      <c r="AH1427" s="417"/>
      <c r="AI1427" s="417"/>
      <c r="AJ1427" s="417"/>
      <c r="AK1427" s="417"/>
      <c r="AL1427" s="417"/>
      <c r="AM1427" s="417"/>
      <c r="AN1427" s="417"/>
    </row>
    <row r="1428" spans="1:40" ht="12.75" customHeight="1">
      <c r="A1428" s="466"/>
      <c r="B1428" s="382"/>
      <c r="C1428" s="505"/>
      <c r="D1428" s="599"/>
      <c r="E1428" s="614"/>
      <c r="F1428" s="276"/>
      <c r="G1428" s="631"/>
      <c r="H1428" s="661"/>
      <c r="J1428" s="417"/>
      <c r="K1428" s="417"/>
      <c r="L1428" s="417"/>
      <c r="M1428" s="417"/>
      <c r="N1428" s="417"/>
      <c r="O1428" s="417"/>
      <c r="P1428" s="417"/>
      <c r="Q1428" s="417"/>
      <c r="R1428" s="417"/>
      <c r="S1428" s="417"/>
      <c r="T1428" s="417"/>
      <c r="U1428" s="417"/>
      <c r="V1428" s="417"/>
      <c r="W1428" s="417"/>
      <c r="X1428" s="417"/>
      <c r="Y1428" s="417"/>
      <c r="Z1428" s="417"/>
      <c r="AA1428" s="417"/>
      <c r="AB1428" s="417"/>
      <c r="AC1428" s="417"/>
      <c r="AD1428" s="417"/>
      <c r="AE1428" s="417"/>
      <c r="AF1428" s="417"/>
      <c r="AG1428" s="417"/>
      <c r="AH1428" s="417"/>
      <c r="AI1428" s="417"/>
      <c r="AJ1428" s="417"/>
      <c r="AK1428" s="417"/>
      <c r="AL1428" s="417"/>
      <c r="AM1428" s="417"/>
      <c r="AN1428" s="417"/>
    </row>
    <row r="1429" spans="1:40" ht="12.75" customHeight="1">
      <c r="A1429" s="467"/>
      <c r="B1429" s="497"/>
      <c r="C1429" s="515"/>
      <c r="D1429" s="600"/>
      <c r="E1429" s="615"/>
      <c r="F1429" s="630"/>
      <c r="G1429" s="632"/>
      <c r="H1429" s="277"/>
      <c r="J1429" s="417"/>
      <c r="K1429" s="417"/>
      <c r="L1429" s="417"/>
      <c r="M1429" s="417"/>
      <c r="N1429" s="417"/>
      <c r="O1429" s="417"/>
      <c r="P1429" s="417"/>
      <c r="Q1429" s="417"/>
      <c r="R1429" s="417"/>
      <c r="S1429" s="417"/>
      <c r="T1429" s="417"/>
      <c r="U1429" s="417"/>
      <c r="V1429" s="417"/>
      <c r="W1429" s="417"/>
      <c r="X1429" s="417"/>
      <c r="Y1429" s="417"/>
      <c r="Z1429" s="417"/>
      <c r="AA1429" s="417"/>
      <c r="AB1429" s="417"/>
      <c r="AC1429" s="417"/>
      <c r="AD1429" s="417"/>
      <c r="AE1429" s="417"/>
      <c r="AF1429" s="417"/>
      <c r="AG1429" s="417"/>
      <c r="AH1429" s="417"/>
      <c r="AI1429" s="417"/>
      <c r="AJ1429" s="417"/>
      <c r="AK1429" s="417"/>
      <c r="AL1429" s="417"/>
      <c r="AM1429" s="417"/>
      <c r="AN1429" s="417"/>
    </row>
    <row r="1430" spans="1:40" ht="12.75" customHeight="1">
      <c r="A1430" s="466"/>
      <c r="B1430" s="382"/>
      <c r="C1430" s="503"/>
      <c r="D1430" s="599"/>
      <c r="E1430" s="614"/>
      <c r="F1430" s="276"/>
      <c r="G1430" s="631"/>
      <c r="H1430" s="661"/>
      <c r="J1430" s="417"/>
      <c r="K1430" s="417"/>
      <c r="L1430" s="417"/>
      <c r="M1430" s="417"/>
      <c r="N1430" s="417"/>
      <c r="O1430" s="417"/>
      <c r="P1430" s="417"/>
      <c r="Q1430" s="417"/>
      <c r="R1430" s="417"/>
      <c r="S1430" s="417"/>
      <c r="T1430" s="417"/>
      <c r="U1430" s="417"/>
      <c r="V1430" s="417"/>
      <c r="W1430" s="417"/>
      <c r="X1430" s="417"/>
      <c r="Y1430" s="417"/>
      <c r="Z1430" s="417"/>
      <c r="AA1430" s="417"/>
      <c r="AB1430" s="417"/>
      <c r="AC1430" s="417"/>
      <c r="AD1430" s="417"/>
      <c r="AE1430" s="417"/>
      <c r="AF1430" s="417"/>
      <c r="AG1430" s="417"/>
      <c r="AH1430" s="417"/>
      <c r="AI1430" s="417"/>
      <c r="AJ1430" s="417"/>
      <c r="AK1430" s="417"/>
      <c r="AL1430" s="417"/>
      <c r="AM1430" s="417"/>
      <c r="AN1430" s="417"/>
    </row>
    <row r="1431" spans="1:40" ht="12.75" customHeight="1">
      <c r="A1431" s="467"/>
      <c r="B1431" s="497"/>
      <c r="C1431" s="277"/>
      <c r="D1431" s="600"/>
      <c r="E1431" s="615"/>
      <c r="F1431" s="630"/>
      <c r="G1431" s="632"/>
      <c r="H1431" s="277"/>
      <c r="J1431" s="417"/>
      <c r="K1431" s="417"/>
      <c r="L1431" s="417"/>
      <c r="M1431" s="417"/>
      <c r="N1431" s="417"/>
      <c r="O1431" s="417"/>
      <c r="P1431" s="417"/>
      <c r="Q1431" s="417"/>
      <c r="R1431" s="417"/>
      <c r="S1431" s="417"/>
      <c r="T1431" s="417"/>
      <c r="U1431" s="417"/>
      <c r="V1431" s="417"/>
      <c r="W1431" s="417"/>
      <c r="X1431" s="417"/>
      <c r="Y1431" s="417"/>
      <c r="Z1431" s="417"/>
      <c r="AA1431" s="417"/>
      <c r="AB1431" s="417"/>
      <c r="AC1431" s="417"/>
      <c r="AD1431" s="417"/>
      <c r="AE1431" s="417"/>
      <c r="AF1431" s="417"/>
      <c r="AG1431" s="417"/>
      <c r="AH1431" s="417"/>
      <c r="AI1431" s="417"/>
      <c r="AJ1431" s="417"/>
      <c r="AK1431" s="417"/>
      <c r="AL1431" s="417"/>
      <c r="AM1431" s="417"/>
      <c r="AN1431" s="417"/>
    </row>
    <row r="1432" spans="1:40" ht="12.75" customHeight="1">
      <c r="A1432" s="466"/>
      <c r="B1432" s="382"/>
      <c r="C1432" s="503"/>
      <c r="D1432" s="599"/>
      <c r="E1432" s="614"/>
      <c r="F1432" s="276"/>
      <c r="G1432" s="631"/>
      <c r="H1432" s="661"/>
      <c r="J1432" s="417"/>
      <c r="K1432" s="417"/>
      <c r="L1432" s="417"/>
      <c r="M1432" s="417"/>
      <c r="N1432" s="417"/>
      <c r="O1432" s="417"/>
      <c r="P1432" s="417"/>
      <c r="Q1432" s="417"/>
      <c r="R1432" s="417"/>
      <c r="S1432" s="417"/>
      <c r="T1432" s="417"/>
      <c r="U1432" s="417"/>
      <c r="V1432" s="417"/>
      <c r="W1432" s="417"/>
      <c r="X1432" s="417"/>
      <c r="Y1432" s="417"/>
      <c r="Z1432" s="417"/>
      <c r="AA1432" s="417"/>
      <c r="AB1432" s="417"/>
      <c r="AC1432" s="417"/>
      <c r="AD1432" s="417"/>
      <c r="AE1432" s="417"/>
      <c r="AF1432" s="417"/>
      <c r="AG1432" s="417"/>
      <c r="AH1432" s="417"/>
      <c r="AI1432" s="417"/>
      <c r="AJ1432" s="417"/>
      <c r="AK1432" s="417"/>
      <c r="AL1432" s="417"/>
      <c r="AM1432" s="417"/>
      <c r="AN1432" s="417"/>
    </row>
    <row r="1433" spans="1:40" ht="12.75" customHeight="1">
      <c r="A1433" s="467"/>
      <c r="B1433" s="497"/>
      <c r="C1433" s="277"/>
      <c r="D1433" s="600"/>
      <c r="E1433" s="615"/>
      <c r="F1433" s="630"/>
      <c r="G1433" s="632"/>
      <c r="H1433" s="277"/>
      <c r="J1433" s="417"/>
      <c r="K1433" s="417"/>
      <c r="L1433" s="417"/>
      <c r="M1433" s="417"/>
      <c r="N1433" s="417"/>
      <c r="O1433" s="417"/>
      <c r="P1433" s="417"/>
      <c r="Q1433" s="417"/>
      <c r="R1433" s="417"/>
      <c r="S1433" s="417"/>
      <c r="T1433" s="417"/>
      <c r="U1433" s="417"/>
      <c r="V1433" s="417"/>
      <c r="W1433" s="417"/>
      <c r="X1433" s="417"/>
      <c r="Y1433" s="417"/>
      <c r="Z1433" s="417"/>
      <c r="AA1433" s="417"/>
      <c r="AB1433" s="417"/>
      <c r="AC1433" s="417"/>
      <c r="AD1433" s="417"/>
      <c r="AE1433" s="417"/>
      <c r="AF1433" s="417"/>
      <c r="AG1433" s="417"/>
      <c r="AH1433" s="417"/>
      <c r="AI1433" s="417"/>
      <c r="AJ1433" s="417"/>
      <c r="AK1433" s="417"/>
      <c r="AL1433" s="417"/>
      <c r="AM1433" s="417"/>
      <c r="AN1433" s="417"/>
    </row>
    <row r="1434" spans="1:40" ht="12.75" customHeight="1">
      <c r="A1434" s="466"/>
      <c r="B1434" s="516"/>
      <c r="C1434" s="516"/>
      <c r="D1434" s="599"/>
      <c r="E1434" s="614"/>
      <c r="F1434" s="276"/>
      <c r="G1434" s="631"/>
      <c r="H1434" s="661"/>
      <c r="J1434" s="417"/>
      <c r="K1434" s="417"/>
      <c r="L1434" s="417"/>
      <c r="M1434" s="417"/>
      <c r="N1434" s="417"/>
      <c r="O1434" s="417"/>
      <c r="P1434" s="417"/>
      <c r="Q1434" s="417"/>
      <c r="R1434" s="417"/>
      <c r="S1434" s="417"/>
      <c r="T1434" s="417"/>
      <c r="U1434" s="417"/>
      <c r="V1434" s="417"/>
      <c r="W1434" s="417"/>
      <c r="X1434" s="417"/>
      <c r="Y1434" s="417"/>
      <c r="Z1434" s="417"/>
      <c r="AA1434" s="417"/>
      <c r="AB1434" s="417"/>
      <c r="AC1434" s="417"/>
      <c r="AD1434" s="417"/>
      <c r="AE1434" s="417"/>
      <c r="AF1434" s="417"/>
      <c r="AG1434" s="417"/>
      <c r="AH1434" s="417"/>
      <c r="AI1434" s="417"/>
      <c r="AJ1434" s="417"/>
      <c r="AK1434" s="417"/>
      <c r="AL1434" s="417"/>
      <c r="AM1434" s="417"/>
      <c r="AN1434" s="417"/>
    </row>
    <row r="1435" spans="1:40" ht="12.75" customHeight="1">
      <c r="A1435" s="467"/>
      <c r="B1435" s="515"/>
      <c r="C1435" s="409"/>
      <c r="D1435" s="600"/>
      <c r="E1435" s="507"/>
      <c r="F1435" s="630"/>
      <c r="G1435" s="632"/>
      <c r="H1435" s="277"/>
      <c r="J1435" s="417"/>
      <c r="K1435" s="417"/>
      <c r="L1435" s="417"/>
      <c r="M1435" s="417"/>
      <c r="N1435" s="417"/>
      <c r="O1435" s="417"/>
      <c r="P1435" s="417"/>
      <c r="Q1435" s="417"/>
      <c r="R1435" s="417"/>
      <c r="S1435" s="417"/>
      <c r="T1435" s="417"/>
      <c r="U1435" s="417"/>
      <c r="V1435" s="417"/>
      <c r="W1435" s="417"/>
      <c r="X1435" s="417"/>
      <c r="Y1435" s="417"/>
      <c r="Z1435" s="417"/>
      <c r="AA1435" s="417"/>
      <c r="AB1435" s="417"/>
      <c r="AC1435" s="417"/>
      <c r="AD1435" s="417"/>
      <c r="AE1435" s="417"/>
      <c r="AF1435" s="417"/>
      <c r="AG1435" s="417"/>
      <c r="AH1435" s="417"/>
      <c r="AI1435" s="417"/>
      <c r="AJ1435" s="417"/>
      <c r="AK1435" s="417"/>
      <c r="AL1435" s="417"/>
      <c r="AM1435" s="417"/>
      <c r="AN1435" s="417"/>
    </row>
    <row r="1436" spans="1:40" ht="12.75" customHeight="1">
      <c r="A1436" s="466"/>
      <c r="B1436" s="516"/>
      <c r="C1436" s="514"/>
      <c r="D1436" s="599"/>
      <c r="E1436" s="614"/>
      <c r="F1436" s="276"/>
      <c r="G1436" s="631"/>
      <c r="H1436" s="661"/>
      <c r="J1436" s="417"/>
      <c r="K1436" s="417"/>
      <c r="L1436" s="417"/>
      <c r="M1436" s="417"/>
      <c r="N1436" s="417"/>
      <c r="O1436" s="417"/>
      <c r="P1436" s="417"/>
      <c r="Q1436" s="417"/>
      <c r="R1436" s="417"/>
      <c r="S1436" s="417"/>
      <c r="T1436" s="417"/>
      <c r="U1436" s="417"/>
      <c r="V1436" s="417"/>
      <c r="W1436" s="417"/>
      <c r="X1436" s="417"/>
      <c r="Y1436" s="417"/>
      <c r="Z1436" s="417"/>
      <c r="AA1436" s="417"/>
      <c r="AB1436" s="417"/>
      <c r="AC1436" s="417"/>
      <c r="AD1436" s="417"/>
      <c r="AE1436" s="417"/>
      <c r="AF1436" s="417"/>
      <c r="AG1436" s="417"/>
      <c r="AH1436" s="417"/>
      <c r="AI1436" s="417"/>
      <c r="AJ1436" s="417"/>
      <c r="AK1436" s="417"/>
      <c r="AL1436" s="417"/>
      <c r="AM1436" s="417"/>
      <c r="AN1436" s="417"/>
    </row>
    <row r="1437" spans="1:40" ht="12.75" customHeight="1">
      <c r="A1437" s="467"/>
      <c r="B1437" s="515"/>
      <c r="C1437" s="409"/>
      <c r="D1437" s="600"/>
      <c r="E1437" s="615"/>
      <c r="F1437" s="630"/>
      <c r="G1437" s="632"/>
      <c r="H1437" s="277"/>
      <c r="J1437" s="417"/>
      <c r="K1437" s="417"/>
      <c r="L1437" s="417"/>
      <c r="M1437" s="417"/>
      <c r="N1437" s="417"/>
      <c r="O1437" s="417"/>
      <c r="P1437" s="417"/>
      <c r="Q1437" s="417"/>
      <c r="R1437" s="417"/>
      <c r="S1437" s="417"/>
      <c r="T1437" s="417"/>
      <c r="U1437" s="417"/>
      <c r="V1437" s="417"/>
      <c r="W1437" s="417"/>
      <c r="X1437" s="417"/>
      <c r="Y1437" s="417"/>
      <c r="Z1437" s="417"/>
      <c r="AA1437" s="417"/>
      <c r="AB1437" s="417"/>
      <c r="AC1437" s="417"/>
      <c r="AD1437" s="417"/>
      <c r="AE1437" s="417"/>
      <c r="AF1437" s="417"/>
      <c r="AG1437" s="417"/>
      <c r="AH1437" s="417"/>
      <c r="AI1437" s="417"/>
      <c r="AJ1437" s="417"/>
      <c r="AK1437" s="417"/>
      <c r="AL1437" s="417"/>
      <c r="AM1437" s="417"/>
      <c r="AN1437" s="417"/>
    </row>
    <row r="1438" spans="1:40" ht="12.75" customHeight="1">
      <c r="A1438" s="466"/>
      <c r="B1438" s="491"/>
      <c r="C1438" s="510"/>
      <c r="D1438" s="593"/>
      <c r="E1438" s="611"/>
      <c r="F1438" s="633"/>
      <c r="G1438" s="631"/>
      <c r="H1438" s="672"/>
      <c r="J1438" s="417"/>
      <c r="K1438" s="417"/>
      <c r="L1438" s="417"/>
      <c r="M1438" s="417"/>
      <c r="N1438" s="417"/>
      <c r="O1438" s="417"/>
      <c r="P1438" s="417"/>
      <c r="Q1438" s="417"/>
      <c r="R1438" s="417"/>
      <c r="S1438" s="417"/>
      <c r="T1438" s="417"/>
      <c r="U1438" s="417"/>
      <c r="V1438" s="417"/>
      <c r="W1438" s="417"/>
      <c r="X1438" s="417"/>
      <c r="Y1438" s="417"/>
      <c r="Z1438" s="417"/>
      <c r="AA1438" s="417"/>
      <c r="AB1438" s="417"/>
      <c r="AC1438" s="417"/>
      <c r="AD1438" s="417"/>
      <c r="AE1438" s="417"/>
      <c r="AF1438" s="417"/>
      <c r="AG1438" s="417"/>
      <c r="AH1438" s="417"/>
      <c r="AI1438" s="417"/>
      <c r="AJ1438" s="417"/>
      <c r="AK1438" s="417"/>
      <c r="AL1438" s="417"/>
      <c r="AM1438" s="417"/>
      <c r="AN1438" s="417"/>
    </row>
    <row r="1439" spans="1:40" ht="12.75" customHeight="1">
      <c r="A1439" s="467"/>
      <c r="B1439" s="469" t="s">
        <v>2196</v>
      </c>
      <c r="C1439" s="493"/>
      <c r="D1439" s="594"/>
      <c r="E1439" s="469"/>
      <c r="F1439" s="634"/>
      <c r="G1439" s="632"/>
      <c r="H1439" s="673"/>
      <c r="J1439" s="417"/>
      <c r="K1439" s="417"/>
      <c r="L1439" s="417"/>
      <c r="M1439" s="417"/>
      <c r="N1439" s="417"/>
      <c r="O1439" s="417"/>
      <c r="P1439" s="417"/>
      <c r="Q1439" s="417"/>
      <c r="R1439" s="417"/>
      <c r="S1439" s="417"/>
      <c r="T1439" s="417"/>
      <c r="U1439" s="417"/>
      <c r="V1439" s="417"/>
      <c r="W1439" s="417"/>
      <c r="X1439" s="417"/>
      <c r="Y1439" s="417"/>
      <c r="Z1439" s="417"/>
      <c r="AA1439" s="417"/>
      <c r="AB1439" s="417"/>
      <c r="AC1439" s="417"/>
      <c r="AD1439" s="417"/>
      <c r="AE1439" s="417"/>
      <c r="AF1439" s="417"/>
      <c r="AG1439" s="417"/>
      <c r="AH1439" s="417"/>
      <c r="AI1439" s="417"/>
      <c r="AJ1439" s="417"/>
      <c r="AK1439" s="417"/>
      <c r="AL1439" s="417"/>
      <c r="AM1439" s="417"/>
      <c r="AN1439" s="417"/>
    </row>
    <row r="1440" spans="1:40" ht="12.75" customHeight="1">
      <c r="A1440" s="481"/>
      <c r="B1440" s="526"/>
      <c r="C1440" s="514"/>
      <c r="D1440" s="599"/>
      <c r="E1440" s="614"/>
      <c r="F1440" s="633"/>
      <c r="G1440" s="633"/>
      <c r="H1440" s="665"/>
      <c r="J1440" s="417"/>
      <c r="K1440" s="417"/>
      <c r="L1440" s="417"/>
      <c r="M1440" s="417"/>
      <c r="N1440" s="417"/>
      <c r="O1440" s="417"/>
      <c r="P1440" s="417"/>
      <c r="Q1440" s="417"/>
      <c r="R1440" s="417"/>
      <c r="S1440" s="417"/>
      <c r="T1440" s="417"/>
      <c r="U1440" s="417"/>
      <c r="V1440" s="417"/>
      <c r="W1440" s="417"/>
      <c r="X1440" s="417"/>
      <c r="Y1440" s="417"/>
      <c r="Z1440" s="417"/>
      <c r="AA1440" s="417"/>
      <c r="AB1440" s="417"/>
      <c r="AC1440" s="417"/>
      <c r="AD1440" s="417"/>
      <c r="AE1440" s="417"/>
      <c r="AF1440" s="417"/>
      <c r="AG1440" s="417"/>
      <c r="AH1440" s="417"/>
      <c r="AI1440" s="417"/>
      <c r="AJ1440" s="417"/>
      <c r="AK1440" s="417"/>
      <c r="AL1440" s="417"/>
      <c r="AM1440" s="417"/>
      <c r="AN1440" s="417"/>
    </row>
    <row r="1441" spans="1:40" ht="12.75" customHeight="1">
      <c r="A1441" s="482"/>
      <c r="B1441" s="522"/>
      <c r="C1441" s="409"/>
      <c r="D1441" s="604"/>
      <c r="E1441" s="522"/>
      <c r="F1441" s="635"/>
      <c r="G1441" s="374"/>
      <c r="H1441" s="635"/>
      <c r="J1441" s="5"/>
      <c r="K1441" s="417"/>
      <c r="L1441" s="417"/>
      <c r="M1441" s="417"/>
      <c r="N1441" s="417"/>
      <c r="O1441" s="417"/>
      <c r="P1441" s="417"/>
      <c r="Q1441" s="417"/>
      <c r="R1441" s="417"/>
      <c r="S1441" s="417"/>
      <c r="T1441" s="417"/>
      <c r="U1441" s="417"/>
      <c r="V1441" s="417"/>
      <c r="W1441" s="417"/>
      <c r="X1441" s="417"/>
      <c r="Y1441" s="417"/>
      <c r="Z1441" s="417"/>
      <c r="AA1441" s="417"/>
      <c r="AB1441" s="417"/>
      <c r="AC1441" s="417"/>
      <c r="AD1441" s="417"/>
      <c r="AE1441" s="417"/>
      <c r="AF1441" s="417"/>
      <c r="AG1441" s="417"/>
      <c r="AH1441" s="417"/>
      <c r="AI1441" s="417"/>
      <c r="AJ1441" s="417"/>
      <c r="AK1441" s="417"/>
      <c r="AL1441" s="417"/>
      <c r="AM1441" s="417"/>
      <c r="AN1441" s="417"/>
    </row>
    <row r="1442" spans="1:40" ht="12.75" customHeight="1">
      <c r="A1442" s="475"/>
      <c r="B1442" s="524"/>
      <c r="C1442" s="514"/>
      <c r="D1442" s="590"/>
      <c r="E1442" s="618"/>
      <c r="F1442" s="631"/>
      <c r="G1442" s="631"/>
      <c r="H1442" s="661"/>
      <c r="J1442" s="417"/>
      <c r="K1442" s="417"/>
      <c r="L1442" s="417"/>
      <c r="M1442" s="417"/>
      <c r="N1442" s="417"/>
      <c r="O1442" s="417"/>
      <c r="P1442" s="417"/>
      <c r="Q1442" s="417"/>
      <c r="R1442" s="417"/>
      <c r="S1442" s="417"/>
      <c r="T1442" s="417"/>
      <c r="U1442" s="417"/>
      <c r="V1442" s="417"/>
      <c r="W1442" s="417"/>
      <c r="X1442" s="417"/>
      <c r="Y1442" s="417"/>
      <c r="Z1442" s="417"/>
      <c r="AA1442" s="417"/>
      <c r="AB1442" s="417"/>
      <c r="AC1442" s="417"/>
      <c r="AD1442" s="417"/>
      <c r="AE1442" s="417"/>
      <c r="AF1442" s="417"/>
      <c r="AG1442" s="417"/>
      <c r="AH1442" s="417"/>
      <c r="AI1442" s="417"/>
      <c r="AJ1442" s="417"/>
      <c r="AK1442" s="417"/>
      <c r="AL1442" s="417"/>
      <c r="AM1442" s="417"/>
      <c r="AN1442" s="417"/>
    </row>
    <row r="1443" spans="1:40" ht="12.75" customHeight="1">
      <c r="A1443" s="476" t="s">
        <v>2378</v>
      </c>
      <c r="B1443" s="492" t="s">
        <v>2663</v>
      </c>
      <c r="C1443" s="560" t="s">
        <v>1058</v>
      </c>
      <c r="D1443" s="591"/>
      <c r="E1443" s="619"/>
      <c r="F1443" s="632"/>
      <c r="G1443" s="632"/>
      <c r="H1443" s="277"/>
      <c r="J1443" s="417"/>
      <c r="K1443" s="417"/>
      <c r="L1443" s="417"/>
      <c r="M1443" s="417"/>
      <c r="N1443" s="417"/>
      <c r="O1443" s="417"/>
      <c r="P1443" s="417"/>
      <c r="Q1443" s="417"/>
      <c r="R1443" s="417"/>
      <c r="S1443" s="417"/>
      <c r="T1443" s="417"/>
      <c r="U1443" s="417"/>
      <c r="V1443" s="417"/>
      <c r="W1443" s="417"/>
      <c r="X1443" s="417"/>
      <c r="Y1443" s="417"/>
      <c r="Z1443" s="417"/>
      <c r="AA1443" s="417"/>
      <c r="AB1443" s="417"/>
      <c r="AC1443" s="417"/>
      <c r="AD1443" s="417"/>
      <c r="AE1443" s="417"/>
      <c r="AF1443" s="417"/>
      <c r="AG1443" s="417"/>
      <c r="AH1443" s="417"/>
      <c r="AI1443" s="417"/>
      <c r="AJ1443" s="417"/>
      <c r="AK1443" s="417"/>
      <c r="AL1443" s="417"/>
      <c r="AM1443" s="417"/>
      <c r="AN1443" s="417"/>
    </row>
    <row r="1444" spans="1:40" ht="12.75" customHeight="1">
      <c r="A1444" s="466"/>
      <c r="B1444" s="532"/>
      <c r="C1444" s="514"/>
      <c r="D1444" s="590"/>
      <c r="E1444" s="618"/>
      <c r="F1444" s="631"/>
      <c r="G1444" s="631"/>
      <c r="H1444" s="423"/>
      <c r="J1444" s="417"/>
      <c r="K1444" s="417"/>
      <c r="L1444" s="417"/>
      <c r="M1444" s="417"/>
      <c r="N1444" s="417"/>
      <c r="O1444" s="417"/>
      <c r="P1444" s="417"/>
      <c r="Q1444" s="417"/>
      <c r="R1444" s="417"/>
      <c r="S1444" s="417"/>
      <c r="T1444" s="417"/>
      <c r="U1444" s="417"/>
      <c r="V1444" s="417"/>
      <c r="W1444" s="417"/>
      <c r="X1444" s="417"/>
      <c r="Y1444" s="417"/>
      <c r="Z1444" s="417"/>
      <c r="AA1444" s="417"/>
      <c r="AB1444" s="417"/>
      <c r="AC1444" s="417"/>
      <c r="AD1444" s="417"/>
      <c r="AE1444" s="417"/>
      <c r="AF1444" s="417"/>
      <c r="AG1444" s="417"/>
      <c r="AH1444" s="417"/>
      <c r="AI1444" s="417"/>
      <c r="AJ1444" s="417"/>
      <c r="AK1444" s="417"/>
      <c r="AL1444" s="417"/>
      <c r="AM1444" s="417"/>
      <c r="AN1444" s="417"/>
    </row>
    <row r="1445" spans="1:40" ht="12.75" customHeight="1">
      <c r="A1445" s="480"/>
      <c r="B1445" s="525"/>
      <c r="C1445" s="409"/>
      <c r="D1445" s="591"/>
      <c r="E1445" s="619"/>
      <c r="F1445" s="632"/>
      <c r="G1445" s="632"/>
      <c r="H1445" s="277"/>
      <c r="J1445" s="417"/>
      <c r="K1445" s="417"/>
      <c r="L1445" s="417"/>
      <c r="M1445" s="417"/>
      <c r="N1445" s="417"/>
      <c r="O1445" s="417"/>
      <c r="P1445" s="417"/>
      <c r="Q1445" s="417"/>
      <c r="R1445" s="417"/>
      <c r="S1445" s="417"/>
      <c r="T1445" s="417"/>
      <c r="U1445" s="417"/>
      <c r="V1445" s="417"/>
      <c r="W1445" s="417"/>
      <c r="X1445" s="417"/>
      <c r="Y1445" s="417"/>
      <c r="Z1445" s="417"/>
      <c r="AA1445" s="417"/>
      <c r="AB1445" s="417"/>
      <c r="AC1445" s="417"/>
      <c r="AD1445" s="417"/>
      <c r="AE1445" s="417"/>
      <c r="AF1445" s="417"/>
      <c r="AG1445" s="417"/>
      <c r="AH1445" s="417"/>
      <c r="AI1445" s="417"/>
      <c r="AJ1445" s="417"/>
      <c r="AK1445" s="417"/>
      <c r="AL1445" s="417"/>
      <c r="AM1445" s="417"/>
      <c r="AN1445" s="417"/>
    </row>
    <row r="1446" spans="1:40" ht="12.75" customHeight="1">
      <c r="A1446" s="466"/>
      <c r="B1446" s="510"/>
      <c r="C1446" s="423"/>
      <c r="D1446" s="599"/>
      <c r="E1446" s="618"/>
      <c r="F1446" s="631"/>
      <c r="G1446" s="631"/>
      <c r="H1446" s="656"/>
      <c r="J1446" s="417"/>
      <c r="K1446" s="417"/>
      <c r="L1446" s="417"/>
      <c r="M1446" s="417"/>
      <c r="N1446" s="417"/>
      <c r="O1446" s="417"/>
      <c r="P1446" s="417"/>
      <c r="Q1446" s="417"/>
      <c r="R1446" s="417"/>
      <c r="S1446" s="417"/>
      <c r="T1446" s="417"/>
      <c r="U1446" s="417"/>
      <c r="V1446" s="417"/>
      <c r="W1446" s="417"/>
      <c r="X1446" s="417"/>
      <c r="Y1446" s="417"/>
      <c r="Z1446" s="417"/>
      <c r="AA1446" s="417"/>
      <c r="AB1446" s="417"/>
      <c r="AC1446" s="417"/>
      <c r="AD1446" s="417"/>
      <c r="AE1446" s="417"/>
      <c r="AF1446" s="417"/>
      <c r="AG1446" s="417"/>
      <c r="AH1446" s="417"/>
      <c r="AI1446" s="417"/>
      <c r="AJ1446" s="417"/>
      <c r="AK1446" s="417"/>
      <c r="AL1446" s="417"/>
      <c r="AM1446" s="417"/>
      <c r="AN1446" s="417"/>
    </row>
    <row r="1447" spans="1:40" ht="12.75" customHeight="1">
      <c r="A1447" s="467"/>
      <c r="B1447" s="523" t="s">
        <v>4373</v>
      </c>
      <c r="C1447" s="515" t="s">
        <v>4884</v>
      </c>
      <c r="D1447" s="600">
        <v>489</v>
      </c>
      <c r="E1447" s="619" t="s">
        <v>877</v>
      </c>
      <c r="F1447" s="632"/>
      <c r="G1447" s="632"/>
      <c r="H1447" s="277"/>
      <c r="J1447" s="417"/>
      <c r="K1447" s="417"/>
      <c r="L1447" s="417"/>
      <c r="M1447" s="417"/>
      <c r="N1447" s="417"/>
      <c r="O1447" s="417"/>
      <c r="P1447" s="417"/>
      <c r="Q1447" s="417"/>
      <c r="R1447" s="417"/>
      <c r="S1447" s="417"/>
      <c r="T1447" s="417"/>
      <c r="U1447" s="417"/>
      <c r="V1447" s="417"/>
      <c r="W1447" s="417"/>
      <c r="X1447" s="417"/>
      <c r="Y1447" s="417"/>
      <c r="Z1447" s="417"/>
      <c r="AA1447" s="417"/>
      <c r="AB1447" s="417"/>
      <c r="AC1447" s="417"/>
      <c r="AD1447" s="417"/>
      <c r="AE1447" s="417"/>
      <c r="AF1447" s="417"/>
      <c r="AG1447" s="417"/>
      <c r="AH1447" s="417"/>
      <c r="AI1447" s="417"/>
      <c r="AJ1447" s="417"/>
      <c r="AK1447" s="417"/>
      <c r="AL1447" s="417"/>
      <c r="AM1447" s="417"/>
      <c r="AN1447" s="417"/>
    </row>
    <row r="1448" spans="1:40" ht="12.75" customHeight="1">
      <c r="A1448" s="466"/>
      <c r="B1448" s="510"/>
      <c r="C1448" s="423"/>
      <c r="D1448" s="599"/>
      <c r="E1448" s="618"/>
      <c r="F1448" s="631"/>
      <c r="G1448" s="631"/>
      <c r="H1448" s="656"/>
      <c r="J1448" s="417"/>
      <c r="K1448" s="417"/>
      <c r="L1448" s="417"/>
      <c r="M1448" s="417"/>
      <c r="N1448" s="417"/>
      <c r="O1448" s="417"/>
      <c r="P1448" s="417"/>
      <c r="Q1448" s="417"/>
      <c r="R1448" s="417"/>
      <c r="S1448" s="417"/>
      <c r="T1448" s="417"/>
      <c r="U1448" s="417"/>
      <c r="V1448" s="417"/>
      <c r="W1448" s="417"/>
      <c r="X1448" s="417"/>
      <c r="Y1448" s="417"/>
      <c r="Z1448" s="417"/>
      <c r="AA1448" s="417"/>
      <c r="AB1448" s="417"/>
      <c r="AC1448" s="417"/>
      <c r="AD1448" s="417"/>
      <c r="AE1448" s="417"/>
      <c r="AF1448" s="417"/>
      <c r="AG1448" s="417"/>
      <c r="AH1448" s="417"/>
      <c r="AI1448" s="417"/>
      <c r="AJ1448" s="417"/>
      <c r="AK1448" s="417"/>
      <c r="AL1448" s="417"/>
      <c r="AM1448" s="417"/>
      <c r="AN1448" s="417"/>
    </row>
    <row r="1449" spans="1:40" ht="12.75" customHeight="1">
      <c r="A1449" s="467"/>
      <c r="B1449" s="523" t="s">
        <v>4373</v>
      </c>
      <c r="C1449" s="515" t="s">
        <v>1484</v>
      </c>
      <c r="D1449" s="600">
        <v>47.6</v>
      </c>
      <c r="E1449" s="619" t="s">
        <v>877</v>
      </c>
      <c r="F1449" s="632"/>
      <c r="G1449" s="632"/>
      <c r="H1449" s="277"/>
      <c r="J1449" s="417"/>
      <c r="K1449" s="417"/>
      <c r="L1449" s="417"/>
      <c r="M1449" s="417"/>
      <c r="N1449" s="417"/>
      <c r="O1449" s="417"/>
      <c r="P1449" s="417"/>
      <c r="Q1449" s="417"/>
      <c r="R1449" s="417"/>
      <c r="S1449" s="417"/>
      <c r="T1449" s="417"/>
      <c r="U1449" s="417"/>
      <c r="V1449" s="417"/>
      <c r="W1449" s="417"/>
      <c r="X1449" s="417"/>
      <c r="Y1449" s="417"/>
      <c r="Z1449" s="417"/>
      <c r="AA1449" s="417"/>
      <c r="AB1449" s="417"/>
      <c r="AC1449" s="417"/>
      <c r="AD1449" s="417"/>
      <c r="AE1449" s="417"/>
      <c r="AF1449" s="417"/>
      <c r="AG1449" s="417"/>
      <c r="AH1449" s="417"/>
      <c r="AI1449" s="417"/>
      <c r="AJ1449" s="417"/>
      <c r="AK1449" s="417"/>
      <c r="AL1449" s="417"/>
      <c r="AM1449" s="417"/>
      <c r="AN1449" s="417"/>
    </row>
    <row r="1450" spans="1:40" ht="12.75" customHeight="1">
      <c r="A1450" s="466"/>
      <c r="B1450" s="510"/>
      <c r="C1450" s="514"/>
      <c r="D1450" s="599"/>
      <c r="E1450" s="618"/>
      <c r="F1450" s="276"/>
      <c r="G1450" s="631"/>
      <c r="H1450" s="661"/>
      <c r="J1450" s="417"/>
      <c r="K1450" s="417"/>
      <c r="L1450" s="417"/>
      <c r="M1450" s="417"/>
      <c r="N1450" s="417"/>
      <c r="O1450" s="417"/>
      <c r="P1450" s="417"/>
      <c r="Q1450" s="417"/>
      <c r="R1450" s="417"/>
      <c r="S1450" s="417"/>
      <c r="T1450" s="417"/>
      <c r="U1450" s="417"/>
      <c r="V1450" s="417"/>
      <c r="W1450" s="417"/>
      <c r="X1450" s="417"/>
      <c r="Y1450" s="417"/>
      <c r="Z1450" s="417"/>
      <c r="AA1450" s="417"/>
      <c r="AB1450" s="417"/>
      <c r="AC1450" s="417"/>
      <c r="AD1450" s="417"/>
      <c r="AE1450" s="417"/>
      <c r="AF1450" s="417"/>
      <c r="AG1450" s="417"/>
      <c r="AH1450" s="417"/>
      <c r="AI1450" s="417"/>
      <c r="AJ1450" s="417"/>
      <c r="AK1450" s="417"/>
      <c r="AL1450" s="417"/>
      <c r="AM1450" s="417"/>
      <c r="AN1450" s="417"/>
    </row>
    <row r="1451" spans="1:40" ht="12.75" customHeight="1">
      <c r="A1451" s="467"/>
      <c r="B1451" s="523"/>
      <c r="C1451" s="409"/>
      <c r="D1451" s="600" t="s">
        <v>46</v>
      </c>
      <c r="E1451" s="619"/>
      <c r="F1451" s="630"/>
      <c r="G1451" s="632"/>
      <c r="H1451" s="277"/>
      <c r="J1451" s="417"/>
      <c r="K1451" s="417"/>
      <c r="L1451" s="417"/>
      <c r="M1451" s="417"/>
      <c r="N1451" s="417"/>
      <c r="O1451" s="417"/>
      <c r="P1451" s="417"/>
      <c r="Q1451" s="417"/>
      <c r="R1451" s="417"/>
      <c r="S1451" s="417"/>
      <c r="T1451" s="417"/>
      <c r="U1451" s="417"/>
      <c r="V1451" s="417"/>
      <c r="W1451" s="417"/>
      <c r="X1451" s="417"/>
      <c r="Y1451" s="417"/>
      <c r="Z1451" s="417"/>
      <c r="AA1451" s="417"/>
      <c r="AB1451" s="417"/>
      <c r="AC1451" s="417"/>
      <c r="AD1451" s="417"/>
      <c r="AE1451" s="417"/>
      <c r="AF1451" s="417"/>
      <c r="AG1451" s="417"/>
      <c r="AH1451" s="417"/>
      <c r="AI1451" s="417"/>
      <c r="AJ1451" s="417"/>
      <c r="AK1451" s="417"/>
      <c r="AL1451" s="417"/>
      <c r="AM1451" s="417"/>
      <c r="AN1451" s="417"/>
    </row>
    <row r="1452" spans="1:40" ht="12.75" customHeight="1">
      <c r="A1452" s="466"/>
      <c r="B1452" s="510" t="s">
        <v>4611</v>
      </c>
      <c r="C1452" s="514"/>
      <c r="D1452" s="599"/>
      <c r="E1452" s="618"/>
      <c r="F1452" s="276"/>
      <c r="G1452" s="631"/>
      <c r="H1452" s="656"/>
      <c r="J1452" s="417"/>
      <c r="K1452" s="417"/>
      <c r="L1452" s="417"/>
      <c r="M1452" s="417"/>
      <c r="N1452" s="417"/>
      <c r="O1452" s="417"/>
      <c r="P1452" s="417"/>
      <c r="Q1452" s="417"/>
      <c r="R1452" s="417"/>
      <c r="S1452" s="417"/>
      <c r="T1452" s="417"/>
      <c r="U1452" s="417"/>
      <c r="V1452" s="417"/>
      <c r="W1452" s="417"/>
      <c r="X1452" s="417"/>
      <c r="Y1452" s="417"/>
      <c r="Z1452" s="417"/>
      <c r="AA1452" s="417"/>
      <c r="AB1452" s="417"/>
      <c r="AC1452" s="417"/>
      <c r="AD1452" s="417"/>
      <c r="AE1452" s="417"/>
      <c r="AF1452" s="417"/>
      <c r="AG1452" s="417"/>
      <c r="AH1452" s="417"/>
      <c r="AI1452" s="417"/>
      <c r="AJ1452" s="417"/>
      <c r="AK1452" s="417"/>
      <c r="AL1452" s="417"/>
      <c r="AM1452" s="417"/>
      <c r="AN1452" s="417"/>
    </row>
    <row r="1453" spans="1:40" ht="12.75" customHeight="1">
      <c r="A1453" s="467"/>
      <c r="B1453" s="523" t="s">
        <v>4885</v>
      </c>
      <c r="C1453" s="409" t="s">
        <v>4886</v>
      </c>
      <c r="D1453" s="600">
        <v>403</v>
      </c>
      <c r="E1453" s="619" t="s">
        <v>877</v>
      </c>
      <c r="F1453" s="630"/>
      <c r="G1453" s="632"/>
      <c r="H1453" s="277"/>
      <c r="J1453" s="417"/>
      <c r="K1453" s="417"/>
      <c r="L1453" s="417"/>
      <c r="M1453" s="417"/>
      <c r="N1453" s="417"/>
      <c r="O1453" s="417"/>
      <c r="P1453" s="417"/>
      <c r="Q1453" s="417"/>
      <c r="R1453" s="417"/>
      <c r="S1453" s="417"/>
      <c r="T1453" s="417"/>
      <c r="U1453" s="417"/>
      <c r="V1453" s="417"/>
      <c r="W1453" s="417"/>
      <c r="X1453" s="417"/>
      <c r="Y1453" s="417"/>
      <c r="Z1453" s="417"/>
      <c r="AA1453" s="417"/>
      <c r="AB1453" s="417"/>
      <c r="AC1453" s="417"/>
      <c r="AD1453" s="417"/>
      <c r="AE1453" s="417"/>
      <c r="AF1453" s="417"/>
      <c r="AG1453" s="417"/>
      <c r="AH1453" s="417"/>
      <c r="AI1453" s="417"/>
      <c r="AJ1453" s="417"/>
      <c r="AK1453" s="417"/>
      <c r="AL1453" s="417"/>
      <c r="AM1453" s="417"/>
      <c r="AN1453" s="417"/>
    </row>
    <row r="1454" spans="1:40" ht="12.75" customHeight="1">
      <c r="A1454" s="466"/>
      <c r="B1454" s="510" t="s">
        <v>4611</v>
      </c>
      <c r="C1454" s="514"/>
      <c r="D1454" s="599"/>
      <c r="E1454" s="618"/>
      <c r="F1454" s="276"/>
      <c r="G1454" s="631"/>
      <c r="H1454" s="656"/>
      <c r="J1454" s="417"/>
      <c r="K1454" s="417"/>
      <c r="L1454" s="417"/>
      <c r="M1454" s="417"/>
      <c r="N1454" s="417"/>
      <c r="O1454" s="417"/>
      <c r="P1454" s="417"/>
      <c r="Q1454" s="417"/>
      <c r="R1454" s="417"/>
      <c r="S1454" s="417"/>
      <c r="T1454" s="417"/>
      <c r="U1454" s="417"/>
      <c r="V1454" s="417"/>
      <c r="W1454" s="417"/>
      <c r="X1454" s="417"/>
      <c r="Y1454" s="417"/>
      <c r="Z1454" s="417"/>
      <c r="AA1454" s="417"/>
      <c r="AB1454" s="417"/>
      <c r="AC1454" s="417"/>
      <c r="AD1454" s="417"/>
      <c r="AE1454" s="417"/>
      <c r="AF1454" s="417"/>
      <c r="AG1454" s="417"/>
      <c r="AH1454" s="417"/>
      <c r="AI1454" s="417"/>
      <c r="AJ1454" s="417"/>
      <c r="AK1454" s="417"/>
      <c r="AL1454" s="417"/>
      <c r="AM1454" s="417"/>
      <c r="AN1454" s="417"/>
    </row>
    <row r="1455" spans="1:40" ht="12.75" customHeight="1">
      <c r="A1455" s="467"/>
      <c r="B1455" s="523" t="s">
        <v>4885</v>
      </c>
      <c r="C1455" s="409" t="s">
        <v>4624</v>
      </c>
      <c r="D1455" s="599">
        <v>47.3</v>
      </c>
      <c r="E1455" s="619" t="s">
        <v>877</v>
      </c>
      <c r="F1455" s="276"/>
      <c r="G1455" s="632"/>
      <c r="H1455" s="277"/>
      <c r="J1455" s="417"/>
      <c r="K1455" s="417"/>
      <c r="L1455" s="417"/>
      <c r="M1455" s="417"/>
      <c r="N1455" s="417"/>
      <c r="O1455" s="417"/>
      <c r="P1455" s="417"/>
      <c r="Q1455" s="417"/>
      <c r="R1455" s="417"/>
      <c r="S1455" s="417"/>
      <c r="T1455" s="417"/>
      <c r="U1455" s="417"/>
      <c r="V1455" s="417"/>
      <c r="W1455" s="417"/>
      <c r="X1455" s="417"/>
      <c r="Y1455" s="417"/>
      <c r="Z1455" s="417"/>
      <c r="AA1455" s="417"/>
      <c r="AB1455" s="417"/>
      <c r="AC1455" s="417"/>
      <c r="AD1455" s="417"/>
      <c r="AE1455" s="417"/>
      <c r="AF1455" s="417"/>
      <c r="AG1455" s="417"/>
      <c r="AH1455" s="417"/>
      <c r="AI1455" s="417"/>
      <c r="AJ1455" s="417"/>
      <c r="AK1455" s="417"/>
      <c r="AL1455" s="417"/>
      <c r="AM1455" s="417"/>
      <c r="AN1455" s="417"/>
    </row>
    <row r="1456" spans="1:40" ht="12.75" customHeight="1">
      <c r="A1456" s="466"/>
      <c r="B1456" s="510" t="s">
        <v>4611</v>
      </c>
      <c r="C1456" s="514"/>
      <c r="D1456" s="597"/>
      <c r="E1456" s="618"/>
      <c r="F1456" s="636"/>
      <c r="G1456" s="631"/>
      <c r="H1456" s="656"/>
      <c r="J1456" s="417"/>
      <c r="K1456" s="417"/>
      <c r="L1456" s="417"/>
      <c r="M1456" s="417"/>
      <c r="N1456" s="417"/>
      <c r="O1456" s="417"/>
      <c r="P1456" s="417"/>
      <c r="Q1456" s="417"/>
      <c r="R1456" s="417"/>
      <c r="S1456" s="417"/>
      <c r="T1456" s="417"/>
      <c r="U1456" s="417"/>
      <c r="V1456" s="417"/>
      <c r="W1456" s="417"/>
      <c r="X1456" s="417"/>
      <c r="Y1456" s="417"/>
      <c r="Z1456" s="417"/>
      <c r="AA1456" s="417"/>
      <c r="AB1456" s="417"/>
      <c r="AC1456" s="417"/>
      <c r="AD1456" s="417"/>
      <c r="AE1456" s="417"/>
      <c r="AF1456" s="417"/>
      <c r="AG1456" s="417"/>
      <c r="AH1456" s="417"/>
      <c r="AI1456" s="417"/>
      <c r="AJ1456" s="417"/>
      <c r="AK1456" s="417"/>
      <c r="AL1456" s="417"/>
      <c r="AM1456" s="417"/>
      <c r="AN1456" s="417"/>
    </row>
    <row r="1457" spans="1:40" ht="12.75" customHeight="1">
      <c r="A1457" s="467"/>
      <c r="B1457" s="523" t="s">
        <v>4885</v>
      </c>
      <c r="C1457" s="409" t="s">
        <v>603</v>
      </c>
      <c r="D1457" s="594">
        <v>0.9</v>
      </c>
      <c r="E1457" s="619" t="s">
        <v>877</v>
      </c>
      <c r="F1457" s="630"/>
      <c r="G1457" s="632"/>
      <c r="H1457" s="277"/>
      <c r="J1457" s="417"/>
      <c r="K1457" s="417"/>
      <c r="L1457" s="417"/>
      <c r="M1457" s="417"/>
      <c r="N1457" s="417"/>
      <c r="O1457" s="417"/>
      <c r="P1457" s="417"/>
      <c r="Q1457" s="417"/>
      <c r="R1457" s="417"/>
      <c r="S1457" s="417"/>
      <c r="T1457" s="417"/>
      <c r="U1457" s="417"/>
      <c r="V1457" s="417"/>
      <c r="W1457" s="417"/>
      <c r="X1457" s="417"/>
      <c r="Y1457" s="417"/>
      <c r="Z1457" s="417"/>
      <c r="AA1457" s="417"/>
      <c r="AB1457" s="417"/>
      <c r="AC1457" s="417"/>
      <c r="AD1457" s="417"/>
      <c r="AE1457" s="417"/>
      <c r="AF1457" s="417"/>
      <c r="AG1457" s="417"/>
      <c r="AH1457" s="417"/>
      <c r="AI1457" s="417"/>
      <c r="AJ1457" s="417"/>
      <c r="AK1457" s="417"/>
      <c r="AL1457" s="417"/>
      <c r="AM1457" s="417"/>
      <c r="AN1457" s="417"/>
    </row>
    <row r="1458" spans="1:40" ht="12.75" customHeight="1">
      <c r="A1458" s="466"/>
      <c r="B1458" s="510" t="s">
        <v>4611</v>
      </c>
      <c r="C1458" s="514"/>
      <c r="D1458" s="599"/>
      <c r="E1458" s="618"/>
      <c r="F1458" s="276"/>
      <c r="G1458" s="631"/>
      <c r="H1458" s="656"/>
      <c r="J1458" s="417"/>
      <c r="K1458" s="417"/>
      <c r="L1458" s="417"/>
      <c r="M1458" s="417"/>
      <c r="N1458" s="417"/>
      <c r="O1458" s="417"/>
      <c r="P1458" s="417"/>
      <c r="Q1458" s="417"/>
      <c r="R1458" s="417"/>
      <c r="S1458" s="417"/>
      <c r="T1458" s="417"/>
      <c r="U1458" s="417"/>
      <c r="V1458" s="417"/>
      <c r="W1458" s="417"/>
      <c r="X1458" s="417"/>
      <c r="Y1458" s="417"/>
      <c r="Z1458" s="417"/>
      <c r="AA1458" s="417"/>
      <c r="AB1458" s="417"/>
      <c r="AC1458" s="417"/>
      <c r="AD1458" s="417"/>
      <c r="AE1458" s="417"/>
      <c r="AF1458" s="417"/>
      <c r="AG1458" s="417"/>
      <c r="AH1458" s="417"/>
      <c r="AI1458" s="417"/>
      <c r="AJ1458" s="417"/>
      <c r="AK1458" s="417"/>
      <c r="AL1458" s="417"/>
      <c r="AM1458" s="417"/>
      <c r="AN1458" s="417"/>
    </row>
    <row r="1459" spans="1:40" ht="12.75" customHeight="1">
      <c r="A1459" s="467"/>
      <c r="B1459" s="523" t="s">
        <v>4885</v>
      </c>
      <c r="C1459" s="409" t="s">
        <v>4887</v>
      </c>
      <c r="D1459" s="600">
        <v>0.3</v>
      </c>
      <c r="E1459" s="619" t="s">
        <v>877</v>
      </c>
      <c r="F1459" s="630"/>
      <c r="G1459" s="632"/>
      <c r="H1459" s="277"/>
      <c r="J1459" s="417"/>
      <c r="K1459" s="417"/>
      <c r="L1459" s="417"/>
      <c r="M1459" s="417"/>
      <c r="N1459" s="417"/>
      <c r="O1459" s="417"/>
      <c r="P1459" s="417"/>
      <c r="Q1459" s="417"/>
      <c r="R1459" s="417"/>
      <c r="S1459" s="417"/>
      <c r="T1459" s="417"/>
      <c r="U1459" s="417"/>
      <c r="V1459" s="417"/>
      <c r="W1459" s="417"/>
      <c r="X1459" s="417"/>
      <c r="Y1459" s="417"/>
      <c r="Z1459" s="417"/>
      <c r="AA1459" s="417"/>
      <c r="AB1459" s="417"/>
      <c r="AC1459" s="417"/>
      <c r="AD1459" s="417"/>
      <c r="AE1459" s="417"/>
      <c r="AF1459" s="417"/>
      <c r="AG1459" s="417"/>
      <c r="AH1459" s="417"/>
      <c r="AI1459" s="417"/>
      <c r="AJ1459" s="417"/>
      <c r="AK1459" s="417"/>
      <c r="AL1459" s="417"/>
      <c r="AM1459" s="417"/>
      <c r="AN1459" s="417"/>
    </row>
    <row r="1460" spans="1:40" ht="12.75" customHeight="1">
      <c r="A1460" s="466"/>
      <c r="B1460" s="510" t="s">
        <v>4611</v>
      </c>
      <c r="C1460" s="514"/>
      <c r="D1460" s="599"/>
      <c r="E1460" s="618"/>
      <c r="F1460" s="276"/>
      <c r="G1460" s="631"/>
      <c r="H1460" s="656"/>
      <c r="J1460" s="417"/>
      <c r="K1460" s="417"/>
      <c r="L1460" s="417"/>
      <c r="M1460" s="417"/>
      <c r="N1460" s="417"/>
      <c r="O1460" s="417"/>
      <c r="P1460" s="417"/>
      <c r="Q1460" s="417"/>
      <c r="R1460" s="417"/>
      <c r="S1460" s="417"/>
      <c r="T1460" s="417"/>
      <c r="U1460" s="417"/>
      <c r="V1460" s="417"/>
      <c r="W1460" s="417"/>
      <c r="X1460" s="417"/>
      <c r="Y1460" s="417"/>
      <c r="Z1460" s="417"/>
      <c r="AA1460" s="417"/>
      <c r="AB1460" s="417"/>
      <c r="AC1460" s="417"/>
      <c r="AD1460" s="417"/>
      <c r="AE1460" s="417"/>
      <c r="AF1460" s="417"/>
      <c r="AG1460" s="417"/>
      <c r="AH1460" s="417"/>
      <c r="AI1460" s="417"/>
      <c r="AJ1460" s="417"/>
      <c r="AK1460" s="417"/>
      <c r="AL1460" s="417"/>
      <c r="AM1460" s="417"/>
      <c r="AN1460" s="417"/>
    </row>
    <row r="1461" spans="1:40" ht="12.75" customHeight="1">
      <c r="A1461" s="467"/>
      <c r="B1461" s="523" t="s">
        <v>4885</v>
      </c>
      <c r="C1461" s="409" t="s">
        <v>4888</v>
      </c>
      <c r="D1461" s="602">
        <v>4.e-002</v>
      </c>
      <c r="E1461" s="619" t="s">
        <v>877</v>
      </c>
      <c r="F1461" s="630"/>
      <c r="G1461" s="632"/>
      <c r="H1461" s="277"/>
      <c r="J1461" s="417"/>
      <c r="K1461" s="417"/>
      <c r="L1461" s="417"/>
      <c r="M1461" s="417"/>
      <c r="N1461" s="417"/>
      <c r="O1461" s="417"/>
      <c r="P1461" s="417"/>
      <c r="Q1461" s="417"/>
      <c r="R1461" s="417"/>
      <c r="S1461" s="417"/>
      <c r="T1461" s="417"/>
      <c r="U1461" s="417"/>
      <c r="V1461" s="417"/>
      <c r="W1461" s="417"/>
      <c r="X1461" s="417"/>
      <c r="Y1461" s="417"/>
      <c r="Z1461" s="417"/>
      <c r="AA1461" s="417"/>
      <c r="AB1461" s="417"/>
      <c r="AC1461" s="417"/>
      <c r="AD1461" s="417"/>
      <c r="AE1461" s="417"/>
      <c r="AF1461" s="417"/>
      <c r="AG1461" s="417"/>
      <c r="AH1461" s="417"/>
      <c r="AI1461" s="417"/>
      <c r="AJ1461" s="417"/>
      <c r="AK1461" s="417"/>
      <c r="AL1461" s="417"/>
      <c r="AM1461" s="417"/>
      <c r="AN1461" s="417"/>
    </row>
    <row r="1462" spans="1:40" ht="12.75" customHeight="1">
      <c r="A1462" s="466"/>
      <c r="B1462" s="510" t="s">
        <v>4611</v>
      </c>
      <c r="C1462" s="423"/>
      <c r="D1462" s="599"/>
      <c r="E1462" s="618"/>
      <c r="F1462" s="276"/>
      <c r="G1462" s="631"/>
      <c r="H1462" s="656"/>
      <c r="J1462" s="417"/>
      <c r="K1462" s="417"/>
      <c r="L1462" s="417"/>
      <c r="M1462" s="417"/>
      <c r="N1462" s="417"/>
      <c r="O1462" s="417"/>
      <c r="P1462" s="417"/>
      <c r="Q1462" s="417"/>
      <c r="R1462" s="417"/>
      <c r="S1462" s="417"/>
      <c r="T1462" s="417"/>
      <c r="U1462" s="417"/>
      <c r="V1462" s="417"/>
      <c r="W1462" s="417"/>
      <c r="X1462" s="417"/>
      <c r="Y1462" s="417"/>
      <c r="Z1462" s="417"/>
      <c r="AA1462" s="417"/>
      <c r="AB1462" s="417"/>
      <c r="AC1462" s="417"/>
      <c r="AD1462" s="417"/>
      <c r="AE1462" s="417"/>
      <c r="AF1462" s="417"/>
      <c r="AG1462" s="417"/>
      <c r="AH1462" s="417"/>
      <c r="AI1462" s="417"/>
      <c r="AJ1462" s="417"/>
      <c r="AK1462" s="417"/>
      <c r="AL1462" s="417"/>
      <c r="AM1462" s="417"/>
      <c r="AN1462" s="417"/>
    </row>
    <row r="1463" spans="1:40" ht="12.75" customHeight="1">
      <c r="A1463" s="467"/>
      <c r="B1463" s="523" t="s">
        <v>4885</v>
      </c>
      <c r="C1463" s="515" t="s">
        <v>5022</v>
      </c>
      <c r="D1463" s="600">
        <v>85.1</v>
      </c>
      <c r="E1463" s="619" t="s">
        <v>877</v>
      </c>
      <c r="F1463" s="630"/>
      <c r="G1463" s="632"/>
      <c r="H1463" s="277"/>
      <c r="J1463" s="417"/>
      <c r="K1463" s="417"/>
      <c r="L1463" s="417"/>
      <c r="M1463" s="417"/>
      <c r="N1463" s="417"/>
      <c r="O1463" s="417"/>
      <c r="P1463" s="417"/>
      <c r="Q1463" s="417"/>
      <c r="R1463" s="417"/>
      <c r="S1463" s="417"/>
      <c r="T1463" s="417"/>
      <c r="U1463" s="417"/>
      <c r="V1463" s="417"/>
      <c r="W1463" s="417"/>
      <c r="X1463" s="417"/>
      <c r="Y1463" s="417"/>
      <c r="Z1463" s="417"/>
      <c r="AA1463" s="417"/>
      <c r="AB1463" s="417"/>
      <c r="AC1463" s="417"/>
      <c r="AD1463" s="417"/>
      <c r="AE1463" s="417"/>
      <c r="AF1463" s="417"/>
      <c r="AG1463" s="417"/>
      <c r="AH1463" s="417"/>
      <c r="AI1463" s="417"/>
      <c r="AJ1463" s="417"/>
      <c r="AK1463" s="417"/>
      <c r="AL1463" s="417"/>
      <c r="AM1463" s="417"/>
      <c r="AN1463" s="417"/>
    </row>
    <row r="1464" spans="1:40" ht="12.75" customHeight="1">
      <c r="A1464" s="466"/>
      <c r="B1464" s="516"/>
      <c r="C1464" s="423"/>
      <c r="D1464" s="599"/>
      <c r="E1464" s="618"/>
      <c r="F1464" s="276"/>
      <c r="G1464" s="631"/>
      <c r="H1464" s="661"/>
      <c r="J1464" s="417"/>
      <c r="K1464" s="417"/>
      <c r="L1464" s="417"/>
      <c r="M1464" s="417"/>
      <c r="N1464" s="417"/>
      <c r="O1464" s="417"/>
      <c r="P1464" s="417"/>
      <c r="Q1464" s="417"/>
      <c r="R1464" s="417"/>
      <c r="S1464" s="417"/>
      <c r="T1464" s="417"/>
      <c r="U1464" s="417"/>
      <c r="V1464" s="417"/>
      <c r="W1464" s="417"/>
      <c r="X1464" s="417"/>
      <c r="Y1464" s="417"/>
      <c r="Z1464" s="417"/>
      <c r="AA1464" s="417"/>
      <c r="AB1464" s="417"/>
      <c r="AC1464" s="417"/>
      <c r="AD1464" s="417"/>
      <c r="AE1464" s="417"/>
      <c r="AF1464" s="417"/>
      <c r="AG1464" s="417"/>
      <c r="AH1464" s="417"/>
      <c r="AI1464" s="417"/>
      <c r="AJ1464" s="417"/>
      <c r="AK1464" s="417"/>
      <c r="AL1464" s="417"/>
      <c r="AM1464" s="417"/>
      <c r="AN1464" s="417"/>
    </row>
    <row r="1465" spans="1:40" ht="12.75" customHeight="1">
      <c r="A1465" s="467"/>
      <c r="B1465" s="497"/>
      <c r="C1465" s="515"/>
      <c r="D1465" s="600"/>
      <c r="E1465" s="619"/>
      <c r="F1465" s="630"/>
      <c r="G1465" s="632"/>
      <c r="H1465" s="277"/>
      <c r="J1465" s="417"/>
      <c r="K1465" s="417"/>
      <c r="L1465" s="417"/>
      <c r="M1465" s="417"/>
      <c r="N1465" s="417"/>
      <c r="O1465" s="417"/>
      <c r="P1465" s="417"/>
      <c r="Q1465" s="417"/>
      <c r="R1465" s="417"/>
      <c r="S1465" s="417"/>
      <c r="T1465" s="417"/>
      <c r="U1465" s="417"/>
      <c r="V1465" s="417"/>
      <c r="W1465" s="417"/>
      <c r="X1465" s="417"/>
      <c r="Y1465" s="417"/>
      <c r="Z1465" s="417"/>
      <c r="AA1465" s="417"/>
      <c r="AB1465" s="417"/>
      <c r="AC1465" s="417"/>
      <c r="AD1465" s="417"/>
      <c r="AE1465" s="417"/>
      <c r="AF1465" s="417"/>
      <c r="AG1465" s="417"/>
      <c r="AH1465" s="417"/>
      <c r="AI1465" s="417"/>
      <c r="AJ1465" s="417"/>
      <c r="AK1465" s="417"/>
      <c r="AL1465" s="417"/>
      <c r="AM1465" s="417"/>
      <c r="AN1465" s="417"/>
    </row>
    <row r="1466" spans="1:40" ht="12.75" customHeight="1">
      <c r="A1466" s="466"/>
      <c r="B1466" s="516"/>
      <c r="C1466" s="423"/>
      <c r="D1466" s="599"/>
      <c r="E1466" s="618"/>
      <c r="F1466" s="276"/>
      <c r="G1466" s="631"/>
      <c r="H1466" s="661"/>
      <c r="J1466" s="417"/>
      <c r="K1466" s="417"/>
      <c r="L1466" s="417"/>
      <c r="M1466" s="417"/>
      <c r="N1466" s="417"/>
      <c r="O1466" s="417"/>
      <c r="P1466" s="417"/>
      <c r="Q1466" s="417"/>
      <c r="R1466" s="417"/>
      <c r="S1466" s="417"/>
      <c r="T1466" s="417"/>
      <c r="U1466" s="417"/>
      <c r="V1466" s="417"/>
      <c r="W1466" s="417"/>
      <c r="X1466" s="417"/>
      <c r="Y1466" s="417"/>
      <c r="Z1466" s="417"/>
      <c r="AA1466" s="417"/>
      <c r="AB1466" s="417"/>
      <c r="AC1466" s="417"/>
      <c r="AD1466" s="417"/>
      <c r="AE1466" s="417"/>
      <c r="AF1466" s="417"/>
      <c r="AG1466" s="417"/>
      <c r="AH1466" s="417"/>
      <c r="AI1466" s="417"/>
      <c r="AJ1466" s="417"/>
      <c r="AK1466" s="417"/>
      <c r="AL1466" s="417"/>
      <c r="AM1466" s="417"/>
      <c r="AN1466" s="417"/>
    </row>
    <row r="1467" spans="1:40" ht="12.75" customHeight="1">
      <c r="A1467" s="467"/>
      <c r="B1467" s="497"/>
      <c r="C1467" s="515"/>
      <c r="D1467" s="600"/>
      <c r="E1467" s="619"/>
      <c r="F1467" s="630"/>
      <c r="G1467" s="632"/>
      <c r="H1467" s="277"/>
      <c r="J1467" s="417"/>
      <c r="K1467" s="417"/>
      <c r="L1467" s="417"/>
      <c r="M1467" s="417"/>
      <c r="N1467" s="417"/>
      <c r="O1467" s="417"/>
      <c r="P1467" s="417"/>
      <c r="Q1467" s="417"/>
      <c r="R1467" s="417"/>
      <c r="S1467" s="417"/>
      <c r="T1467" s="417"/>
      <c r="U1467" s="417"/>
      <c r="V1467" s="417"/>
      <c r="W1467" s="417"/>
      <c r="X1467" s="417"/>
      <c r="Y1467" s="417"/>
      <c r="Z1467" s="417"/>
      <c r="AA1467" s="417"/>
      <c r="AB1467" s="417"/>
      <c r="AC1467" s="417"/>
      <c r="AD1467" s="417"/>
      <c r="AE1467" s="417"/>
      <c r="AF1467" s="417"/>
      <c r="AG1467" s="417"/>
      <c r="AH1467" s="417"/>
      <c r="AI1467" s="417"/>
      <c r="AJ1467" s="417"/>
      <c r="AK1467" s="417"/>
      <c r="AL1467" s="417"/>
      <c r="AM1467" s="417"/>
      <c r="AN1467" s="417"/>
    </row>
    <row r="1468" spans="1:40" ht="12.75" customHeight="1">
      <c r="A1468" s="466"/>
      <c r="B1468" s="491"/>
      <c r="C1468" s="423"/>
      <c r="D1468" s="599"/>
      <c r="E1468" s="618"/>
      <c r="F1468" s="276"/>
      <c r="G1468" s="631"/>
      <c r="H1468" s="661"/>
      <c r="J1468" s="417"/>
      <c r="K1468" s="417"/>
      <c r="L1468" s="417"/>
      <c r="M1468" s="417"/>
      <c r="N1468" s="417"/>
      <c r="O1468" s="417"/>
      <c r="P1468" s="417"/>
      <c r="Q1468" s="417"/>
      <c r="R1468" s="417"/>
      <c r="S1468" s="417"/>
      <c r="T1468" s="417"/>
      <c r="U1468" s="417"/>
      <c r="V1468" s="417"/>
      <c r="W1468" s="417"/>
      <c r="X1468" s="417"/>
      <c r="Y1468" s="417"/>
      <c r="Z1468" s="417"/>
      <c r="AA1468" s="417"/>
      <c r="AB1468" s="417"/>
      <c r="AC1468" s="417"/>
      <c r="AD1468" s="417"/>
      <c r="AE1468" s="417"/>
      <c r="AF1468" s="417"/>
      <c r="AG1468" s="417"/>
      <c r="AH1468" s="417"/>
      <c r="AI1468" s="417"/>
      <c r="AJ1468" s="417"/>
      <c r="AK1468" s="417"/>
      <c r="AL1468" s="417"/>
      <c r="AM1468" s="417"/>
      <c r="AN1468" s="417"/>
    </row>
    <row r="1469" spans="1:40" ht="12.75" customHeight="1">
      <c r="A1469" s="467"/>
      <c r="B1469" s="493"/>
      <c r="C1469" s="409"/>
      <c r="D1469" s="600"/>
      <c r="E1469" s="619"/>
      <c r="F1469" s="630"/>
      <c r="G1469" s="632"/>
      <c r="H1469" s="277"/>
      <c r="J1469" s="417"/>
      <c r="K1469" s="417"/>
      <c r="L1469" s="417"/>
      <c r="M1469" s="417"/>
      <c r="N1469" s="417"/>
      <c r="O1469" s="417"/>
      <c r="P1469" s="417"/>
      <c r="Q1469" s="417"/>
      <c r="R1469" s="417"/>
      <c r="S1469" s="417"/>
      <c r="T1469" s="417"/>
      <c r="U1469" s="417"/>
      <c r="V1469" s="417"/>
      <c r="W1469" s="417"/>
      <c r="X1469" s="417"/>
      <c r="Y1469" s="417"/>
      <c r="Z1469" s="417"/>
      <c r="AA1469" s="417"/>
      <c r="AB1469" s="417"/>
      <c r="AC1469" s="417"/>
      <c r="AD1469" s="417"/>
      <c r="AE1469" s="417"/>
      <c r="AF1469" s="417"/>
      <c r="AG1469" s="417"/>
      <c r="AH1469" s="417"/>
      <c r="AI1469" s="417"/>
      <c r="AJ1469" s="417"/>
      <c r="AK1469" s="417"/>
      <c r="AL1469" s="417"/>
      <c r="AM1469" s="417"/>
      <c r="AN1469" s="417"/>
    </row>
    <row r="1470" spans="1:40" ht="12.75" customHeight="1">
      <c r="A1470" s="466"/>
      <c r="B1470" s="516"/>
      <c r="C1470" s="514"/>
      <c r="D1470" s="599"/>
      <c r="E1470" s="618"/>
      <c r="F1470" s="276"/>
      <c r="G1470" s="631"/>
      <c r="H1470" s="661"/>
      <c r="J1470" s="417"/>
      <c r="K1470" s="417"/>
      <c r="L1470" s="417"/>
      <c r="M1470" s="417"/>
      <c r="N1470" s="417"/>
      <c r="O1470" s="417"/>
      <c r="P1470" s="417"/>
      <c r="Q1470" s="417"/>
      <c r="R1470" s="417"/>
      <c r="S1470" s="417"/>
      <c r="T1470" s="417"/>
      <c r="U1470" s="417"/>
      <c r="V1470" s="417"/>
      <c r="W1470" s="417"/>
      <c r="X1470" s="417"/>
      <c r="Y1470" s="417"/>
      <c r="Z1470" s="417"/>
      <c r="AA1470" s="417"/>
      <c r="AB1470" s="417"/>
      <c r="AC1470" s="417"/>
      <c r="AD1470" s="417"/>
      <c r="AE1470" s="417"/>
      <c r="AF1470" s="417"/>
      <c r="AG1470" s="417"/>
      <c r="AH1470" s="417"/>
      <c r="AI1470" s="417"/>
      <c r="AJ1470" s="417"/>
      <c r="AK1470" s="417"/>
      <c r="AL1470" s="417"/>
      <c r="AM1470" s="417"/>
      <c r="AN1470" s="417"/>
    </row>
    <row r="1471" spans="1:40" ht="12.75" customHeight="1">
      <c r="A1471" s="467"/>
      <c r="B1471" s="409"/>
      <c r="C1471" s="409"/>
      <c r="D1471" s="600"/>
      <c r="E1471" s="619"/>
      <c r="F1471" s="630"/>
      <c r="G1471" s="632"/>
      <c r="H1471" s="277"/>
      <c r="J1471" s="417"/>
      <c r="K1471" s="417"/>
      <c r="L1471" s="417"/>
      <c r="M1471" s="417"/>
      <c r="N1471" s="417"/>
      <c r="O1471" s="417"/>
      <c r="P1471" s="417"/>
      <c r="Q1471" s="417"/>
      <c r="R1471" s="417"/>
      <c r="S1471" s="417"/>
      <c r="T1471" s="417"/>
      <c r="U1471" s="417"/>
      <c r="V1471" s="417"/>
      <c r="W1471" s="417"/>
      <c r="X1471" s="417"/>
      <c r="Y1471" s="417"/>
      <c r="Z1471" s="417"/>
      <c r="AA1471" s="417"/>
      <c r="AB1471" s="417"/>
      <c r="AC1471" s="417"/>
      <c r="AD1471" s="417"/>
      <c r="AE1471" s="417"/>
      <c r="AF1471" s="417"/>
      <c r="AG1471" s="417"/>
      <c r="AH1471" s="417"/>
      <c r="AI1471" s="417"/>
      <c r="AJ1471" s="417"/>
      <c r="AK1471" s="417"/>
      <c r="AL1471" s="417"/>
      <c r="AM1471" s="417"/>
      <c r="AN1471" s="417"/>
    </row>
    <row r="1472" spans="1:40" ht="12.75" customHeight="1">
      <c r="A1472" s="466"/>
      <c r="B1472" s="516"/>
      <c r="C1472" s="514"/>
      <c r="D1472" s="599"/>
      <c r="E1472" s="618"/>
      <c r="F1472" s="276"/>
      <c r="G1472" s="631"/>
      <c r="H1472" s="661"/>
      <c r="J1472" s="417"/>
      <c r="K1472" s="417"/>
      <c r="L1472" s="417"/>
      <c r="M1472" s="417"/>
      <c r="N1472" s="417"/>
      <c r="O1472" s="417"/>
      <c r="P1472" s="417"/>
      <c r="Q1472" s="417"/>
      <c r="R1472" s="417"/>
      <c r="S1472" s="417"/>
      <c r="T1472" s="417"/>
      <c r="U1472" s="417"/>
      <c r="V1472" s="417"/>
      <c r="W1472" s="417"/>
      <c r="X1472" s="417"/>
      <c r="Y1472" s="417"/>
      <c r="Z1472" s="417"/>
      <c r="AA1472" s="417"/>
      <c r="AB1472" s="417"/>
      <c r="AC1472" s="417"/>
      <c r="AD1472" s="417"/>
      <c r="AE1472" s="417"/>
      <c r="AF1472" s="417"/>
      <c r="AG1472" s="417"/>
      <c r="AH1472" s="417"/>
      <c r="AI1472" s="417"/>
      <c r="AJ1472" s="417"/>
      <c r="AK1472" s="417"/>
      <c r="AL1472" s="417"/>
      <c r="AM1472" s="417"/>
      <c r="AN1472" s="417"/>
    </row>
    <row r="1473" spans="1:40" ht="12.75" customHeight="1">
      <c r="A1473" s="467"/>
      <c r="B1473" s="515"/>
      <c r="C1473" s="409"/>
      <c r="D1473" s="600"/>
      <c r="E1473" s="619"/>
      <c r="F1473" s="630"/>
      <c r="G1473" s="632"/>
      <c r="H1473" s="277"/>
      <c r="J1473" s="417"/>
      <c r="K1473" s="417"/>
      <c r="L1473" s="417"/>
      <c r="M1473" s="417"/>
      <c r="N1473" s="417"/>
      <c r="O1473" s="417"/>
      <c r="P1473" s="417"/>
      <c r="Q1473" s="417"/>
      <c r="R1473" s="417"/>
      <c r="S1473" s="417"/>
      <c r="T1473" s="417"/>
      <c r="U1473" s="417"/>
      <c r="V1473" s="417"/>
      <c r="W1473" s="417"/>
      <c r="X1473" s="417"/>
      <c r="Y1473" s="417"/>
      <c r="Z1473" s="417"/>
      <c r="AA1473" s="417"/>
      <c r="AB1473" s="417"/>
      <c r="AC1473" s="417"/>
      <c r="AD1473" s="417"/>
      <c r="AE1473" s="417"/>
      <c r="AF1473" s="417"/>
      <c r="AG1473" s="417"/>
      <c r="AH1473" s="417"/>
      <c r="AI1473" s="417"/>
      <c r="AJ1473" s="417"/>
      <c r="AK1473" s="417"/>
      <c r="AL1473" s="417"/>
      <c r="AM1473" s="417"/>
      <c r="AN1473" s="417"/>
    </row>
    <row r="1474" spans="1:40" ht="12.75" customHeight="1">
      <c r="A1474" s="466"/>
      <c r="B1474" s="516"/>
      <c r="C1474" s="423"/>
      <c r="D1474" s="599"/>
      <c r="E1474" s="618"/>
      <c r="F1474" s="276"/>
      <c r="G1474" s="631"/>
      <c r="H1474" s="661"/>
      <c r="J1474" s="417"/>
      <c r="K1474" s="417"/>
      <c r="L1474" s="417"/>
      <c r="M1474" s="417"/>
      <c r="N1474" s="417"/>
      <c r="O1474" s="417"/>
      <c r="P1474" s="417"/>
      <c r="Q1474" s="417"/>
      <c r="R1474" s="417"/>
      <c r="S1474" s="417"/>
      <c r="T1474" s="417"/>
      <c r="U1474" s="417"/>
      <c r="V1474" s="417"/>
      <c r="W1474" s="417"/>
      <c r="X1474" s="417"/>
      <c r="Y1474" s="417"/>
      <c r="Z1474" s="417"/>
      <c r="AA1474" s="417"/>
      <c r="AB1474" s="417"/>
      <c r="AC1474" s="417"/>
      <c r="AD1474" s="417"/>
      <c r="AE1474" s="417"/>
      <c r="AF1474" s="417"/>
      <c r="AG1474" s="417"/>
      <c r="AH1474" s="417"/>
      <c r="AI1474" s="417"/>
      <c r="AJ1474" s="417"/>
      <c r="AK1474" s="417"/>
      <c r="AL1474" s="417"/>
      <c r="AM1474" s="417"/>
      <c r="AN1474" s="417"/>
    </row>
    <row r="1475" spans="1:40" ht="12.75" customHeight="1">
      <c r="A1475" s="467"/>
      <c r="B1475" s="515"/>
      <c r="C1475" s="409"/>
      <c r="D1475" s="600"/>
      <c r="E1475" s="619"/>
      <c r="F1475" s="630"/>
      <c r="G1475" s="632"/>
      <c r="H1475" s="277"/>
      <c r="J1475" s="417"/>
      <c r="K1475" s="417"/>
      <c r="L1475" s="417"/>
      <c r="M1475" s="417"/>
      <c r="N1475" s="417"/>
      <c r="O1475" s="417"/>
      <c r="P1475" s="417"/>
      <c r="Q1475" s="417"/>
      <c r="R1475" s="417"/>
      <c r="S1475" s="417"/>
      <c r="T1475" s="417"/>
      <c r="U1475" s="417"/>
      <c r="V1475" s="417"/>
      <c r="W1475" s="417"/>
      <c r="X1475" s="417"/>
      <c r="Y1475" s="417"/>
      <c r="Z1475" s="417"/>
      <c r="AA1475" s="417"/>
      <c r="AB1475" s="417"/>
      <c r="AC1475" s="417"/>
      <c r="AD1475" s="417"/>
      <c r="AE1475" s="417"/>
      <c r="AF1475" s="417"/>
      <c r="AG1475" s="417"/>
      <c r="AH1475" s="417"/>
      <c r="AI1475" s="417"/>
      <c r="AJ1475" s="417"/>
      <c r="AK1475" s="417"/>
      <c r="AL1475" s="417"/>
      <c r="AM1475" s="417"/>
      <c r="AN1475" s="417"/>
    </row>
    <row r="1476" spans="1:40" ht="12.75" customHeight="1">
      <c r="A1476" s="466"/>
      <c r="B1476" s="516"/>
      <c r="C1476" s="423"/>
      <c r="D1476" s="599"/>
      <c r="E1476" s="618"/>
      <c r="F1476" s="276"/>
      <c r="G1476" s="631"/>
      <c r="H1476" s="661"/>
      <c r="J1476" s="417"/>
      <c r="K1476" s="417"/>
      <c r="L1476" s="417"/>
      <c r="M1476" s="417"/>
      <c r="N1476" s="417"/>
      <c r="O1476" s="417"/>
      <c r="P1476" s="417"/>
      <c r="Q1476" s="417"/>
      <c r="R1476" s="417"/>
      <c r="S1476" s="417"/>
      <c r="T1476" s="417"/>
      <c r="U1476" s="417"/>
      <c r="V1476" s="417"/>
      <c r="W1476" s="417"/>
      <c r="X1476" s="417"/>
      <c r="Y1476" s="417"/>
      <c r="Z1476" s="417"/>
      <c r="AA1476" s="417"/>
      <c r="AB1476" s="417"/>
      <c r="AC1476" s="417"/>
      <c r="AD1476" s="417"/>
      <c r="AE1476" s="417"/>
      <c r="AF1476" s="417"/>
      <c r="AG1476" s="417"/>
      <c r="AH1476" s="417"/>
      <c r="AI1476" s="417"/>
      <c r="AJ1476" s="417"/>
      <c r="AK1476" s="417"/>
      <c r="AL1476" s="417"/>
      <c r="AM1476" s="417"/>
      <c r="AN1476" s="417"/>
    </row>
    <row r="1477" spans="1:40" ht="12.75" customHeight="1">
      <c r="A1477" s="467"/>
      <c r="B1477" s="515"/>
      <c r="C1477" s="409"/>
      <c r="D1477" s="600"/>
      <c r="E1477" s="619"/>
      <c r="F1477" s="630"/>
      <c r="G1477" s="632"/>
      <c r="H1477" s="277"/>
      <c r="J1477" s="417"/>
      <c r="K1477" s="417"/>
      <c r="L1477" s="417"/>
      <c r="M1477" s="417"/>
      <c r="N1477" s="417"/>
      <c r="O1477" s="417"/>
      <c r="P1477" s="417"/>
      <c r="Q1477" s="417"/>
      <c r="R1477" s="417"/>
      <c r="S1477" s="417"/>
      <c r="T1477" s="417"/>
      <c r="U1477" s="417"/>
      <c r="V1477" s="417"/>
      <c r="W1477" s="417"/>
      <c r="X1477" s="417"/>
      <c r="Y1477" s="417"/>
      <c r="Z1477" s="417"/>
      <c r="AA1477" s="417"/>
      <c r="AB1477" s="417"/>
      <c r="AC1477" s="417"/>
      <c r="AD1477" s="417"/>
      <c r="AE1477" s="417"/>
      <c r="AF1477" s="417"/>
      <c r="AG1477" s="417"/>
      <c r="AH1477" s="417"/>
      <c r="AI1477" s="417"/>
      <c r="AJ1477" s="417"/>
      <c r="AK1477" s="417"/>
      <c r="AL1477" s="417"/>
      <c r="AM1477" s="417"/>
      <c r="AN1477" s="417"/>
    </row>
    <row r="1478" spans="1:40" ht="12.75" customHeight="1">
      <c r="A1478" s="466"/>
      <c r="B1478" s="491"/>
      <c r="C1478" s="510"/>
      <c r="D1478" s="593"/>
      <c r="E1478" s="611"/>
      <c r="F1478" s="633"/>
      <c r="G1478" s="631"/>
      <c r="H1478" s="661"/>
      <c r="J1478" s="417"/>
      <c r="K1478" s="417"/>
      <c r="L1478" s="417"/>
      <c r="M1478" s="417"/>
      <c r="N1478" s="417"/>
      <c r="O1478" s="417"/>
      <c r="P1478" s="417"/>
      <c r="Q1478" s="417"/>
      <c r="R1478" s="417"/>
      <c r="S1478" s="417"/>
      <c r="T1478" s="417"/>
      <c r="U1478" s="417"/>
      <c r="V1478" s="417"/>
      <c r="W1478" s="417"/>
      <c r="X1478" s="417"/>
      <c r="Y1478" s="417"/>
      <c r="Z1478" s="417"/>
      <c r="AA1478" s="417"/>
      <c r="AB1478" s="417"/>
      <c r="AC1478" s="417"/>
      <c r="AD1478" s="417"/>
      <c r="AE1478" s="417"/>
      <c r="AF1478" s="417"/>
      <c r="AG1478" s="417"/>
      <c r="AH1478" s="417"/>
      <c r="AI1478" s="417"/>
      <c r="AJ1478" s="417"/>
      <c r="AK1478" s="417"/>
      <c r="AL1478" s="417"/>
      <c r="AM1478" s="417"/>
      <c r="AN1478" s="417"/>
    </row>
    <row r="1479" spans="1:40" ht="12.75" customHeight="1">
      <c r="A1479" s="467"/>
      <c r="B1479" s="469" t="s">
        <v>2196</v>
      </c>
      <c r="C1479" s="493"/>
      <c r="D1479" s="594"/>
      <c r="E1479" s="469"/>
      <c r="F1479" s="634"/>
      <c r="G1479" s="632"/>
      <c r="H1479" s="277"/>
      <c r="J1479" s="417"/>
      <c r="K1479" s="417"/>
      <c r="L1479" s="417"/>
      <c r="M1479" s="417"/>
      <c r="N1479" s="417"/>
      <c r="O1479" s="417"/>
      <c r="P1479" s="417"/>
      <c r="Q1479" s="417"/>
      <c r="R1479" s="417"/>
      <c r="S1479" s="417"/>
      <c r="T1479" s="417"/>
      <c r="U1479" s="417"/>
      <c r="V1479" s="417"/>
      <c r="W1479" s="417"/>
      <c r="X1479" s="417"/>
      <c r="Y1479" s="417"/>
      <c r="Z1479" s="417"/>
      <c r="AA1479" s="417"/>
      <c r="AB1479" s="417"/>
      <c r="AC1479" s="417"/>
      <c r="AD1479" s="417"/>
      <c r="AE1479" s="417"/>
      <c r="AF1479" s="417"/>
      <c r="AG1479" s="417"/>
      <c r="AH1479" s="417"/>
      <c r="AI1479" s="417"/>
      <c r="AJ1479" s="417"/>
      <c r="AK1479" s="417"/>
      <c r="AL1479" s="417"/>
      <c r="AM1479" s="417"/>
      <c r="AN1479" s="417"/>
    </row>
    <row r="1480" spans="1:40" ht="12.75" customHeight="1">
      <c r="A1480" s="481"/>
      <c r="B1480" s="526"/>
      <c r="C1480" s="514"/>
      <c r="D1480" s="599"/>
      <c r="E1480" s="614"/>
      <c r="F1480" s="633"/>
      <c r="G1480" s="633"/>
      <c r="H1480" s="651"/>
      <c r="J1480" s="417"/>
      <c r="K1480" s="417"/>
      <c r="L1480" s="417"/>
      <c r="M1480" s="417"/>
      <c r="N1480" s="417"/>
      <c r="O1480" s="417"/>
      <c r="P1480" s="417"/>
      <c r="Q1480" s="417"/>
      <c r="R1480" s="417"/>
      <c r="S1480" s="417"/>
      <c r="T1480" s="417"/>
      <c r="U1480" s="417"/>
      <c r="V1480" s="417"/>
      <c r="W1480" s="417"/>
      <c r="X1480" s="417"/>
      <c r="Y1480" s="417"/>
      <c r="Z1480" s="417"/>
      <c r="AA1480" s="417"/>
      <c r="AB1480" s="417"/>
      <c r="AC1480" s="417"/>
      <c r="AD1480" s="417"/>
      <c r="AE1480" s="417"/>
      <c r="AF1480" s="417"/>
      <c r="AG1480" s="417"/>
      <c r="AH1480" s="417"/>
      <c r="AI1480" s="417"/>
      <c r="AJ1480" s="417"/>
      <c r="AK1480" s="417"/>
      <c r="AL1480" s="417"/>
      <c r="AM1480" s="417"/>
      <c r="AN1480" s="417"/>
    </row>
    <row r="1481" spans="1:40" ht="12.75" customHeight="1">
      <c r="A1481" s="482"/>
      <c r="B1481" s="522"/>
      <c r="C1481" s="409"/>
      <c r="D1481" s="604"/>
      <c r="E1481" s="522"/>
      <c r="F1481" s="635"/>
      <c r="G1481" s="374"/>
      <c r="H1481" s="635"/>
      <c r="J1481" s="5"/>
      <c r="K1481" s="417"/>
      <c r="L1481" s="417"/>
      <c r="M1481" s="417"/>
      <c r="N1481" s="417"/>
      <c r="O1481" s="417"/>
      <c r="P1481" s="417"/>
      <c r="Q1481" s="417"/>
      <c r="R1481" s="417"/>
      <c r="S1481" s="417"/>
      <c r="T1481" s="417"/>
      <c r="U1481" s="417"/>
      <c r="V1481" s="417"/>
      <c r="W1481" s="417"/>
      <c r="X1481" s="417"/>
      <c r="Y1481" s="417"/>
      <c r="Z1481" s="417"/>
      <c r="AA1481" s="417"/>
      <c r="AB1481" s="417"/>
      <c r="AC1481" s="417"/>
      <c r="AD1481" s="417"/>
      <c r="AE1481" s="417"/>
      <c r="AF1481" s="417"/>
      <c r="AG1481" s="417"/>
      <c r="AH1481" s="417"/>
      <c r="AI1481" s="417"/>
      <c r="AJ1481" s="417"/>
      <c r="AK1481" s="417"/>
      <c r="AL1481" s="417"/>
      <c r="AM1481" s="417"/>
      <c r="AN1481" s="417"/>
    </row>
    <row r="1482" spans="1:40" ht="12.75" customHeight="1">
      <c r="A1482" s="475"/>
      <c r="B1482" s="510"/>
      <c r="C1482" s="569"/>
      <c r="D1482" s="590"/>
      <c r="E1482" s="618"/>
      <c r="F1482" s="631"/>
      <c r="G1482" s="631"/>
      <c r="H1482" s="423"/>
      <c r="J1482" s="417"/>
      <c r="K1482" s="417"/>
      <c r="L1482" s="417"/>
      <c r="M1482" s="417"/>
      <c r="N1482" s="417"/>
      <c r="O1482" s="417"/>
      <c r="P1482" s="417"/>
      <c r="Q1482" s="417"/>
      <c r="R1482" s="417"/>
      <c r="S1482" s="417"/>
      <c r="T1482" s="417"/>
      <c r="U1482" s="417"/>
      <c r="V1482" s="417"/>
      <c r="W1482" s="417"/>
      <c r="X1482" s="417"/>
      <c r="Y1482" s="417"/>
      <c r="Z1482" s="417"/>
      <c r="AA1482" s="417"/>
      <c r="AB1482" s="417"/>
      <c r="AC1482" s="417"/>
      <c r="AD1482" s="417"/>
      <c r="AE1482" s="417"/>
      <c r="AF1482" s="417"/>
      <c r="AG1482" s="417"/>
      <c r="AH1482" s="417"/>
      <c r="AI1482" s="417"/>
      <c r="AJ1482" s="417"/>
      <c r="AK1482" s="417"/>
      <c r="AL1482" s="417"/>
      <c r="AM1482" s="417"/>
      <c r="AN1482" s="417"/>
    </row>
    <row r="1483" spans="1:40" ht="12.75" customHeight="1">
      <c r="A1483" s="467">
        <v>8</v>
      </c>
      <c r="B1483" s="493" t="s">
        <v>3166</v>
      </c>
      <c r="C1483" s="571"/>
      <c r="D1483" s="591"/>
      <c r="E1483" s="620"/>
      <c r="F1483" s="632"/>
      <c r="G1483" s="632"/>
      <c r="H1483" s="409"/>
      <c r="J1483" s="417"/>
      <c r="K1483" s="417"/>
      <c r="L1483" s="417"/>
      <c r="M1483" s="417"/>
      <c r="N1483" s="417"/>
      <c r="O1483" s="417"/>
      <c r="P1483" s="417"/>
      <c r="Q1483" s="417"/>
      <c r="R1483" s="417"/>
      <c r="S1483" s="417"/>
      <c r="T1483" s="417"/>
      <c r="U1483" s="417"/>
      <c r="V1483" s="417"/>
      <c r="W1483" s="417"/>
      <c r="X1483" s="417"/>
      <c r="Y1483" s="417"/>
      <c r="Z1483" s="417"/>
      <c r="AA1483" s="417"/>
      <c r="AB1483" s="417"/>
      <c r="AC1483" s="417"/>
      <c r="AD1483" s="417"/>
      <c r="AE1483" s="417"/>
      <c r="AF1483" s="417"/>
      <c r="AG1483" s="417"/>
      <c r="AH1483" s="417"/>
      <c r="AI1483" s="417"/>
      <c r="AJ1483" s="417"/>
      <c r="AK1483" s="417"/>
      <c r="AL1483" s="417"/>
      <c r="AM1483" s="417"/>
      <c r="AN1483" s="417"/>
    </row>
    <row r="1484" spans="1:40" ht="12.75" customHeight="1">
      <c r="A1484" s="466"/>
      <c r="B1484" s="510"/>
      <c r="C1484" s="570"/>
      <c r="D1484" s="590"/>
      <c r="E1484" s="618"/>
      <c r="F1484" s="631"/>
      <c r="G1484" s="631"/>
      <c r="H1484" s="423"/>
      <c r="J1484" s="417"/>
      <c r="K1484" s="417"/>
      <c r="L1484" s="417"/>
      <c r="M1484" s="417"/>
      <c r="N1484" s="417"/>
      <c r="O1484" s="417"/>
      <c r="P1484" s="417"/>
      <c r="Q1484" s="417"/>
      <c r="R1484" s="417"/>
      <c r="S1484" s="417"/>
      <c r="T1484" s="417"/>
      <c r="U1484" s="417"/>
      <c r="V1484" s="417"/>
      <c r="W1484" s="417"/>
      <c r="X1484" s="417"/>
      <c r="Y1484" s="417"/>
      <c r="Z1484" s="417"/>
      <c r="AA1484" s="417"/>
      <c r="AB1484" s="417"/>
      <c r="AC1484" s="417"/>
      <c r="AD1484" s="417"/>
      <c r="AE1484" s="417"/>
      <c r="AF1484" s="417"/>
      <c r="AG1484" s="417"/>
      <c r="AH1484" s="417"/>
      <c r="AI1484" s="417"/>
      <c r="AJ1484" s="417"/>
      <c r="AK1484" s="417"/>
      <c r="AL1484" s="417"/>
      <c r="AM1484" s="417"/>
      <c r="AN1484" s="417"/>
    </row>
    <row r="1485" spans="1:40" ht="12.75" customHeight="1">
      <c r="A1485" s="480"/>
      <c r="B1485" s="523"/>
      <c r="C1485" s="574"/>
      <c r="D1485" s="591"/>
      <c r="E1485" s="619"/>
      <c r="F1485" s="632"/>
      <c r="G1485" s="632"/>
      <c r="H1485" s="277"/>
      <c r="J1485" s="417"/>
      <c r="K1485" s="417"/>
      <c r="L1485" s="417"/>
      <c r="M1485" s="417"/>
      <c r="N1485" s="417"/>
      <c r="O1485" s="417"/>
      <c r="P1485" s="417"/>
      <c r="Q1485" s="417"/>
      <c r="R1485" s="417"/>
      <c r="S1485" s="417"/>
      <c r="T1485" s="417"/>
      <c r="U1485" s="417"/>
      <c r="V1485" s="417"/>
      <c r="W1485" s="417"/>
      <c r="X1485" s="417"/>
      <c r="Y1485" s="417"/>
      <c r="Z1485" s="417"/>
      <c r="AA1485" s="417"/>
      <c r="AB1485" s="417"/>
      <c r="AC1485" s="417"/>
      <c r="AD1485" s="417"/>
      <c r="AE1485" s="417"/>
      <c r="AF1485" s="417"/>
      <c r="AG1485" s="417"/>
      <c r="AH1485" s="417"/>
      <c r="AI1485" s="417"/>
      <c r="AJ1485" s="417"/>
      <c r="AK1485" s="417"/>
      <c r="AL1485" s="417"/>
      <c r="AM1485" s="417"/>
      <c r="AN1485" s="417"/>
    </row>
    <row r="1486" spans="1:40" ht="12.75" customHeight="1">
      <c r="A1486" s="466"/>
      <c r="B1486" s="505"/>
      <c r="C1486" s="510"/>
      <c r="D1486" s="588"/>
      <c r="E1486" s="475"/>
      <c r="F1486" s="276"/>
      <c r="G1486" s="631"/>
      <c r="H1486" s="668"/>
      <c r="J1486" s="417"/>
      <c r="K1486" s="417"/>
      <c r="L1486" s="417"/>
      <c r="M1486" s="417"/>
      <c r="N1486" s="417"/>
      <c r="O1486" s="417"/>
      <c r="P1486" s="417"/>
      <c r="Q1486" s="417"/>
      <c r="R1486" s="417"/>
      <c r="S1486" s="417"/>
      <c r="T1486" s="417"/>
      <c r="U1486" s="417"/>
      <c r="V1486" s="417"/>
      <c r="W1486" s="417"/>
      <c r="X1486" s="417"/>
      <c r="Y1486" s="417"/>
      <c r="Z1486" s="417"/>
      <c r="AA1486" s="417"/>
      <c r="AB1486" s="417"/>
      <c r="AC1486" s="417"/>
      <c r="AD1486" s="417"/>
      <c r="AE1486" s="417"/>
      <c r="AF1486" s="417"/>
      <c r="AG1486" s="417"/>
      <c r="AH1486" s="417"/>
      <c r="AI1486" s="417"/>
      <c r="AJ1486" s="417"/>
      <c r="AK1486" s="417"/>
      <c r="AL1486" s="417"/>
      <c r="AM1486" s="417"/>
      <c r="AN1486" s="417"/>
    </row>
    <row r="1487" spans="1:40" ht="12.75" customHeight="1">
      <c r="A1487" s="476" t="s">
        <v>5023</v>
      </c>
      <c r="B1487" s="504" t="s">
        <v>4611</v>
      </c>
      <c r="C1487" s="511"/>
      <c r="D1487" s="589">
        <v>1</v>
      </c>
      <c r="E1487" s="507" t="s">
        <v>724</v>
      </c>
      <c r="F1487" s="630"/>
      <c r="G1487" s="632"/>
      <c r="H1487" s="277"/>
      <c r="J1487" s="417"/>
      <c r="K1487" s="417"/>
      <c r="L1487" s="417"/>
      <c r="M1487" s="417"/>
      <c r="N1487" s="417"/>
      <c r="O1487" s="417"/>
      <c r="P1487" s="417"/>
      <c r="Q1487" s="417"/>
      <c r="R1487" s="417"/>
      <c r="S1487" s="417"/>
      <c r="T1487" s="417"/>
      <c r="U1487" s="417"/>
      <c r="V1487" s="417"/>
      <c r="W1487" s="417"/>
      <c r="X1487" s="417"/>
      <c r="Y1487" s="417"/>
      <c r="Z1487" s="417"/>
      <c r="AA1487" s="417"/>
      <c r="AB1487" s="417"/>
      <c r="AC1487" s="417"/>
      <c r="AD1487" s="417"/>
      <c r="AE1487" s="417"/>
      <c r="AF1487" s="417"/>
      <c r="AG1487" s="417"/>
      <c r="AH1487" s="417"/>
      <c r="AI1487" s="417"/>
      <c r="AJ1487" s="417"/>
      <c r="AK1487" s="417"/>
      <c r="AL1487" s="417"/>
      <c r="AM1487" s="417"/>
      <c r="AN1487" s="417"/>
    </row>
    <row r="1488" spans="1:40" ht="12.75" customHeight="1">
      <c r="A1488" s="466"/>
      <c r="B1488" s="496"/>
      <c r="C1488" s="496"/>
      <c r="D1488" s="588"/>
      <c r="E1488" s="475"/>
      <c r="F1488" s="276"/>
      <c r="G1488" s="631"/>
      <c r="H1488" s="661"/>
      <c r="J1488" s="417"/>
      <c r="K1488" s="417"/>
      <c r="L1488" s="417"/>
      <c r="M1488" s="417"/>
      <c r="N1488" s="417"/>
      <c r="O1488" s="417"/>
      <c r="P1488" s="417"/>
      <c r="Q1488" s="417"/>
      <c r="R1488" s="417"/>
      <c r="S1488" s="417"/>
      <c r="T1488" s="417"/>
      <c r="U1488" s="417"/>
      <c r="V1488" s="417"/>
      <c r="W1488" s="417"/>
      <c r="X1488" s="417"/>
      <c r="Y1488" s="417"/>
      <c r="Z1488" s="417"/>
      <c r="AA1488" s="417"/>
      <c r="AB1488" s="417"/>
      <c r="AC1488" s="417"/>
      <c r="AD1488" s="417"/>
      <c r="AE1488" s="417"/>
      <c r="AF1488" s="417"/>
      <c r="AG1488" s="417"/>
      <c r="AH1488" s="417"/>
      <c r="AI1488" s="417"/>
      <c r="AJ1488" s="417"/>
      <c r="AK1488" s="417"/>
      <c r="AL1488" s="417"/>
      <c r="AM1488" s="417"/>
      <c r="AN1488" s="417"/>
    </row>
    <row r="1489" spans="1:40" ht="12.75" customHeight="1">
      <c r="A1489" s="476" t="s">
        <v>5024</v>
      </c>
      <c r="B1489" s="506" t="s">
        <v>2663</v>
      </c>
      <c r="C1489" s="511"/>
      <c r="D1489" s="589">
        <v>1</v>
      </c>
      <c r="E1489" s="507" t="s">
        <v>724</v>
      </c>
      <c r="F1489" s="630"/>
      <c r="G1489" s="632"/>
      <c r="H1489" s="277"/>
      <c r="J1489" s="417"/>
      <c r="K1489" s="417"/>
      <c r="L1489" s="417"/>
      <c r="M1489" s="417"/>
      <c r="N1489" s="417"/>
      <c r="O1489" s="417"/>
      <c r="P1489" s="417"/>
      <c r="Q1489" s="417"/>
      <c r="R1489" s="417"/>
      <c r="S1489" s="417"/>
      <c r="T1489" s="417"/>
      <c r="U1489" s="417"/>
      <c r="V1489" s="417"/>
      <c r="W1489" s="417"/>
      <c r="X1489" s="417"/>
      <c r="Y1489" s="417"/>
      <c r="Z1489" s="417"/>
      <c r="AA1489" s="417"/>
      <c r="AB1489" s="417"/>
      <c r="AC1489" s="417"/>
      <c r="AD1489" s="417"/>
      <c r="AE1489" s="417"/>
      <c r="AF1489" s="417"/>
      <c r="AG1489" s="417"/>
      <c r="AH1489" s="417"/>
      <c r="AI1489" s="417"/>
      <c r="AJ1489" s="417"/>
      <c r="AK1489" s="417"/>
      <c r="AL1489" s="417"/>
      <c r="AM1489" s="417"/>
      <c r="AN1489" s="417"/>
    </row>
    <row r="1490" spans="1:40" ht="12.75" customHeight="1">
      <c r="A1490" s="466"/>
      <c r="B1490" s="496"/>
      <c r="C1490" s="496"/>
      <c r="D1490" s="588"/>
      <c r="E1490" s="475"/>
      <c r="F1490" s="276"/>
      <c r="G1490" s="631"/>
      <c r="H1490" s="661"/>
      <c r="J1490" s="417"/>
      <c r="K1490" s="417"/>
      <c r="L1490" s="417"/>
      <c r="M1490" s="417"/>
      <c r="N1490" s="417"/>
      <c r="O1490" s="417"/>
      <c r="P1490" s="417"/>
      <c r="Q1490" s="417"/>
      <c r="R1490" s="417"/>
      <c r="S1490" s="417"/>
      <c r="T1490" s="417"/>
      <c r="U1490" s="417"/>
      <c r="V1490" s="417"/>
      <c r="W1490" s="417"/>
      <c r="X1490" s="417"/>
      <c r="Y1490" s="417"/>
      <c r="Z1490" s="417"/>
      <c r="AA1490" s="417"/>
      <c r="AB1490" s="417"/>
      <c r="AC1490" s="417"/>
      <c r="AD1490" s="417"/>
      <c r="AE1490" s="417"/>
      <c r="AF1490" s="417"/>
      <c r="AG1490" s="417"/>
      <c r="AH1490" s="417"/>
      <c r="AI1490" s="417"/>
      <c r="AJ1490" s="417"/>
      <c r="AK1490" s="417"/>
      <c r="AL1490" s="417"/>
      <c r="AM1490" s="417"/>
      <c r="AN1490" s="417"/>
    </row>
    <row r="1491" spans="1:40" ht="12.75" customHeight="1">
      <c r="A1491" s="476"/>
      <c r="B1491" s="492"/>
      <c r="C1491" s="511"/>
      <c r="D1491" s="589"/>
      <c r="E1491" s="507"/>
      <c r="F1491" s="630"/>
      <c r="G1491" s="632"/>
      <c r="H1491" s="277"/>
      <c r="J1491" s="417"/>
      <c r="K1491" s="417"/>
      <c r="L1491" s="417"/>
      <c r="M1491" s="417"/>
      <c r="N1491" s="417"/>
      <c r="O1491" s="417"/>
      <c r="P1491" s="417"/>
      <c r="Q1491" s="417"/>
      <c r="R1491" s="417"/>
      <c r="S1491" s="417"/>
      <c r="T1491" s="417"/>
      <c r="U1491" s="417"/>
      <c r="V1491" s="417"/>
      <c r="W1491" s="417"/>
      <c r="X1491" s="417"/>
      <c r="Y1491" s="417"/>
      <c r="Z1491" s="417"/>
      <c r="AA1491" s="417"/>
      <c r="AB1491" s="417"/>
      <c r="AC1491" s="417"/>
      <c r="AD1491" s="417"/>
      <c r="AE1491" s="417"/>
      <c r="AF1491" s="417"/>
      <c r="AG1491" s="417"/>
      <c r="AH1491" s="417"/>
      <c r="AI1491" s="417"/>
      <c r="AJ1491" s="417"/>
      <c r="AK1491" s="417"/>
      <c r="AL1491" s="417"/>
      <c r="AM1491" s="417"/>
      <c r="AN1491" s="417"/>
    </row>
    <row r="1492" spans="1:40" ht="12.75" customHeight="1">
      <c r="A1492" s="466"/>
      <c r="B1492" s="510"/>
      <c r="C1492" s="423"/>
      <c r="D1492" s="599"/>
      <c r="E1492" s="618"/>
      <c r="F1492" s="276"/>
      <c r="G1492" s="631"/>
      <c r="H1492" s="661"/>
      <c r="J1492" s="417"/>
      <c r="K1492" s="417"/>
      <c r="L1492" s="417"/>
      <c r="M1492" s="417"/>
      <c r="N1492" s="417"/>
      <c r="O1492" s="417"/>
      <c r="P1492" s="417"/>
      <c r="Q1492" s="417"/>
      <c r="R1492" s="417"/>
      <c r="S1492" s="417"/>
      <c r="T1492" s="417"/>
      <c r="U1492" s="417"/>
      <c r="V1492" s="417"/>
      <c r="W1492" s="417"/>
      <c r="X1492" s="417"/>
      <c r="Y1492" s="417"/>
      <c r="Z1492" s="417"/>
      <c r="AA1492" s="417"/>
      <c r="AB1492" s="417"/>
      <c r="AC1492" s="417"/>
      <c r="AD1492" s="417"/>
      <c r="AE1492" s="417"/>
      <c r="AF1492" s="417"/>
      <c r="AG1492" s="417"/>
      <c r="AH1492" s="417"/>
      <c r="AI1492" s="417"/>
      <c r="AJ1492" s="417"/>
      <c r="AK1492" s="417"/>
      <c r="AL1492" s="417"/>
      <c r="AM1492" s="417"/>
      <c r="AN1492" s="417"/>
    </row>
    <row r="1493" spans="1:40" ht="12.75" customHeight="1">
      <c r="A1493" s="467"/>
      <c r="B1493" s="523"/>
      <c r="C1493" s="409"/>
      <c r="D1493" s="600"/>
      <c r="E1493" s="619"/>
      <c r="F1493" s="630"/>
      <c r="G1493" s="632"/>
      <c r="H1493" s="277"/>
      <c r="J1493" s="417"/>
      <c r="K1493" s="417"/>
      <c r="L1493" s="417"/>
      <c r="M1493" s="417"/>
      <c r="N1493" s="417"/>
      <c r="O1493" s="417"/>
      <c r="P1493" s="417"/>
      <c r="Q1493" s="417"/>
      <c r="R1493" s="417"/>
      <c r="S1493" s="417"/>
      <c r="T1493" s="417"/>
      <c r="U1493" s="417"/>
      <c r="V1493" s="417"/>
      <c r="W1493" s="417"/>
      <c r="X1493" s="417"/>
      <c r="Y1493" s="417"/>
      <c r="Z1493" s="417"/>
      <c r="AA1493" s="417"/>
      <c r="AB1493" s="417"/>
      <c r="AC1493" s="417"/>
      <c r="AD1493" s="417"/>
      <c r="AE1493" s="417"/>
      <c r="AF1493" s="417"/>
      <c r="AG1493" s="417"/>
      <c r="AH1493" s="417"/>
      <c r="AI1493" s="417"/>
      <c r="AJ1493" s="417"/>
      <c r="AK1493" s="417"/>
      <c r="AL1493" s="417"/>
      <c r="AM1493" s="417"/>
      <c r="AN1493" s="417"/>
    </row>
    <row r="1494" spans="1:40" ht="12.75" customHeight="1">
      <c r="A1494" s="466"/>
      <c r="B1494" s="510"/>
      <c r="C1494" s="514"/>
      <c r="D1494" s="599"/>
      <c r="E1494" s="618"/>
      <c r="F1494" s="276"/>
      <c r="G1494" s="631"/>
      <c r="H1494" s="661"/>
      <c r="J1494" s="417"/>
      <c r="K1494" s="417"/>
      <c r="L1494" s="417"/>
      <c r="M1494" s="417"/>
      <c r="N1494" s="417"/>
      <c r="O1494" s="417"/>
      <c r="P1494" s="417"/>
      <c r="Q1494" s="417"/>
      <c r="R1494" s="417"/>
      <c r="S1494" s="417"/>
      <c r="T1494" s="417"/>
      <c r="U1494" s="417"/>
      <c r="V1494" s="417"/>
      <c r="W1494" s="417"/>
      <c r="X1494" s="417"/>
      <c r="Y1494" s="417"/>
      <c r="Z1494" s="417"/>
      <c r="AA1494" s="417"/>
      <c r="AB1494" s="417"/>
      <c r="AC1494" s="417"/>
      <c r="AD1494" s="417"/>
      <c r="AE1494" s="417"/>
      <c r="AF1494" s="417"/>
      <c r="AG1494" s="417"/>
      <c r="AH1494" s="417"/>
      <c r="AI1494" s="417"/>
      <c r="AJ1494" s="417"/>
      <c r="AK1494" s="417"/>
      <c r="AL1494" s="417"/>
      <c r="AM1494" s="417"/>
      <c r="AN1494" s="417"/>
    </row>
    <row r="1495" spans="1:40" ht="12.75" customHeight="1">
      <c r="A1495" s="467"/>
      <c r="B1495" s="523"/>
      <c r="C1495" s="409"/>
      <c r="D1495" s="599"/>
      <c r="E1495" s="619"/>
      <c r="F1495" s="276"/>
      <c r="G1495" s="632"/>
      <c r="H1495" s="277"/>
      <c r="J1495" s="417"/>
      <c r="K1495" s="417"/>
      <c r="L1495" s="417"/>
      <c r="M1495" s="417"/>
      <c r="N1495" s="417"/>
      <c r="O1495" s="417"/>
      <c r="P1495" s="417"/>
      <c r="Q1495" s="417"/>
      <c r="R1495" s="417"/>
      <c r="S1495" s="417"/>
      <c r="T1495" s="417"/>
      <c r="U1495" s="417"/>
      <c r="V1495" s="417"/>
      <c r="W1495" s="417"/>
      <c r="X1495" s="417"/>
      <c r="Y1495" s="417"/>
      <c r="Z1495" s="417"/>
      <c r="AA1495" s="417"/>
      <c r="AB1495" s="417"/>
      <c r="AC1495" s="417"/>
      <c r="AD1495" s="417"/>
      <c r="AE1495" s="417"/>
      <c r="AF1495" s="417"/>
      <c r="AG1495" s="417"/>
      <c r="AH1495" s="417"/>
      <c r="AI1495" s="417"/>
      <c r="AJ1495" s="417"/>
      <c r="AK1495" s="417"/>
      <c r="AL1495" s="417"/>
      <c r="AM1495" s="417"/>
      <c r="AN1495" s="417"/>
    </row>
    <row r="1496" spans="1:40" ht="12.75" customHeight="1">
      <c r="A1496" s="466"/>
      <c r="B1496" s="510"/>
      <c r="C1496" s="514"/>
      <c r="D1496" s="597"/>
      <c r="E1496" s="618"/>
      <c r="F1496" s="636"/>
      <c r="G1496" s="631"/>
      <c r="H1496" s="661"/>
      <c r="J1496" s="417"/>
      <c r="K1496" s="417"/>
      <c r="L1496" s="417"/>
      <c r="M1496" s="417"/>
      <c r="N1496" s="417"/>
      <c r="O1496" s="417"/>
      <c r="P1496" s="417"/>
      <c r="Q1496" s="417"/>
      <c r="R1496" s="417"/>
      <c r="S1496" s="417"/>
      <c r="T1496" s="417"/>
      <c r="U1496" s="417"/>
      <c r="V1496" s="417"/>
      <c r="W1496" s="417"/>
      <c r="X1496" s="417"/>
      <c r="Y1496" s="417"/>
      <c r="Z1496" s="417"/>
      <c r="AA1496" s="417"/>
      <c r="AB1496" s="417"/>
      <c r="AC1496" s="417"/>
      <c r="AD1496" s="417"/>
      <c r="AE1496" s="417"/>
      <c r="AF1496" s="417"/>
      <c r="AG1496" s="417"/>
      <c r="AH1496" s="417"/>
      <c r="AI1496" s="417"/>
      <c r="AJ1496" s="417"/>
      <c r="AK1496" s="417"/>
      <c r="AL1496" s="417"/>
      <c r="AM1496" s="417"/>
      <c r="AN1496" s="417"/>
    </row>
    <row r="1497" spans="1:40" ht="12.75" customHeight="1">
      <c r="A1497" s="467"/>
      <c r="B1497" s="523"/>
      <c r="C1497" s="515"/>
      <c r="D1497" s="594"/>
      <c r="E1497" s="619"/>
      <c r="F1497" s="630"/>
      <c r="G1497" s="632"/>
      <c r="H1497" s="277"/>
      <c r="J1497" s="417"/>
      <c r="K1497" s="417"/>
      <c r="L1497" s="417"/>
      <c r="M1497" s="417"/>
      <c r="N1497" s="417"/>
      <c r="O1497" s="417"/>
      <c r="P1497" s="417"/>
      <c r="Q1497" s="417"/>
      <c r="R1497" s="417"/>
      <c r="S1497" s="417"/>
      <c r="T1497" s="417"/>
      <c r="U1497" s="417"/>
      <c r="V1497" s="417"/>
      <c r="W1497" s="417"/>
      <c r="X1497" s="417"/>
      <c r="Y1497" s="417"/>
      <c r="Z1497" s="417"/>
      <c r="AA1497" s="417"/>
      <c r="AB1497" s="417"/>
      <c r="AC1497" s="417"/>
      <c r="AD1497" s="417"/>
      <c r="AE1497" s="417"/>
      <c r="AF1497" s="417"/>
      <c r="AG1497" s="417"/>
      <c r="AH1497" s="417"/>
      <c r="AI1497" s="417"/>
      <c r="AJ1497" s="417"/>
      <c r="AK1497" s="417"/>
      <c r="AL1497" s="417"/>
      <c r="AM1497" s="417"/>
      <c r="AN1497" s="417"/>
    </row>
    <row r="1498" spans="1:40" ht="12.75" customHeight="1">
      <c r="A1498" s="466"/>
      <c r="B1498" s="510"/>
      <c r="C1498" s="516"/>
      <c r="D1498" s="599"/>
      <c r="E1498" s="618"/>
      <c r="F1498" s="276"/>
      <c r="G1498" s="631"/>
      <c r="H1498" s="661"/>
      <c r="J1498" s="417"/>
      <c r="K1498" s="417"/>
      <c r="L1498" s="417"/>
      <c r="M1498" s="417"/>
      <c r="N1498" s="417"/>
      <c r="O1498" s="417"/>
      <c r="P1498" s="417"/>
      <c r="Q1498" s="417"/>
      <c r="R1498" s="417"/>
      <c r="S1498" s="417"/>
      <c r="T1498" s="417"/>
      <c r="U1498" s="417"/>
      <c r="V1498" s="417"/>
      <c r="W1498" s="417"/>
      <c r="X1498" s="417"/>
      <c r="Y1498" s="417"/>
      <c r="Z1498" s="417"/>
      <c r="AA1498" s="417"/>
      <c r="AB1498" s="417"/>
      <c r="AC1498" s="417"/>
      <c r="AD1498" s="417"/>
      <c r="AE1498" s="417"/>
      <c r="AF1498" s="417"/>
      <c r="AG1498" s="417"/>
      <c r="AH1498" s="417"/>
      <c r="AI1498" s="417"/>
      <c r="AJ1498" s="417"/>
      <c r="AK1498" s="417"/>
      <c r="AL1498" s="417"/>
      <c r="AM1498" s="417"/>
      <c r="AN1498" s="417"/>
    </row>
    <row r="1499" spans="1:40" ht="12.75" customHeight="1">
      <c r="A1499" s="467"/>
      <c r="B1499" s="523"/>
      <c r="C1499" s="515"/>
      <c r="D1499" s="600"/>
      <c r="E1499" s="619"/>
      <c r="F1499" s="630"/>
      <c r="G1499" s="632"/>
      <c r="H1499" s="277"/>
      <c r="J1499" s="417"/>
      <c r="K1499" s="417"/>
      <c r="L1499" s="417"/>
      <c r="M1499" s="417"/>
      <c r="N1499" s="417"/>
      <c r="O1499" s="417"/>
      <c r="P1499" s="417"/>
      <c r="Q1499" s="417"/>
      <c r="R1499" s="417"/>
      <c r="S1499" s="417"/>
      <c r="T1499" s="417"/>
      <c r="U1499" s="417"/>
      <c r="V1499" s="417"/>
      <c r="W1499" s="417"/>
      <c r="X1499" s="417"/>
      <c r="Y1499" s="417"/>
      <c r="Z1499" s="417"/>
      <c r="AA1499" s="417"/>
      <c r="AB1499" s="417"/>
      <c r="AC1499" s="417"/>
      <c r="AD1499" s="417"/>
      <c r="AE1499" s="417"/>
      <c r="AF1499" s="417"/>
      <c r="AG1499" s="417"/>
      <c r="AH1499" s="417"/>
      <c r="AI1499" s="417"/>
      <c r="AJ1499" s="417"/>
      <c r="AK1499" s="417"/>
      <c r="AL1499" s="417"/>
      <c r="AM1499" s="417"/>
      <c r="AN1499" s="417"/>
    </row>
    <row r="1500" spans="1:40" ht="12.75" customHeight="1">
      <c r="A1500" s="466"/>
      <c r="B1500" s="496"/>
      <c r="C1500" s="514"/>
      <c r="D1500" s="599"/>
      <c r="E1500" s="618"/>
      <c r="F1500" s="276"/>
      <c r="G1500" s="631"/>
      <c r="H1500" s="661"/>
      <c r="J1500" s="417"/>
      <c r="K1500" s="417"/>
      <c r="L1500" s="417"/>
      <c r="M1500" s="417"/>
      <c r="N1500" s="417"/>
      <c r="O1500" s="417"/>
      <c r="P1500" s="417"/>
      <c r="Q1500" s="417"/>
      <c r="R1500" s="417"/>
      <c r="S1500" s="417"/>
      <c r="T1500" s="417"/>
      <c r="U1500" s="417"/>
      <c r="V1500" s="417"/>
      <c r="W1500" s="417"/>
      <c r="X1500" s="417"/>
      <c r="Y1500" s="417"/>
      <c r="Z1500" s="417"/>
      <c r="AA1500" s="417"/>
      <c r="AB1500" s="417"/>
      <c r="AC1500" s="417"/>
      <c r="AD1500" s="417"/>
      <c r="AE1500" s="417"/>
      <c r="AF1500" s="417"/>
      <c r="AG1500" s="417"/>
      <c r="AH1500" s="417"/>
      <c r="AI1500" s="417"/>
      <c r="AJ1500" s="417"/>
      <c r="AK1500" s="417"/>
      <c r="AL1500" s="417"/>
      <c r="AM1500" s="417"/>
      <c r="AN1500" s="417"/>
    </row>
    <row r="1501" spans="1:40" ht="12.75" customHeight="1">
      <c r="A1501" s="467"/>
      <c r="B1501" s="493"/>
      <c r="C1501" s="409"/>
      <c r="D1501" s="600"/>
      <c r="E1501" s="619"/>
      <c r="F1501" s="630"/>
      <c r="G1501" s="632"/>
      <c r="H1501" s="277"/>
      <c r="J1501" s="417"/>
      <c r="K1501" s="417"/>
      <c r="L1501" s="417"/>
      <c r="M1501" s="417"/>
      <c r="N1501" s="417"/>
      <c r="O1501" s="417"/>
      <c r="P1501" s="417"/>
      <c r="Q1501" s="417"/>
      <c r="R1501" s="417"/>
      <c r="S1501" s="417"/>
      <c r="T1501" s="417"/>
      <c r="U1501" s="417"/>
      <c r="V1501" s="417"/>
      <c r="W1501" s="417"/>
      <c r="X1501" s="417"/>
      <c r="Y1501" s="417"/>
      <c r="Z1501" s="417"/>
      <c r="AA1501" s="417"/>
      <c r="AB1501" s="417"/>
      <c r="AC1501" s="417"/>
      <c r="AD1501" s="417"/>
      <c r="AE1501" s="417"/>
      <c r="AF1501" s="417"/>
      <c r="AG1501" s="417"/>
      <c r="AH1501" s="417"/>
      <c r="AI1501" s="417"/>
      <c r="AJ1501" s="417"/>
      <c r="AK1501" s="417"/>
      <c r="AL1501" s="417"/>
      <c r="AM1501" s="417"/>
      <c r="AN1501" s="417"/>
    </row>
    <row r="1502" spans="1:40" ht="12.75" customHeight="1">
      <c r="A1502" s="466"/>
      <c r="B1502" s="516"/>
      <c r="C1502" s="423"/>
      <c r="D1502" s="599"/>
      <c r="E1502" s="618"/>
      <c r="F1502" s="276"/>
      <c r="G1502" s="631"/>
      <c r="H1502" s="651"/>
      <c r="J1502" s="417"/>
      <c r="K1502" s="417"/>
      <c r="L1502" s="417"/>
      <c r="M1502" s="417"/>
      <c r="N1502" s="417"/>
      <c r="O1502" s="417"/>
      <c r="P1502" s="417"/>
      <c r="Q1502" s="417"/>
      <c r="R1502" s="417"/>
      <c r="S1502" s="417"/>
      <c r="T1502" s="417"/>
      <c r="U1502" s="417"/>
      <c r="V1502" s="417"/>
      <c r="W1502" s="417"/>
      <c r="X1502" s="417"/>
      <c r="Y1502" s="417"/>
      <c r="Z1502" s="417"/>
      <c r="AA1502" s="417"/>
      <c r="AB1502" s="417"/>
      <c r="AC1502" s="417"/>
      <c r="AD1502" s="417"/>
      <c r="AE1502" s="417"/>
      <c r="AF1502" s="417"/>
      <c r="AG1502" s="417"/>
      <c r="AH1502" s="417"/>
      <c r="AI1502" s="417"/>
      <c r="AJ1502" s="417"/>
      <c r="AK1502" s="417"/>
      <c r="AL1502" s="417"/>
      <c r="AM1502" s="417"/>
      <c r="AN1502" s="417"/>
    </row>
    <row r="1503" spans="1:40" ht="12.75" customHeight="1">
      <c r="A1503" s="467"/>
      <c r="B1503" s="497"/>
      <c r="C1503" s="515"/>
      <c r="D1503" s="600"/>
      <c r="E1503" s="619"/>
      <c r="F1503" s="630"/>
      <c r="G1503" s="632"/>
      <c r="H1503" s="277"/>
      <c r="J1503" s="417"/>
      <c r="K1503" s="417"/>
      <c r="L1503" s="417"/>
      <c r="M1503" s="417"/>
      <c r="N1503" s="417"/>
      <c r="O1503" s="417"/>
      <c r="P1503" s="417"/>
      <c r="Q1503" s="417"/>
      <c r="R1503" s="417"/>
      <c r="S1503" s="417"/>
      <c r="T1503" s="417"/>
      <c r="U1503" s="417"/>
      <c r="V1503" s="417"/>
      <c r="W1503" s="417"/>
      <c r="X1503" s="417"/>
      <c r="Y1503" s="417"/>
      <c r="Z1503" s="417"/>
      <c r="AA1503" s="417"/>
      <c r="AB1503" s="417"/>
      <c r="AC1503" s="417"/>
      <c r="AD1503" s="417"/>
      <c r="AE1503" s="417"/>
      <c r="AF1503" s="417"/>
      <c r="AG1503" s="417"/>
      <c r="AH1503" s="417"/>
      <c r="AI1503" s="417"/>
      <c r="AJ1503" s="417"/>
      <c r="AK1503" s="417"/>
      <c r="AL1503" s="417"/>
      <c r="AM1503" s="417"/>
      <c r="AN1503" s="417"/>
    </row>
    <row r="1504" spans="1:40" ht="12.75" customHeight="1">
      <c r="A1504" s="466"/>
      <c r="B1504" s="516"/>
      <c r="C1504" s="423"/>
      <c r="D1504" s="599"/>
      <c r="E1504" s="618"/>
      <c r="F1504" s="276"/>
      <c r="G1504" s="631"/>
      <c r="H1504" s="661"/>
      <c r="J1504" s="417"/>
      <c r="K1504" s="417"/>
      <c r="L1504" s="417"/>
      <c r="M1504" s="417"/>
      <c r="N1504" s="417"/>
      <c r="O1504" s="417"/>
      <c r="P1504" s="417"/>
      <c r="Q1504" s="417"/>
      <c r="R1504" s="417"/>
      <c r="S1504" s="417"/>
      <c r="T1504" s="417"/>
      <c r="U1504" s="417"/>
      <c r="V1504" s="417"/>
      <c r="W1504" s="417"/>
      <c r="X1504" s="417"/>
      <c r="Y1504" s="417"/>
      <c r="Z1504" s="417"/>
      <c r="AA1504" s="417"/>
      <c r="AB1504" s="417"/>
      <c r="AC1504" s="417"/>
      <c r="AD1504" s="417"/>
      <c r="AE1504" s="417"/>
      <c r="AF1504" s="417"/>
      <c r="AG1504" s="417"/>
      <c r="AH1504" s="417"/>
      <c r="AI1504" s="417"/>
      <c r="AJ1504" s="417"/>
      <c r="AK1504" s="417"/>
      <c r="AL1504" s="417"/>
      <c r="AM1504" s="417"/>
      <c r="AN1504" s="417"/>
    </row>
    <row r="1505" spans="1:40" ht="12.75" customHeight="1">
      <c r="A1505" s="467"/>
      <c r="B1505" s="497"/>
      <c r="C1505" s="515"/>
      <c r="D1505" s="600"/>
      <c r="E1505" s="619"/>
      <c r="F1505" s="630"/>
      <c r="G1505" s="632"/>
      <c r="H1505" s="277"/>
      <c r="J1505" s="417"/>
      <c r="K1505" s="417"/>
      <c r="L1505" s="417"/>
      <c r="M1505" s="417"/>
      <c r="N1505" s="417"/>
      <c r="O1505" s="417"/>
      <c r="P1505" s="417"/>
      <c r="Q1505" s="417"/>
      <c r="R1505" s="417"/>
      <c r="S1505" s="417"/>
      <c r="T1505" s="417"/>
      <c r="U1505" s="417"/>
      <c r="V1505" s="417"/>
      <c r="W1505" s="417"/>
      <c r="X1505" s="417"/>
      <c r="Y1505" s="417"/>
      <c r="Z1505" s="417"/>
      <c r="AA1505" s="417"/>
      <c r="AB1505" s="417"/>
      <c r="AC1505" s="417"/>
      <c r="AD1505" s="417"/>
      <c r="AE1505" s="417"/>
      <c r="AF1505" s="417"/>
      <c r="AG1505" s="417"/>
      <c r="AH1505" s="417"/>
      <c r="AI1505" s="417"/>
      <c r="AJ1505" s="417"/>
      <c r="AK1505" s="417"/>
      <c r="AL1505" s="417"/>
      <c r="AM1505" s="417"/>
      <c r="AN1505" s="417"/>
    </row>
    <row r="1506" spans="1:40" ht="12.75" customHeight="1">
      <c r="A1506" s="466"/>
      <c r="B1506" s="516"/>
      <c r="C1506" s="423"/>
      <c r="D1506" s="599"/>
      <c r="E1506" s="618"/>
      <c r="F1506" s="276"/>
      <c r="G1506" s="631"/>
      <c r="H1506" s="661"/>
      <c r="J1506" s="417"/>
      <c r="K1506" s="417"/>
      <c r="L1506" s="417"/>
      <c r="M1506" s="417"/>
      <c r="N1506" s="417"/>
      <c r="O1506" s="417"/>
      <c r="P1506" s="417"/>
      <c r="Q1506" s="417"/>
      <c r="R1506" s="417"/>
      <c r="S1506" s="417"/>
      <c r="T1506" s="417"/>
      <c r="U1506" s="417"/>
      <c r="V1506" s="417"/>
      <c r="W1506" s="417"/>
      <c r="X1506" s="417"/>
      <c r="Y1506" s="417"/>
      <c r="Z1506" s="417"/>
      <c r="AA1506" s="417"/>
      <c r="AB1506" s="417"/>
      <c r="AC1506" s="417"/>
      <c r="AD1506" s="417"/>
      <c r="AE1506" s="417"/>
      <c r="AF1506" s="417"/>
      <c r="AG1506" s="417"/>
      <c r="AH1506" s="417"/>
      <c r="AI1506" s="417"/>
      <c r="AJ1506" s="417"/>
      <c r="AK1506" s="417"/>
      <c r="AL1506" s="417"/>
      <c r="AM1506" s="417"/>
      <c r="AN1506" s="417"/>
    </row>
    <row r="1507" spans="1:40" ht="12.75" customHeight="1">
      <c r="A1507" s="467"/>
      <c r="B1507" s="497"/>
      <c r="C1507" s="515"/>
      <c r="D1507" s="600"/>
      <c r="E1507" s="619"/>
      <c r="F1507" s="630"/>
      <c r="G1507" s="632"/>
      <c r="H1507" s="277"/>
      <c r="J1507" s="417"/>
      <c r="K1507" s="417"/>
      <c r="L1507" s="417"/>
      <c r="M1507" s="417"/>
      <c r="N1507" s="417"/>
      <c r="O1507" s="417"/>
      <c r="P1507" s="417"/>
      <c r="Q1507" s="417"/>
      <c r="R1507" s="417"/>
      <c r="S1507" s="417"/>
      <c r="T1507" s="417"/>
      <c r="U1507" s="417"/>
      <c r="V1507" s="417"/>
      <c r="W1507" s="417"/>
      <c r="X1507" s="417"/>
      <c r="Y1507" s="417"/>
      <c r="Z1507" s="417"/>
      <c r="AA1507" s="417"/>
      <c r="AB1507" s="417"/>
      <c r="AC1507" s="417"/>
      <c r="AD1507" s="417"/>
      <c r="AE1507" s="417"/>
      <c r="AF1507" s="417"/>
      <c r="AG1507" s="417"/>
      <c r="AH1507" s="417"/>
      <c r="AI1507" s="417"/>
      <c r="AJ1507" s="417"/>
      <c r="AK1507" s="417"/>
      <c r="AL1507" s="417"/>
      <c r="AM1507" s="417"/>
      <c r="AN1507" s="417"/>
    </row>
    <row r="1508" spans="1:40" ht="12.75" customHeight="1">
      <c r="A1508" s="466"/>
      <c r="B1508" s="491"/>
      <c r="C1508" s="423"/>
      <c r="D1508" s="599"/>
      <c r="E1508" s="618"/>
      <c r="F1508" s="276"/>
      <c r="G1508" s="631"/>
      <c r="H1508" s="661"/>
      <c r="J1508" s="417"/>
      <c r="K1508" s="417"/>
      <c r="L1508" s="417"/>
      <c r="M1508" s="417"/>
      <c r="N1508" s="417"/>
      <c r="O1508" s="417"/>
      <c r="P1508" s="417"/>
      <c r="Q1508" s="417"/>
      <c r="R1508" s="417"/>
      <c r="S1508" s="417"/>
      <c r="T1508" s="417"/>
      <c r="U1508" s="417"/>
      <c r="V1508" s="417"/>
      <c r="W1508" s="417"/>
      <c r="X1508" s="417"/>
      <c r="Y1508" s="417"/>
      <c r="Z1508" s="417"/>
      <c r="AA1508" s="417"/>
      <c r="AB1508" s="417"/>
      <c r="AC1508" s="417"/>
      <c r="AD1508" s="417"/>
      <c r="AE1508" s="417"/>
      <c r="AF1508" s="417"/>
      <c r="AG1508" s="417"/>
      <c r="AH1508" s="417"/>
      <c r="AI1508" s="417"/>
      <c r="AJ1508" s="417"/>
      <c r="AK1508" s="417"/>
      <c r="AL1508" s="417"/>
      <c r="AM1508" s="417"/>
      <c r="AN1508" s="417"/>
    </row>
    <row r="1509" spans="1:40" ht="12.75" customHeight="1">
      <c r="A1509" s="467"/>
      <c r="B1509" s="493"/>
      <c r="C1509" s="409"/>
      <c r="D1509" s="600"/>
      <c r="E1509" s="619"/>
      <c r="F1509" s="630"/>
      <c r="G1509" s="632"/>
      <c r="H1509" s="277"/>
      <c r="J1509" s="417"/>
      <c r="K1509" s="417"/>
      <c r="L1509" s="417"/>
      <c r="M1509" s="417"/>
      <c r="N1509" s="417"/>
      <c r="O1509" s="417"/>
      <c r="P1509" s="417"/>
      <c r="Q1509" s="417"/>
      <c r="R1509" s="417"/>
      <c r="S1509" s="417"/>
      <c r="T1509" s="417"/>
      <c r="U1509" s="417"/>
      <c r="V1509" s="417"/>
      <c r="W1509" s="417"/>
      <c r="X1509" s="417"/>
      <c r="Y1509" s="417"/>
      <c r="Z1509" s="417"/>
      <c r="AA1509" s="417"/>
      <c r="AB1509" s="417"/>
      <c r="AC1509" s="417"/>
      <c r="AD1509" s="417"/>
      <c r="AE1509" s="417"/>
      <c r="AF1509" s="417"/>
      <c r="AG1509" s="417"/>
      <c r="AH1509" s="417"/>
      <c r="AI1509" s="417"/>
      <c r="AJ1509" s="417"/>
      <c r="AK1509" s="417"/>
      <c r="AL1509" s="417"/>
      <c r="AM1509" s="417"/>
      <c r="AN1509" s="417"/>
    </row>
    <row r="1510" spans="1:40" ht="12.75" customHeight="1">
      <c r="A1510" s="466"/>
      <c r="B1510" s="516"/>
      <c r="C1510" s="514"/>
      <c r="D1510" s="599"/>
      <c r="E1510" s="618"/>
      <c r="F1510" s="276"/>
      <c r="G1510" s="631"/>
      <c r="H1510" s="661"/>
      <c r="J1510" s="417"/>
      <c r="K1510" s="417"/>
      <c r="L1510" s="417"/>
      <c r="M1510" s="417"/>
      <c r="N1510" s="417"/>
      <c r="O1510" s="417"/>
      <c r="P1510" s="417"/>
      <c r="Q1510" s="417"/>
      <c r="R1510" s="417"/>
      <c r="S1510" s="417"/>
      <c r="T1510" s="417"/>
      <c r="U1510" s="417"/>
      <c r="V1510" s="417"/>
      <c r="W1510" s="417"/>
      <c r="X1510" s="417"/>
      <c r="Y1510" s="417"/>
      <c r="Z1510" s="417"/>
      <c r="AA1510" s="417"/>
      <c r="AB1510" s="417"/>
      <c r="AC1510" s="417"/>
      <c r="AD1510" s="417"/>
      <c r="AE1510" s="417"/>
      <c r="AF1510" s="417"/>
      <c r="AG1510" s="417"/>
      <c r="AH1510" s="417"/>
      <c r="AI1510" s="417"/>
      <c r="AJ1510" s="417"/>
      <c r="AK1510" s="417"/>
      <c r="AL1510" s="417"/>
      <c r="AM1510" s="417"/>
      <c r="AN1510" s="417"/>
    </row>
    <row r="1511" spans="1:40" ht="12.75" customHeight="1">
      <c r="A1511" s="467"/>
      <c r="B1511" s="409"/>
      <c r="C1511" s="409"/>
      <c r="D1511" s="600"/>
      <c r="E1511" s="619"/>
      <c r="F1511" s="630"/>
      <c r="G1511" s="632"/>
      <c r="H1511" s="277"/>
      <c r="J1511" s="417"/>
      <c r="K1511" s="417"/>
      <c r="L1511" s="417"/>
      <c r="M1511" s="417"/>
      <c r="N1511" s="417"/>
      <c r="O1511" s="417"/>
      <c r="P1511" s="417"/>
      <c r="Q1511" s="417"/>
      <c r="R1511" s="417"/>
      <c r="S1511" s="417"/>
      <c r="T1511" s="417"/>
      <c r="U1511" s="417"/>
      <c r="V1511" s="417"/>
      <c r="W1511" s="417"/>
      <c r="X1511" s="417"/>
      <c r="Y1511" s="417"/>
      <c r="Z1511" s="417"/>
      <c r="AA1511" s="417"/>
      <c r="AB1511" s="417"/>
      <c r="AC1511" s="417"/>
      <c r="AD1511" s="417"/>
      <c r="AE1511" s="417"/>
      <c r="AF1511" s="417"/>
      <c r="AG1511" s="417"/>
      <c r="AH1511" s="417"/>
      <c r="AI1511" s="417"/>
      <c r="AJ1511" s="417"/>
      <c r="AK1511" s="417"/>
      <c r="AL1511" s="417"/>
      <c r="AM1511" s="417"/>
      <c r="AN1511" s="417"/>
    </row>
    <row r="1512" spans="1:40" ht="12.75" customHeight="1">
      <c r="A1512" s="466"/>
      <c r="B1512" s="516"/>
      <c r="C1512" s="514"/>
      <c r="D1512" s="599"/>
      <c r="E1512" s="618"/>
      <c r="F1512" s="276"/>
      <c r="G1512" s="631"/>
      <c r="H1512" s="661"/>
      <c r="J1512" s="417"/>
      <c r="K1512" s="417"/>
      <c r="L1512" s="417"/>
      <c r="M1512" s="417"/>
      <c r="N1512" s="417"/>
      <c r="O1512" s="417"/>
      <c r="P1512" s="417"/>
      <c r="Q1512" s="417"/>
      <c r="R1512" s="417"/>
      <c r="S1512" s="417"/>
      <c r="T1512" s="417"/>
      <c r="U1512" s="417"/>
      <c r="V1512" s="417"/>
      <c r="W1512" s="417"/>
      <c r="X1512" s="417"/>
      <c r="Y1512" s="417"/>
      <c r="Z1512" s="417"/>
      <c r="AA1512" s="417"/>
      <c r="AB1512" s="417"/>
      <c r="AC1512" s="417"/>
      <c r="AD1512" s="417"/>
      <c r="AE1512" s="417"/>
      <c r="AF1512" s="417"/>
      <c r="AG1512" s="417"/>
      <c r="AH1512" s="417"/>
      <c r="AI1512" s="417"/>
      <c r="AJ1512" s="417"/>
      <c r="AK1512" s="417"/>
      <c r="AL1512" s="417"/>
      <c r="AM1512" s="417"/>
      <c r="AN1512" s="417"/>
    </row>
    <row r="1513" spans="1:40" ht="12.75" customHeight="1">
      <c r="A1513" s="467"/>
      <c r="B1513" s="515"/>
      <c r="C1513" s="409"/>
      <c r="D1513" s="600"/>
      <c r="E1513" s="619"/>
      <c r="F1513" s="630"/>
      <c r="G1513" s="632"/>
      <c r="H1513" s="277"/>
      <c r="J1513" s="417"/>
      <c r="K1513" s="417"/>
      <c r="L1513" s="417"/>
      <c r="M1513" s="417"/>
      <c r="N1513" s="417"/>
      <c r="O1513" s="417"/>
      <c r="P1513" s="417"/>
      <c r="Q1513" s="417"/>
      <c r="R1513" s="417"/>
      <c r="S1513" s="417"/>
      <c r="T1513" s="417"/>
      <c r="U1513" s="417"/>
      <c r="V1513" s="417"/>
      <c r="W1513" s="417"/>
      <c r="X1513" s="417"/>
      <c r="Y1513" s="417"/>
      <c r="Z1513" s="417"/>
      <c r="AA1513" s="417"/>
      <c r="AB1513" s="417"/>
      <c r="AC1513" s="417"/>
      <c r="AD1513" s="417"/>
      <c r="AE1513" s="417"/>
      <c r="AF1513" s="417"/>
      <c r="AG1513" s="417"/>
      <c r="AH1513" s="417"/>
      <c r="AI1513" s="417"/>
      <c r="AJ1513" s="417"/>
      <c r="AK1513" s="417"/>
      <c r="AL1513" s="417"/>
      <c r="AM1513" s="417"/>
      <c r="AN1513" s="417"/>
    </row>
    <row r="1514" spans="1:40" ht="12.75" customHeight="1">
      <c r="A1514" s="466"/>
      <c r="B1514" s="516"/>
      <c r="C1514" s="423"/>
      <c r="D1514" s="599"/>
      <c r="E1514" s="618"/>
      <c r="F1514" s="276"/>
      <c r="G1514" s="631"/>
      <c r="H1514" s="661"/>
      <c r="J1514" s="417"/>
      <c r="K1514" s="417"/>
      <c r="L1514" s="417"/>
      <c r="M1514" s="417"/>
      <c r="N1514" s="417"/>
      <c r="O1514" s="417"/>
      <c r="P1514" s="417"/>
      <c r="Q1514" s="417"/>
      <c r="R1514" s="417"/>
      <c r="S1514" s="417"/>
      <c r="T1514" s="417"/>
      <c r="U1514" s="417"/>
      <c r="V1514" s="417"/>
      <c r="W1514" s="417"/>
      <c r="X1514" s="417"/>
      <c r="Y1514" s="417"/>
      <c r="Z1514" s="417"/>
      <c r="AA1514" s="417"/>
      <c r="AB1514" s="417"/>
      <c r="AC1514" s="417"/>
      <c r="AD1514" s="417"/>
      <c r="AE1514" s="417"/>
      <c r="AF1514" s="417"/>
      <c r="AG1514" s="417"/>
      <c r="AH1514" s="417"/>
      <c r="AI1514" s="417"/>
      <c r="AJ1514" s="417"/>
      <c r="AK1514" s="417"/>
      <c r="AL1514" s="417"/>
      <c r="AM1514" s="417"/>
      <c r="AN1514" s="417"/>
    </row>
    <row r="1515" spans="1:40" ht="12.75" customHeight="1">
      <c r="A1515" s="467"/>
      <c r="B1515" s="515"/>
      <c r="C1515" s="409"/>
      <c r="D1515" s="600"/>
      <c r="E1515" s="619"/>
      <c r="F1515" s="630"/>
      <c r="G1515" s="632"/>
      <c r="H1515" s="277"/>
      <c r="J1515" s="417"/>
      <c r="K1515" s="417"/>
      <c r="L1515" s="417"/>
      <c r="M1515" s="417"/>
      <c r="N1515" s="417"/>
      <c r="O1515" s="417"/>
      <c r="P1515" s="417"/>
      <c r="Q1515" s="417"/>
      <c r="R1515" s="417"/>
      <c r="S1515" s="417"/>
      <c r="T1515" s="417"/>
      <c r="U1515" s="417"/>
      <c r="V1515" s="417"/>
      <c r="W1515" s="417"/>
      <c r="X1515" s="417"/>
      <c r="Y1515" s="417"/>
      <c r="Z1515" s="417"/>
      <c r="AA1515" s="417"/>
      <c r="AB1515" s="417"/>
      <c r="AC1515" s="417"/>
      <c r="AD1515" s="417"/>
      <c r="AE1515" s="417"/>
      <c r="AF1515" s="417"/>
      <c r="AG1515" s="417"/>
      <c r="AH1515" s="417"/>
      <c r="AI1515" s="417"/>
      <c r="AJ1515" s="417"/>
      <c r="AK1515" s="417"/>
      <c r="AL1515" s="417"/>
      <c r="AM1515" s="417"/>
      <c r="AN1515" s="417"/>
    </row>
    <row r="1516" spans="1:40" ht="12.75" customHeight="1">
      <c r="A1516" s="466"/>
      <c r="B1516" s="516"/>
      <c r="C1516" s="423"/>
      <c r="D1516" s="599"/>
      <c r="E1516" s="618"/>
      <c r="F1516" s="276"/>
      <c r="G1516" s="631"/>
      <c r="H1516" s="661"/>
      <c r="J1516" s="417"/>
      <c r="K1516" s="417"/>
      <c r="L1516" s="417"/>
      <c r="M1516" s="417"/>
      <c r="N1516" s="417"/>
      <c r="O1516" s="417"/>
      <c r="P1516" s="417"/>
      <c r="Q1516" s="417"/>
      <c r="R1516" s="417"/>
      <c r="S1516" s="417"/>
      <c r="T1516" s="417"/>
      <c r="U1516" s="417"/>
      <c r="V1516" s="417"/>
      <c r="W1516" s="417"/>
      <c r="X1516" s="417"/>
      <c r="Y1516" s="417"/>
      <c r="Z1516" s="417"/>
      <c r="AA1516" s="417"/>
      <c r="AB1516" s="417"/>
      <c r="AC1516" s="417"/>
      <c r="AD1516" s="417"/>
      <c r="AE1516" s="417"/>
      <c r="AF1516" s="417"/>
      <c r="AG1516" s="417"/>
      <c r="AH1516" s="417"/>
      <c r="AI1516" s="417"/>
      <c r="AJ1516" s="417"/>
      <c r="AK1516" s="417"/>
      <c r="AL1516" s="417"/>
      <c r="AM1516" s="417"/>
      <c r="AN1516" s="417"/>
    </row>
    <row r="1517" spans="1:40" ht="12.75" customHeight="1">
      <c r="A1517" s="467"/>
      <c r="B1517" s="515"/>
      <c r="C1517" s="409"/>
      <c r="D1517" s="600"/>
      <c r="E1517" s="619"/>
      <c r="F1517" s="630"/>
      <c r="G1517" s="632"/>
      <c r="H1517" s="277"/>
      <c r="J1517" s="417"/>
      <c r="K1517" s="417"/>
      <c r="L1517" s="417"/>
      <c r="M1517" s="417"/>
      <c r="N1517" s="417"/>
      <c r="O1517" s="417"/>
      <c r="P1517" s="417"/>
      <c r="Q1517" s="417"/>
      <c r="R1517" s="417"/>
      <c r="S1517" s="417"/>
      <c r="T1517" s="417"/>
      <c r="U1517" s="417"/>
      <c r="V1517" s="417"/>
      <c r="W1517" s="417"/>
      <c r="X1517" s="417"/>
      <c r="Y1517" s="417"/>
      <c r="Z1517" s="417"/>
      <c r="AA1517" s="417"/>
      <c r="AB1517" s="417"/>
      <c r="AC1517" s="417"/>
      <c r="AD1517" s="417"/>
      <c r="AE1517" s="417"/>
      <c r="AF1517" s="417"/>
      <c r="AG1517" s="417"/>
      <c r="AH1517" s="417"/>
      <c r="AI1517" s="417"/>
      <c r="AJ1517" s="417"/>
      <c r="AK1517" s="417"/>
      <c r="AL1517" s="417"/>
      <c r="AM1517" s="417"/>
      <c r="AN1517" s="417"/>
    </row>
    <row r="1518" spans="1:40" ht="12.75" customHeight="1">
      <c r="A1518" s="466"/>
      <c r="B1518" s="491"/>
      <c r="C1518" s="510"/>
      <c r="D1518" s="593"/>
      <c r="E1518" s="611"/>
      <c r="F1518" s="633"/>
      <c r="G1518" s="631"/>
      <c r="H1518" s="661"/>
      <c r="J1518" s="417"/>
      <c r="K1518" s="417"/>
      <c r="L1518" s="417"/>
      <c r="M1518" s="417"/>
      <c r="N1518" s="417"/>
      <c r="O1518" s="417"/>
      <c r="P1518" s="417"/>
      <c r="Q1518" s="417"/>
      <c r="R1518" s="417"/>
      <c r="S1518" s="417"/>
      <c r="T1518" s="417"/>
      <c r="U1518" s="417"/>
      <c r="V1518" s="417"/>
      <c r="W1518" s="417"/>
      <c r="X1518" s="417"/>
      <c r="Y1518" s="417"/>
      <c r="Z1518" s="417"/>
      <c r="AA1518" s="417"/>
      <c r="AB1518" s="417"/>
      <c r="AC1518" s="417"/>
      <c r="AD1518" s="417"/>
      <c r="AE1518" s="417"/>
      <c r="AF1518" s="417"/>
      <c r="AG1518" s="417"/>
      <c r="AH1518" s="417"/>
      <c r="AI1518" s="417"/>
      <c r="AJ1518" s="417"/>
      <c r="AK1518" s="417"/>
      <c r="AL1518" s="417"/>
      <c r="AM1518" s="417"/>
      <c r="AN1518" s="417"/>
    </row>
    <row r="1519" spans="1:40" ht="12.75" customHeight="1">
      <c r="A1519" s="467"/>
      <c r="B1519" s="469" t="s">
        <v>2196</v>
      </c>
      <c r="C1519" s="493"/>
      <c r="D1519" s="594"/>
      <c r="E1519" s="469"/>
      <c r="F1519" s="634"/>
      <c r="G1519" s="632"/>
      <c r="H1519" s="277"/>
      <c r="J1519" s="417"/>
      <c r="K1519" s="417"/>
      <c r="L1519" s="417"/>
      <c r="M1519" s="417"/>
      <c r="N1519" s="417"/>
      <c r="O1519" s="417"/>
      <c r="P1519" s="417"/>
      <c r="Q1519" s="417"/>
      <c r="R1519" s="417"/>
      <c r="S1519" s="417"/>
      <c r="T1519" s="417"/>
      <c r="U1519" s="417"/>
      <c r="V1519" s="417"/>
      <c r="W1519" s="417"/>
      <c r="X1519" s="417"/>
      <c r="Y1519" s="417"/>
      <c r="Z1519" s="417"/>
      <c r="AA1519" s="417"/>
      <c r="AB1519" s="417"/>
      <c r="AC1519" s="417"/>
      <c r="AD1519" s="417"/>
      <c r="AE1519" s="417"/>
      <c r="AF1519" s="417"/>
      <c r="AG1519" s="417"/>
      <c r="AH1519" s="417"/>
      <c r="AI1519" s="417"/>
      <c r="AJ1519" s="417"/>
      <c r="AK1519" s="417"/>
      <c r="AL1519" s="417"/>
      <c r="AM1519" s="417"/>
      <c r="AN1519" s="417"/>
    </row>
    <row r="1520" spans="1:40" ht="12.75" customHeight="1">
      <c r="A1520" s="466"/>
      <c r="B1520" s="510"/>
      <c r="C1520" s="423"/>
      <c r="D1520" s="599"/>
      <c r="E1520" s="618"/>
      <c r="F1520" s="276"/>
      <c r="G1520" s="631"/>
      <c r="H1520" s="661"/>
      <c r="J1520" s="417"/>
      <c r="K1520" s="417"/>
      <c r="L1520" s="417"/>
      <c r="M1520" s="417"/>
      <c r="N1520" s="417"/>
      <c r="O1520" s="417"/>
    </row>
    <row r="1521" spans="1:15" ht="12.75" customHeight="1">
      <c r="A1521" s="467"/>
      <c r="B1521" s="523"/>
      <c r="C1521" s="409"/>
      <c r="D1521" s="600"/>
      <c r="E1521" s="619"/>
      <c r="F1521" s="630"/>
      <c r="G1521" s="632"/>
      <c r="H1521" s="277"/>
      <c r="J1521" s="417"/>
      <c r="K1521" s="417"/>
      <c r="L1521" s="417"/>
      <c r="M1521" s="417"/>
      <c r="N1521" s="417"/>
      <c r="O1521" s="417"/>
    </row>
    <row r="1522" spans="1:15" ht="12.75" customHeight="1">
      <c r="A1522" s="466"/>
      <c r="B1522" s="510"/>
      <c r="C1522" s="516"/>
      <c r="D1522" s="599"/>
      <c r="E1522" s="618"/>
      <c r="F1522" s="276"/>
      <c r="G1522" s="631"/>
      <c r="H1522" s="661"/>
      <c r="J1522" s="417"/>
      <c r="K1522" s="417"/>
      <c r="L1522" s="417"/>
      <c r="M1522" s="417"/>
      <c r="N1522" s="417"/>
      <c r="O1522" s="417"/>
    </row>
    <row r="1523" spans="1:15" ht="12.75" customHeight="1">
      <c r="A1523" s="476" t="s">
        <v>5023</v>
      </c>
      <c r="B1523" s="504" t="s">
        <v>4611</v>
      </c>
      <c r="C1523" s="515"/>
      <c r="D1523" s="600"/>
      <c r="E1523" s="619"/>
      <c r="F1523" s="630"/>
      <c r="G1523" s="632"/>
      <c r="H1523" s="277"/>
      <c r="J1523" s="417"/>
      <c r="K1523" s="417"/>
      <c r="L1523" s="417"/>
      <c r="M1523" s="417"/>
      <c r="N1523" s="417"/>
      <c r="O1523" s="417"/>
    </row>
    <row r="1524" spans="1:15" ht="12.75" customHeight="1">
      <c r="A1524" s="466"/>
      <c r="B1524" s="510"/>
      <c r="C1524" s="514"/>
      <c r="D1524" s="599"/>
      <c r="E1524" s="618"/>
      <c r="F1524" s="276"/>
      <c r="G1524" s="631"/>
      <c r="H1524" s="661"/>
      <c r="J1524" s="417"/>
      <c r="K1524" s="417"/>
      <c r="L1524" s="417"/>
      <c r="M1524" s="417"/>
      <c r="N1524" s="417"/>
      <c r="O1524" s="417"/>
    </row>
    <row r="1525" spans="1:15" ht="12.75" customHeight="1">
      <c r="A1525" s="467"/>
      <c r="B1525" s="523"/>
      <c r="C1525" s="409"/>
      <c r="D1525" s="600"/>
      <c r="E1525" s="619"/>
      <c r="F1525" s="630"/>
      <c r="G1525" s="632"/>
      <c r="H1525" s="277"/>
      <c r="J1525" s="417"/>
      <c r="K1525" s="417"/>
      <c r="L1525" s="417"/>
      <c r="M1525" s="417"/>
      <c r="N1525" s="417"/>
      <c r="O1525" s="417"/>
    </row>
    <row r="1526" spans="1:15" ht="12.75" customHeight="1">
      <c r="A1526" s="466"/>
      <c r="B1526" s="510"/>
      <c r="C1526" s="423"/>
      <c r="D1526" s="599"/>
      <c r="E1526" s="618"/>
      <c r="F1526" s="276"/>
      <c r="G1526" s="631"/>
      <c r="H1526" s="661"/>
      <c r="J1526" s="417"/>
      <c r="K1526" s="417"/>
      <c r="L1526" s="417"/>
      <c r="M1526" s="417"/>
      <c r="N1526" s="417"/>
      <c r="O1526" s="417"/>
    </row>
    <row r="1527" spans="1:15" ht="12.75" customHeight="1">
      <c r="A1527" s="467"/>
      <c r="B1527" s="523" t="s">
        <v>1538</v>
      </c>
      <c r="C1527" s="515" t="s">
        <v>4898</v>
      </c>
      <c r="D1527" s="600">
        <v>853</v>
      </c>
      <c r="E1527" s="619" t="s">
        <v>2738</v>
      </c>
      <c r="F1527" s="630"/>
      <c r="G1527" s="632"/>
      <c r="H1527" s="277"/>
      <c r="J1527" s="417"/>
      <c r="K1527" s="417"/>
      <c r="L1527" s="417"/>
      <c r="M1527" s="417"/>
      <c r="N1527" s="417"/>
      <c r="O1527" s="417"/>
    </row>
    <row r="1528" spans="1:15" ht="12.75" customHeight="1">
      <c r="A1528" s="466"/>
      <c r="B1528" s="510"/>
      <c r="C1528" s="423"/>
      <c r="D1528" s="599"/>
      <c r="E1528" s="618"/>
      <c r="F1528" s="276"/>
      <c r="G1528" s="631"/>
      <c r="H1528" s="661"/>
      <c r="J1528" s="417"/>
      <c r="K1528" s="417"/>
      <c r="L1528" s="417"/>
      <c r="M1528" s="417"/>
      <c r="N1528" s="417"/>
      <c r="O1528" s="417"/>
    </row>
    <row r="1529" spans="1:15" ht="12.75" customHeight="1">
      <c r="A1529" s="467"/>
      <c r="B1529" s="523" t="s">
        <v>3171</v>
      </c>
      <c r="C1529" s="515" t="s">
        <v>402</v>
      </c>
      <c r="D1529" s="600">
        <v>1</v>
      </c>
      <c r="E1529" s="619" t="s">
        <v>199</v>
      </c>
      <c r="F1529" s="630"/>
      <c r="G1529" s="632"/>
      <c r="H1529" s="277"/>
      <c r="J1529" s="417"/>
      <c r="K1529" s="417"/>
      <c r="L1529" s="417"/>
      <c r="M1529" s="417"/>
      <c r="N1529" s="417"/>
      <c r="O1529" s="417"/>
    </row>
    <row r="1530" spans="1:15" ht="12.75" customHeight="1">
      <c r="A1530" s="466"/>
      <c r="B1530" s="510"/>
      <c r="C1530" s="423"/>
      <c r="D1530" s="599"/>
      <c r="E1530" s="618"/>
      <c r="F1530" s="276"/>
      <c r="G1530" s="631"/>
      <c r="H1530" s="661"/>
      <c r="J1530" s="417"/>
      <c r="K1530" s="417"/>
      <c r="L1530" s="417"/>
      <c r="M1530" s="417"/>
      <c r="N1530" s="417"/>
      <c r="O1530" s="417"/>
    </row>
    <row r="1531" spans="1:15" ht="12.75" customHeight="1">
      <c r="A1531" s="467"/>
      <c r="B1531" s="523" t="s">
        <v>5025</v>
      </c>
      <c r="C1531" s="515" t="s">
        <v>4787</v>
      </c>
      <c r="D1531" s="600">
        <v>1</v>
      </c>
      <c r="E1531" s="619" t="s">
        <v>199</v>
      </c>
      <c r="F1531" s="630"/>
      <c r="G1531" s="632"/>
      <c r="H1531" s="277"/>
      <c r="J1531" s="417"/>
      <c r="K1531" s="417"/>
      <c r="L1531" s="417"/>
      <c r="M1531" s="417"/>
      <c r="N1531" s="417"/>
      <c r="O1531" s="417"/>
    </row>
    <row r="1532" spans="1:15" ht="12.75" customHeight="1">
      <c r="A1532" s="466"/>
      <c r="B1532" s="510"/>
      <c r="C1532" s="423"/>
      <c r="D1532" s="599"/>
      <c r="E1532" s="618"/>
      <c r="F1532" s="276"/>
      <c r="G1532" s="631"/>
      <c r="H1532" s="661"/>
      <c r="J1532" s="417"/>
      <c r="K1532" s="417"/>
      <c r="L1532" s="417"/>
      <c r="M1532" s="417"/>
      <c r="N1532" s="417"/>
      <c r="O1532" s="417"/>
    </row>
    <row r="1533" spans="1:15" ht="12.75" customHeight="1">
      <c r="A1533" s="467"/>
      <c r="B1533" s="523" t="s">
        <v>1255</v>
      </c>
      <c r="C1533" s="409" t="s">
        <v>5026</v>
      </c>
      <c r="D1533" s="600">
        <v>1</v>
      </c>
      <c r="E1533" s="619" t="s">
        <v>199</v>
      </c>
      <c r="F1533" s="630"/>
      <c r="G1533" s="632"/>
      <c r="H1533" s="277"/>
      <c r="J1533" s="417"/>
      <c r="K1533" s="417"/>
      <c r="L1533" s="417"/>
      <c r="M1533" s="417"/>
      <c r="N1533" s="417"/>
      <c r="O1533" s="417"/>
    </row>
    <row r="1534" spans="1:15" ht="12.75" customHeight="1">
      <c r="A1534" s="466"/>
      <c r="B1534" s="510"/>
      <c r="C1534" s="514"/>
      <c r="D1534" s="599"/>
      <c r="E1534" s="618"/>
      <c r="F1534" s="276"/>
      <c r="G1534" s="631"/>
      <c r="H1534" s="661"/>
      <c r="J1534" s="417"/>
      <c r="K1534" s="417"/>
      <c r="L1534" s="417"/>
      <c r="M1534" s="417"/>
      <c r="N1534" s="417"/>
      <c r="O1534" s="417"/>
    </row>
    <row r="1535" spans="1:15" ht="12.75" customHeight="1">
      <c r="A1535" s="467"/>
      <c r="B1535" s="523" t="s">
        <v>5027</v>
      </c>
      <c r="C1535" s="409" t="s">
        <v>3466</v>
      </c>
      <c r="D1535" s="600">
        <v>1</v>
      </c>
      <c r="E1535" s="619" t="s">
        <v>199</v>
      </c>
      <c r="F1535" s="630"/>
      <c r="G1535" s="632"/>
      <c r="H1535" s="277"/>
      <c r="J1535" s="417"/>
      <c r="K1535" s="417"/>
      <c r="L1535" s="417"/>
      <c r="M1535" s="417"/>
      <c r="N1535" s="417"/>
      <c r="O1535" s="417"/>
    </row>
    <row r="1536" spans="1:15" ht="12.75" customHeight="1">
      <c r="A1536" s="466"/>
      <c r="B1536" s="510"/>
      <c r="C1536" s="423"/>
      <c r="D1536" s="599"/>
      <c r="E1536" s="618"/>
      <c r="F1536" s="276"/>
      <c r="G1536" s="631"/>
      <c r="H1536" s="661"/>
      <c r="J1536" s="417"/>
      <c r="K1536" s="417"/>
      <c r="L1536" s="417"/>
      <c r="M1536" s="417"/>
      <c r="N1536" s="417"/>
      <c r="O1536" s="417"/>
    </row>
    <row r="1537" spans="1:15" ht="12.75" customHeight="1">
      <c r="A1537" s="467"/>
      <c r="B1537" s="523"/>
      <c r="C1537" s="409"/>
      <c r="D1537" s="600" t="s">
        <v>46</v>
      </c>
      <c r="E1537" s="619"/>
      <c r="F1537" s="630"/>
      <c r="G1537" s="632"/>
      <c r="H1537" s="277"/>
      <c r="J1537" s="417"/>
      <c r="K1537" s="417"/>
      <c r="L1537" s="417"/>
      <c r="M1537" s="417"/>
      <c r="N1537" s="417"/>
      <c r="O1537" s="417"/>
    </row>
    <row r="1538" spans="1:15" ht="12.75" customHeight="1">
      <c r="A1538" s="466"/>
      <c r="B1538" s="510"/>
      <c r="C1538" s="423"/>
      <c r="D1538" s="599"/>
      <c r="E1538" s="618"/>
      <c r="F1538" s="276"/>
      <c r="G1538" s="631"/>
      <c r="H1538" s="661"/>
      <c r="J1538" s="417"/>
      <c r="K1538" s="417"/>
      <c r="L1538" s="417"/>
      <c r="M1538" s="417"/>
      <c r="N1538" s="417"/>
      <c r="O1538" s="417"/>
    </row>
    <row r="1539" spans="1:15" ht="12.75" customHeight="1">
      <c r="A1539" s="467"/>
      <c r="B1539" s="523" t="s">
        <v>5028</v>
      </c>
      <c r="C1539" s="409" t="s">
        <v>5029</v>
      </c>
      <c r="D1539" s="600">
        <v>32</v>
      </c>
      <c r="E1539" s="619" t="s">
        <v>4974</v>
      </c>
      <c r="F1539" s="630"/>
      <c r="G1539" s="632"/>
      <c r="H1539" s="277"/>
      <c r="J1539" s="417"/>
      <c r="K1539" s="417"/>
      <c r="L1539" s="417"/>
      <c r="M1539" s="417"/>
      <c r="N1539" s="417"/>
      <c r="O1539" s="417"/>
    </row>
    <row r="1540" spans="1:15" ht="12.75" customHeight="1">
      <c r="A1540" s="481"/>
      <c r="B1540" s="503">
        <v>1</v>
      </c>
      <c r="C1540" s="514"/>
      <c r="D1540" s="599"/>
      <c r="E1540" s="618"/>
      <c r="F1540" s="276"/>
      <c r="G1540" s="631"/>
      <c r="H1540" s="661"/>
      <c r="J1540" s="417"/>
      <c r="K1540" s="417"/>
      <c r="L1540" s="417"/>
      <c r="M1540" s="417"/>
      <c r="N1540" s="417"/>
      <c r="O1540" s="417"/>
    </row>
    <row r="1541" spans="1:15" ht="12.75" customHeight="1">
      <c r="A1541" s="482"/>
      <c r="B1541" s="525" t="s">
        <v>4613</v>
      </c>
      <c r="C1541" s="409" t="s">
        <v>5030</v>
      </c>
      <c r="D1541" s="604">
        <v>1</v>
      </c>
      <c r="E1541" s="619" t="s">
        <v>4974</v>
      </c>
      <c r="F1541" s="630"/>
      <c r="G1541" s="632"/>
      <c r="H1541" s="277"/>
      <c r="J1541" s="417"/>
      <c r="K1541" s="417"/>
      <c r="L1541" s="417"/>
      <c r="M1541" s="417"/>
      <c r="N1541" s="417"/>
      <c r="O1541" s="417"/>
    </row>
    <row r="1542" spans="1:15" ht="12.75" customHeight="1">
      <c r="A1542" s="475"/>
      <c r="B1542" s="527">
        <v>2</v>
      </c>
      <c r="C1542" s="514"/>
      <c r="D1542" s="590"/>
      <c r="E1542" s="618"/>
      <c r="F1542" s="276"/>
      <c r="G1542" s="631"/>
      <c r="H1542" s="661"/>
      <c r="J1542" s="417"/>
      <c r="K1542" s="417"/>
      <c r="L1542" s="417"/>
      <c r="M1542" s="417"/>
      <c r="N1542" s="417"/>
      <c r="O1542" s="417"/>
    </row>
    <row r="1543" spans="1:15" ht="12.75" customHeight="1">
      <c r="A1543" s="467"/>
      <c r="B1543" s="525" t="s">
        <v>4613</v>
      </c>
      <c r="C1543" s="409" t="s">
        <v>5032</v>
      </c>
      <c r="D1543" s="591">
        <v>1</v>
      </c>
      <c r="E1543" s="619" t="s">
        <v>4974</v>
      </c>
      <c r="F1543" s="630"/>
      <c r="G1543" s="632"/>
      <c r="H1543" s="277"/>
      <c r="J1543" s="417"/>
      <c r="K1543" s="417"/>
      <c r="L1543" s="417"/>
      <c r="M1543" s="417"/>
      <c r="N1543" s="417"/>
      <c r="O1543" s="417"/>
    </row>
    <row r="1544" spans="1:15" ht="12.75" customHeight="1">
      <c r="A1544" s="466"/>
      <c r="B1544" s="527">
        <v>3</v>
      </c>
      <c r="C1544" s="514"/>
      <c r="D1544" s="590"/>
      <c r="E1544" s="618"/>
      <c r="F1544" s="276"/>
      <c r="G1544" s="631"/>
      <c r="H1544" s="661"/>
      <c r="J1544" s="417"/>
      <c r="K1544" s="417"/>
      <c r="L1544" s="417"/>
      <c r="M1544" s="417"/>
      <c r="N1544" s="417"/>
      <c r="O1544" s="417"/>
    </row>
    <row r="1545" spans="1:15" ht="12.75" customHeight="1">
      <c r="A1545" s="480"/>
      <c r="B1545" s="525" t="s">
        <v>4613</v>
      </c>
      <c r="C1545" s="409" t="s">
        <v>5033</v>
      </c>
      <c r="D1545" s="591">
        <v>1</v>
      </c>
      <c r="E1545" s="619" t="s">
        <v>4974</v>
      </c>
      <c r="F1545" s="632"/>
      <c r="G1545" s="632"/>
      <c r="H1545" s="277"/>
      <c r="J1545" s="417"/>
      <c r="K1545" s="417"/>
      <c r="L1545" s="417"/>
      <c r="M1545" s="417"/>
      <c r="N1545" s="417"/>
      <c r="O1545" s="417"/>
    </row>
    <row r="1546" spans="1:15" ht="12.75" customHeight="1">
      <c r="A1546" s="466"/>
      <c r="B1546" s="527">
        <v>4</v>
      </c>
      <c r="C1546" s="514"/>
      <c r="D1546" s="599"/>
      <c r="E1546" s="618"/>
      <c r="F1546" s="276"/>
      <c r="G1546" s="631"/>
      <c r="H1546" s="661"/>
      <c r="J1546" s="417"/>
      <c r="K1546" s="417"/>
      <c r="L1546" s="417"/>
      <c r="M1546" s="417"/>
      <c r="N1546" s="417"/>
      <c r="O1546" s="417"/>
    </row>
    <row r="1547" spans="1:15" ht="12.75" customHeight="1">
      <c r="A1547" s="467"/>
      <c r="B1547" s="525" t="s">
        <v>4613</v>
      </c>
      <c r="C1547" s="409" t="s">
        <v>3659</v>
      </c>
      <c r="D1547" s="600">
        <v>1</v>
      </c>
      <c r="E1547" s="619" t="s">
        <v>4974</v>
      </c>
      <c r="F1547" s="630"/>
      <c r="G1547" s="632"/>
      <c r="H1547" s="277"/>
      <c r="J1547" s="417"/>
      <c r="K1547" s="417"/>
      <c r="L1547" s="417"/>
      <c r="M1547" s="417"/>
      <c r="N1547" s="417"/>
      <c r="O1547" s="417"/>
    </row>
    <row r="1548" spans="1:15" ht="12.75" customHeight="1">
      <c r="A1548" s="466"/>
      <c r="B1548" s="527">
        <v>5</v>
      </c>
      <c r="C1548" s="514"/>
      <c r="D1548" s="599"/>
      <c r="E1548" s="618"/>
      <c r="F1548" s="276"/>
      <c r="G1548" s="631"/>
      <c r="H1548" s="661"/>
      <c r="J1548" s="417"/>
      <c r="K1548" s="417"/>
      <c r="L1548" s="417"/>
      <c r="M1548" s="417"/>
      <c r="N1548" s="417"/>
      <c r="O1548" s="417"/>
    </row>
    <row r="1549" spans="1:15" ht="12.75" customHeight="1">
      <c r="A1549" s="467"/>
      <c r="B1549" s="525" t="s">
        <v>4613</v>
      </c>
      <c r="C1549" s="409" t="s">
        <v>4597</v>
      </c>
      <c r="D1549" s="600">
        <v>1</v>
      </c>
      <c r="E1549" s="619" t="s">
        <v>4974</v>
      </c>
      <c r="F1549" s="630"/>
      <c r="G1549" s="632"/>
      <c r="H1549" s="277"/>
      <c r="J1549" s="417"/>
      <c r="K1549" s="417"/>
      <c r="L1549" s="417"/>
      <c r="M1549" s="417"/>
      <c r="N1549" s="417"/>
      <c r="O1549" s="417"/>
    </row>
    <row r="1550" spans="1:15" ht="12.75" customHeight="1">
      <c r="A1550" s="466"/>
      <c r="B1550" s="503">
        <v>6</v>
      </c>
      <c r="C1550" s="514"/>
      <c r="D1550" s="599"/>
      <c r="E1550" s="618"/>
      <c r="F1550" s="276"/>
      <c r="G1550" s="631"/>
      <c r="H1550" s="661"/>
      <c r="J1550" s="417"/>
      <c r="K1550" s="417"/>
      <c r="L1550" s="417"/>
      <c r="M1550" s="417"/>
      <c r="N1550" s="417"/>
      <c r="O1550" s="417"/>
    </row>
    <row r="1551" spans="1:15" ht="12.75" customHeight="1">
      <c r="A1551" s="467"/>
      <c r="B1551" s="523" t="s">
        <v>4613</v>
      </c>
      <c r="C1551" s="409" t="s">
        <v>4559</v>
      </c>
      <c r="D1551" s="600">
        <v>1</v>
      </c>
      <c r="E1551" s="619" t="s">
        <v>4974</v>
      </c>
      <c r="F1551" s="630"/>
      <c r="G1551" s="632"/>
      <c r="H1551" s="277"/>
      <c r="J1551" s="417"/>
      <c r="K1551" s="417"/>
      <c r="L1551" s="417"/>
      <c r="M1551" s="417"/>
      <c r="N1551" s="417"/>
      <c r="O1551" s="417"/>
    </row>
    <row r="1552" spans="1:15" ht="12.75" customHeight="1">
      <c r="A1552" s="466"/>
      <c r="B1552" s="503">
        <v>7</v>
      </c>
      <c r="C1552" s="423"/>
      <c r="D1552" s="599"/>
      <c r="E1552" s="618"/>
      <c r="F1552" s="276"/>
      <c r="G1552" s="631"/>
      <c r="H1552" s="661"/>
      <c r="J1552" s="417"/>
      <c r="K1552" s="417"/>
      <c r="L1552" s="417"/>
      <c r="M1552" s="417"/>
      <c r="N1552" s="417"/>
      <c r="O1552" s="417"/>
    </row>
    <row r="1553" spans="1:15" ht="12.75" customHeight="1">
      <c r="A1553" s="467"/>
      <c r="B1553" s="523" t="s">
        <v>4613</v>
      </c>
      <c r="C1553" s="409" t="s">
        <v>1137</v>
      </c>
      <c r="D1553" s="600">
        <v>1</v>
      </c>
      <c r="E1553" s="619" t="s">
        <v>4974</v>
      </c>
      <c r="F1553" s="630"/>
      <c r="G1553" s="632"/>
      <c r="H1553" s="277"/>
      <c r="J1553" s="417"/>
      <c r="K1553" s="417"/>
      <c r="L1553" s="417"/>
      <c r="M1553" s="417"/>
      <c r="N1553" s="417"/>
      <c r="O1553" s="417"/>
    </row>
    <row r="1554" spans="1:15" ht="12.75" customHeight="1">
      <c r="A1554" s="466"/>
      <c r="B1554" s="503">
        <v>8</v>
      </c>
      <c r="C1554" s="514"/>
      <c r="D1554" s="599"/>
      <c r="E1554" s="618"/>
      <c r="F1554" s="276"/>
      <c r="G1554" s="631"/>
      <c r="H1554" s="661"/>
      <c r="J1554" s="417"/>
      <c r="K1554" s="417"/>
      <c r="L1554" s="417"/>
      <c r="M1554" s="417"/>
      <c r="N1554" s="417"/>
      <c r="O1554" s="417"/>
    </row>
    <row r="1555" spans="1:15" ht="12.75" customHeight="1">
      <c r="A1555" s="467"/>
      <c r="B1555" s="523" t="s">
        <v>4613</v>
      </c>
      <c r="C1555" s="409" t="s">
        <v>5034</v>
      </c>
      <c r="D1555" s="599">
        <v>1</v>
      </c>
      <c r="E1555" s="619" t="s">
        <v>4974</v>
      </c>
      <c r="F1555" s="276"/>
      <c r="G1555" s="632"/>
      <c r="H1555" s="277"/>
      <c r="J1555" s="417"/>
      <c r="K1555" s="417"/>
      <c r="L1555" s="417"/>
      <c r="M1555" s="417"/>
      <c r="N1555" s="417"/>
      <c r="O1555" s="417"/>
    </row>
    <row r="1556" spans="1:15" ht="12.75" customHeight="1">
      <c r="A1556" s="466"/>
      <c r="B1556" s="510"/>
      <c r="C1556" s="514"/>
      <c r="D1556" s="597"/>
      <c r="E1556" s="618"/>
      <c r="F1556" s="636"/>
      <c r="G1556" s="631"/>
      <c r="H1556" s="661"/>
      <c r="J1556" s="417"/>
      <c r="K1556" s="417"/>
      <c r="L1556" s="417"/>
      <c r="M1556" s="417"/>
      <c r="N1556" s="417"/>
      <c r="O1556" s="417"/>
    </row>
    <row r="1557" spans="1:15" ht="12.75" customHeight="1">
      <c r="A1557" s="467"/>
      <c r="B1557" s="523"/>
      <c r="C1557" s="515"/>
      <c r="D1557" s="594"/>
      <c r="E1557" s="619"/>
      <c r="F1557" s="630"/>
      <c r="G1557" s="632"/>
      <c r="H1557" s="277"/>
      <c r="J1557" s="417"/>
      <c r="K1557" s="417"/>
      <c r="L1557" s="417"/>
      <c r="M1557" s="417"/>
      <c r="N1557" s="417"/>
      <c r="O1557" s="417"/>
    </row>
    <row r="1558" spans="1:15" ht="12.75" customHeight="1">
      <c r="A1558" s="466"/>
      <c r="B1558" s="491"/>
      <c r="C1558" s="510"/>
      <c r="D1558" s="593"/>
      <c r="E1558" s="611"/>
      <c r="F1558" s="633"/>
      <c r="G1558" s="631"/>
      <c r="H1558" s="661"/>
      <c r="J1558" s="417"/>
      <c r="K1558" s="417"/>
      <c r="L1558" s="417"/>
      <c r="M1558" s="417"/>
      <c r="N1558" s="417"/>
      <c r="O1558" s="417"/>
    </row>
    <row r="1559" spans="1:15" ht="12.75" customHeight="1">
      <c r="A1559" s="467"/>
      <c r="B1559" s="469" t="s">
        <v>2196</v>
      </c>
      <c r="C1559" s="493"/>
      <c r="D1559" s="594"/>
      <c r="E1559" s="469"/>
      <c r="F1559" s="634"/>
      <c r="G1559" s="632"/>
      <c r="H1559" s="277"/>
      <c r="J1559" s="417"/>
      <c r="K1559" s="417"/>
      <c r="L1559" s="417"/>
      <c r="M1559" s="417"/>
      <c r="N1559" s="417"/>
      <c r="O1559" s="417"/>
    </row>
    <row r="1560" spans="1:15" ht="12.75" customHeight="1">
      <c r="A1560" s="466"/>
      <c r="B1560" s="496"/>
      <c r="C1560" s="514"/>
      <c r="D1560" s="599"/>
      <c r="E1560" s="618"/>
      <c r="F1560" s="276"/>
      <c r="G1560" s="631"/>
      <c r="H1560" s="661"/>
      <c r="J1560" s="417"/>
      <c r="K1560" s="417"/>
      <c r="L1560" s="417"/>
      <c r="M1560" s="417"/>
      <c r="N1560" s="417"/>
      <c r="O1560" s="417"/>
    </row>
    <row r="1561" spans="1:15" ht="12.75" customHeight="1">
      <c r="A1561" s="467"/>
      <c r="B1561" s="493"/>
      <c r="C1561" s="409"/>
      <c r="D1561" s="600"/>
      <c r="E1561" s="619"/>
      <c r="F1561" s="630"/>
      <c r="G1561" s="632"/>
      <c r="H1561" s="277"/>
      <c r="J1561" s="417"/>
      <c r="K1561" s="417"/>
      <c r="L1561" s="417"/>
      <c r="M1561" s="417"/>
      <c r="N1561" s="417"/>
      <c r="O1561" s="417"/>
    </row>
    <row r="1562" spans="1:15" ht="12.75" customHeight="1">
      <c r="A1562" s="466"/>
      <c r="B1562" s="516"/>
      <c r="C1562" s="423"/>
      <c r="D1562" s="599"/>
      <c r="E1562" s="618"/>
      <c r="F1562" s="276"/>
      <c r="G1562" s="631"/>
      <c r="H1562" s="661"/>
      <c r="J1562" s="417"/>
      <c r="K1562" s="417"/>
      <c r="L1562" s="417"/>
      <c r="M1562" s="417"/>
      <c r="N1562" s="417"/>
      <c r="O1562" s="417"/>
    </row>
    <row r="1563" spans="1:15" ht="12.75" customHeight="1">
      <c r="A1563" s="476" t="s">
        <v>5024</v>
      </c>
      <c r="B1563" s="492" t="s">
        <v>2663</v>
      </c>
      <c r="C1563" s="560" t="s">
        <v>1058</v>
      </c>
      <c r="D1563" s="600"/>
      <c r="E1563" s="619"/>
      <c r="F1563" s="630"/>
      <c r="G1563" s="632"/>
      <c r="H1563" s="277"/>
      <c r="J1563" s="417"/>
      <c r="K1563" s="417"/>
      <c r="L1563" s="417"/>
      <c r="M1563" s="417"/>
      <c r="N1563" s="417"/>
      <c r="O1563" s="417"/>
    </row>
    <row r="1564" spans="1:15" ht="12.75" customHeight="1">
      <c r="A1564" s="466"/>
      <c r="B1564" s="423"/>
      <c r="C1564" s="423"/>
      <c r="D1564" s="599"/>
      <c r="E1564" s="618"/>
      <c r="F1564" s="276"/>
      <c r="G1564" s="631"/>
      <c r="H1564" s="661"/>
      <c r="J1564" s="417"/>
      <c r="K1564" s="417"/>
      <c r="L1564" s="417"/>
      <c r="M1564" s="417"/>
      <c r="N1564" s="417"/>
      <c r="O1564" s="417"/>
    </row>
    <row r="1565" spans="1:15" ht="12.75" customHeight="1">
      <c r="A1565" s="467"/>
      <c r="B1565" s="497"/>
      <c r="C1565" s="515"/>
      <c r="D1565" s="600"/>
      <c r="E1565" s="619"/>
      <c r="F1565" s="630"/>
      <c r="G1565" s="632"/>
      <c r="H1565" s="277"/>
      <c r="J1565" s="417"/>
      <c r="K1565" s="417"/>
      <c r="L1565" s="417"/>
      <c r="M1565" s="417"/>
      <c r="N1565" s="417"/>
      <c r="O1565" s="417"/>
    </row>
    <row r="1566" spans="1:15" ht="12.75" customHeight="1">
      <c r="A1566" s="466"/>
      <c r="B1566" s="510"/>
      <c r="C1566" s="423"/>
      <c r="D1566" s="599"/>
      <c r="E1566" s="618"/>
      <c r="F1566" s="631"/>
      <c r="G1566" s="631"/>
      <c r="H1566" s="656"/>
      <c r="J1566" s="417"/>
      <c r="K1566" s="417"/>
      <c r="L1566" s="417"/>
      <c r="M1566" s="417"/>
      <c r="N1566" s="417"/>
      <c r="O1566" s="417"/>
    </row>
    <row r="1567" spans="1:15" ht="12.75" customHeight="1">
      <c r="A1567" s="467"/>
      <c r="B1567" s="523" t="s">
        <v>4876</v>
      </c>
      <c r="C1567" s="515" t="s">
        <v>4877</v>
      </c>
      <c r="D1567" s="600">
        <v>63</v>
      </c>
      <c r="E1567" s="619" t="s">
        <v>2701</v>
      </c>
      <c r="F1567" s="632"/>
      <c r="G1567" s="632"/>
      <c r="H1567" s="277"/>
      <c r="J1567" s="417"/>
      <c r="K1567" s="417"/>
      <c r="L1567" s="417"/>
      <c r="M1567" s="417"/>
      <c r="N1567" s="417"/>
      <c r="O1567" s="417"/>
    </row>
    <row r="1568" spans="1:15" ht="12.75" customHeight="1">
      <c r="A1568" s="466"/>
      <c r="B1568" s="510"/>
      <c r="C1568" s="514"/>
      <c r="D1568" s="599"/>
      <c r="E1568" s="618"/>
      <c r="F1568" s="631"/>
      <c r="G1568" s="631"/>
      <c r="H1568" s="656"/>
      <c r="J1568" s="417"/>
      <c r="K1568" s="417"/>
      <c r="L1568" s="417"/>
      <c r="M1568" s="417"/>
      <c r="N1568" s="417"/>
      <c r="O1568" s="417"/>
    </row>
    <row r="1569" spans="1:15" ht="12.75" customHeight="1">
      <c r="A1569" s="467"/>
      <c r="B1569" s="523" t="s">
        <v>4876</v>
      </c>
      <c r="C1569" s="409" t="s">
        <v>4878</v>
      </c>
      <c r="D1569" s="600">
        <v>3.2</v>
      </c>
      <c r="E1569" s="619" t="s">
        <v>2701</v>
      </c>
      <c r="F1569" s="632"/>
      <c r="G1569" s="632"/>
      <c r="H1569" s="277"/>
      <c r="J1569" s="417"/>
      <c r="K1569" s="417"/>
      <c r="L1569" s="417"/>
      <c r="M1569" s="417"/>
      <c r="N1569" s="417"/>
      <c r="O1569" s="417"/>
    </row>
    <row r="1570" spans="1:15" ht="12.75" customHeight="1">
      <c r="A1570" s="466"/>
      <c r="B1570" s="510"/>
      <c r="C1570" s="423"/>
      <c r="D1570" s="599"/>
      <c r="E1570" s="618"/>
      <c r="F1570" s="276"/>
      <c r="G1570" s="631"/>
      <c r="H1570" s="661"/>
      <c r="J1570" s="417"/>
      <c r="K1570" s="417"/>
      <c r="L1570" s="417"/>
      <c r="M1570" s="417"/>
      <c r="N1570" s="417"/>
      <c r="O1570" s="417"/>
    </row>
    <row r="1571" spans="1:15" ht="12.75" customHeight="1">
      <c r="A1571" s="467"/>
      <c r="B1571" s="523"/>
      <c r="C1571" s="409"/>
      <c r="D1571" s="600" t="s">
        <v>46</v>
      </c>
      <c r="E1571" s="619"/>
      <c r="F1571" s="630"/>
      <c r="G1571" s="632"/>
      <c r="H1571" s="277"/>
      <c r="J1571" s="417"/>
      <c r="K1571" s="417"/>
      <c r="L1571" s="417"/>
      <c r="M1571" s="417"/>
      <c r="N1571" s="417"/>
      <c r="O1571" s="417"/>
    </row>
    <row r="1572" spans="1:15" ht="12.75" customHeight="1">
      <c r="A1572" s="466"/>
      <c r="B1572" s="510" t="s">
        <v>4611</v>
      </c>
      <c r="C1572" s="514"/>
      <c r="D1572" s="599"/>
      <c r="E1572" s="618"/>
      <c r="F1572" s="276"/>
      <c r="G1572" s="631"/>
      <c r="H1572" s="656"/>
      <c r="J1572" s="417"/>
      <c r="K1572" s="417"/>
      <c r="L1572" s="417"/>
      <c r="M1572" s="417"/>
      <c r="N1572" s="417"/>
      <c r="O1572" s="417"/>
    </row>
    <row r="1573" spans="1:15" ht="12.75" customHeight="1">
      <c r="A1573" s="467"/>
      <c r="B1573" s="523" t="s">
        <v>4879</v>
      </c>
      <c r="C1573" s="409" t="s">
        <v>4880</v>
      </c>
      <c r="D1573" s="599">
        <v>20.2</v>
      </c>
      <c r="E1573" s="619" t="s">
        <v>2701</v>
      </c>
      <c r="F1573" s="276"/>
      <c r="G1573" s="632"/>
      <c r="H1573" s="277"/>
      <c r="J1573" s="417"/>
      <c r="K1573" s="417"/>
      <c r="L1573" s="417"/>
      <c r="M1573" s="417"/>
      <c r="N1573" s="417"/>
      <c r="O1573" s="417"/>
    </row>
    <row r="1574" spans="1:15" ht="12.75" customHeight="1">
      <c r="A1574" s="466"/>
      <c r="B1574" s="510" t="s">
        <v>4611</v>
      </c>
      <c r="C1574" s="514"/>
      <c r="D1574" s="597"/>
      <c r="E1574" s="618"/>
      <c r="F1574" s="636"/>
      <c r="G1574" s="631"/>
      <c r="H1574" s="656"/>
      <c r="J1574" s="417"/>
      <c r="K1574" s="417"/>
      <c r="L1574" s="417"/>
      <c r="M1574" s="417"/>
      <c r="N1574" s="417"/>
      <c r="O1574" s="417"/>
    </row>
    <row r="1575" spans="1:15" ht="12.75" customHeight="1">
      <c r="A1575" s="467"/>
      <c r="B1575" s="523" t="s">
        <v>4879</v>
      </c>
      <c r="C1575" s="515" t="s">
        <v>4881</v>
      </c>
      <c r="D1575" s="594">
        <v>3.2</v>
      </c>
      <c r="E1575" s="619" t="s">
        <v>2701</v>
      </c>
      <c r="F1575" s="630"/>
      <c r="G1575" s="632"/>
      <c r="H1575" s="277"/>
      <c r="J1575" s="417"/>
      <c r="K1575" s="417"/>
      <c r="L1575" s="417"/>
      <c r="M1575" s="417"/>
      <c r="N1575" s="417"/>
      <c r="O1575" s="417"/>
    </row>
    <row r="1576" spans="1:15" ht="12.75" customHeight="1">
      <c r="A1576" s="466"/>
      <c r="B1576" s="510" t="s">
        <v>4611</v>
      </c>
      <c r="C1576" s="514"/>
      <c r="D1576" s="599"/>
      <c r="E1576" s="618"/>
      <c r="F1576" s="276"/>
      <c r="G1576" s="631"/>
      <c r="H1576" s="656"/>
      <c r="J1576" s="417"/>
      <c r="K1576" s="417"/>
      <c r="L1576" s="417"/>
      <c r="M1576" s="417"/>
      <c r="N1576" s="417"/>
      <c r="O1576" s="417"/>
    </row>
    <row r="1577" spans="1:15" ht="12.75" customHeight="1">
      <c r="A1577" s="467"/>
      <c r="B1577" s="523" t="s">
        <v>4879</v>
      </c>
      <c r="C1577" s="409" t="s">
        <v>4882</v>
      </c>
      <c r="D1577" s="600">
        <v>0.2</v>
      </c>
      <c r="E1577" s="619" t="s">
        <v>2701</v>
      </c>
      <c r="F1577" s="630"/>
      <c r="G1577" s="632"/>
      <c r="H1577" s="277"/>
      <c r="J1577" s="417"/>
      <c r="K1577" s="417"/>
      <c r="L1577" s="417"/>
      <c r="M1577" s="417"/>
      <c r="N1577" s="417"/>
      <c r="O1577" s="417"/>
    </row>
    <row r="1578" spans="1:15" ht="12.75" customHeight="1">
      <c r="A1578" s="466"/>
      <c r="B1578" s="510" t="s">
        <v>4611</v>
      </c>
      <c r="C1578" s="514"/>
      <c r="D1578" s="599"/>
      <c r="E1578" s="618"/>
      <c r="F1578" s="276"/>
      <c r="G1578" s="631"/>
      <c r="H1578" s="656"/>
      <c r="J1578" s="417"/>
      <c r="K1578" s="417"/>
      <c r="L1578" s="417"/>
      <c r="M1578" s="417"/>
      <c r="N1578" s="417"/>
      <c r="O1578" s="417"/>
    </row>
    <row r="1579" spans="1:15" ht="12.75" customHeight="1">
      <c r="A1579" s="480"/>
      <c r="B1579" s="523" t="s">
        <v>4879</v>
      </c>
      <c r="C1579" s="515" t="s">
        <v>5035</v>
      </c>
      <c r="D1579" s="600">
        <v>42.6</v>
      </c>
      <c r="E1579" s="619" t="s">
        <v>2701</v>
      </c>
      <c r="F1579" s="630"/>
      <c r="G1579" s="632"/>
      <c r="H1579" s="277"/>
      <c r="J1579" s="417"/>
      <c r="K1579" s="417"/>
      <c r="L1579" s="417"/>
      <c r="M1579" s="417"/>
      <c r="N1579" s="417"/>
      <c r="O1579" s="417"/>
    </row>
    <row r="1580" spans="1:15" ht="12.75" customHeight="1">
      <c r="A1580" s="466"/>
      <c r="B1580" s="524"/>
      <c r="C1580" s="514"/>
      <c r="D1580" s="599"/>
      <c r="E1580" s="618"/>
      <c r="F1580" s="276"/>
      <c r="G1580" s="631"/>
      <c r="H1580" s="668"/>
      <c r="J1580" s="417"/>
      <c r="K1580" s="417"/>
      <c r="L1580" s="417"/>
      <c r="M1580" s="417"/>
      <c r="N1580" s="417"/>
      <c r="O1580" s="417"/>
    </row>
    <row r="1581" spans="1:15" ht="12.75" customHeight="1">
      <c r="A1581" s="467"/>
      <c r="B1581" s="525"/>
      <c r="C1581" s="409"/>
      <c r="D1581" s="600"/>
      <c r="E1581" s="619"/>
      <c r="F1581" s="630"/>
      <c r="G1581" s="632"/>
      <c r="H1581" s="277"/>
      <c r="J1581" s="417"/>
      <c r="K1581" s="417"/>
      <c r="L1581" s="417"/>
      <c r="M1581" s="417"/>
      <c r="N1581" s="417"/>
      <c r="O1581" s="417"/>
    </row>
    <row r="1582" spans="1:15" ht="12.75" customHeight="1">
      <c r="A1582" s="466"/>
      <c r="B1582" s="524"/>
      <c r="C1582" s="514"/>
      <c r="D1582" s="599"/>
      <c r="E1582" s="618"/>
      <c r="F1582" s="276"/>
      <c r="G1582" s="631"/>
      <c r="H1582" s="661"/>
      <c r="J1582" s="417"/>
      <c r="K1582" s="417"/>
      <c r="L1582" s="417"/>
      <c r="M1582" s="417"/>
      <c r="N1582" s="417"/>
      <c r="O1582" s="417"/>
    </row>
    <row r="1583" spans="1:15" ht="12.75" customHeight="1">
      <c r="A1583" s="467"/>
      <c r="B1583" s="525"/>
      <c r="C1583" s="409"/>
      <c r="D1583" s="600"/>
      <c r="E1583" s="619"/>
      <c r="F1583" s="630"/>
      <c r="G1583" s="632"/>
      <c r="H1583" s="277"/>
      <c r="J1583" s="417"/>
      <c r="K1583" s="417"/>
      <c r="L1583" s="417"/>
      <c r="M1583" s="417"/>
      <c r="N1583" s="417"/>
      <c r="O1583" s="417"/>
    </row>
    <row r="1584" spans="1:15" ht="12.75" customHeight="1">
      <c r="A1584" s="466"/>
      <c r="B1584" s="524"/>
      <c r="C1584" s="514"/>
      <c r="D1584" s="599"/>
      <c r="E1584" s="618"/>
      <c r="F1584" s="276"/>
      <c r="G1584" s="631"/>
      <c r="H1584" s="668"/>
      <c r="J1584" s="417"/>
      <c r="K1584" s="417"/>
      <c r="L1584" s="417"/>
      <c r="M1584" s="417"/>
      <c r="N1584" s="417"/>
      <c r="O1584" s="417"/>
    </row>
    <row r="1585" spans="1:15" ht="12.75" customHeight="1">
      <c r="A1585" s="467"/>
      <c r="B1585" s="525"/>
      <c r="C1585" s="409"/>
      <c r="D1585" s="600"/>
      <c r="E1585" s="619"/>
      <c r="F1585" s="630"/>
      <c r="G1585" s="632"/>
      <c r="H1585" s="277"/>
      <c r="J1585" s="417"/>
      <c r="K1585" s="417"/>
      <c r="L1585" s="417"/>
      <c r="M1585" s="417"/>
      <c r="N1585" s="417"/>
      <c r="O1585" s="417"/>
    </row>
    <row r="1586" spans="1:15" ht="12.75" customHeight="1">
      <c r="A1586" s="466"/>
      <c r="B1586" s="524"/>
      <c r="C1586" s="423"/>
      <c r="D1586" s="599"/>
      <c r="E1586" s="618"/>
      <c r="F1586" s="276"/>
      <c r="G1586" s="631"/>
      <c r="H1586" s="661"/>
      <c r="J1586" s="417"/>
      <c r="K1586" s="417"/>
      <c r="L1586" s="417"/>
      <c r="M1586" s="417"/>
      <c r="N1586" s="417"/>
      <c r="O1586" s="417"/>
    </row>
    <row r="1587" spans="1:15" ht="12.75" customHeight="1">
      <c r="A1587" s="467"/>
      <c r="B1587" s="525"/>
      <c r="C1587" s="409"/>
      <c r="D1587" s="600"/>
      <c r="E1587" s="619"/>
      <c r="F1587" s="630"/>
      <c r="G1587" s="632"/>
      <c r="H1587" s="277"/>
      <c r="J1587" s="417"/>
      <c r="K1587" s="417"/>
      <c r="L1587" s="417"/>
      <c r="M1587" s="417"/>
      <c r="N1587" s="417"/>
      <c r="O1587" s="417"/>
    </row>
    <row r="1588" spans="1:15" ht="12.75" customHeight="1">
      <c r="A1588" s="466"/>
      <c r="B1588" s="524"/>
      <c r="C1588" s="514"/>
      <c r="D1588" s="599"/>
      <c r="E1588" s="618"/>
      <c r="F1588" s="276"/>
      <c r="G1588" s="631"/>
      <c r="H1588" s="668"/>
      <c r="J1588" s="417"/>
      <c r="K1588" s="417"/>
      <c r="L1588" s="417"/>
      <c r="M1588" s="417"/>
      <c r="N1588" s="417"/>
      <c r="O1588" s="417"/>
    </row>
    <row r="1589" spans="1:15" ht="12.75" customHeight="1">
      <c r="A1589" s="467"/>
      <c r="B1589" s="525"/>
      <c r="C1589" s="409"/>
      <c r="D1589" s="599"/>
      <c r="E1589" s="619"/>
      <c r="F1589" s="276"/>
      <c r="G1589" s="632"/>
      <c r="H1589" s="277"/>
      <c r="J1589" s="417"/>
      <c r="K1589" s="417"/>
      <c r="L1589" s="417"/>
      <c r="M1589" s="417"/>
      <c r="N1589" s="417"/>
      <c r="O1589" s="417"/>
    </row>
    <row r="1590" spans="1:15" ht="12.75" customHeight="1">
      <c r="A1590" s="466"/>
      <c r="B1590" s="524"/>
      <c r="C1590" s="514"/>
      <c r="D1590" s="597"/>
      <c r="E1590" s="618"/>
      <c r="F1590" s="636"/>
      <c r="G1590" s="631"/>
      <c r="H1590" s="661"/>
      <c r="J1590" s="417"/>
      <c r="K1590" s="417"/>
      <c r="L1590" s="417"/>
      <c r="M1590" s="417"/>
      <c r="N1590" s="417"/>
      <c r="O1590" s="417"/>
    </row>
    <row r="1591" spans="1:15" ht="12.75" customHeight="1">
      <c r="A1591" s="467"/>
      <c r="B1591" s="525"/>
      <c r="C1591" s="515"/>
      <c r="D1591" s="594"/>
      <c r="E1591" s="619"/>
      <c r="F1591" s="630"/>
      <c r="G1591" s="632"/>
      <c r="H1591" s="277"/>
      <c r="J1591" s="417"/>
      <c r="K1591" s="417"/>
      <c r="L1591" s="417"/>
      <c r="M1591" s="417"/>
      <c r="N1591" s="417"/>
      <c r="O1591" s="417"/>
    </row>
    <row r="1592" spans="1:15" ht="12.75" customHeight="1">
      <c r="A1592" s="466"/>
      <c r="B1592" s="524"/>
      <c r="C1592" s="514"/>
      <c r="D1592" s="599"/>
      <c r="E1592" s="618"/>
      <c r="F1592" s="276"/>
      <c r="G1592" s="631"/>
      <c r="H1592" s="668"/>
      <c r="J1592" s="417"/>
      <c r="K1592" s="417"/>
      <c r="L1592" s="417"/>
      <c r="M1592" s="417"/>
      <c r="N1592" s="417"/>
      <c r="O1592" s="417"/>
    </row>
    <row r="1593" spans="1:15" ht="12.75" customHeight="1">
      <c r="A1593" s="467"/>
      <c r="B1593" s="525"/>
      <c r="C1593" s="409"/>
      <c r="D1593" s="600"/>
      <c r="E1593" s="619"/>
      <c r="F1593" s="630"/>
      <c r="G1593" s="632"/>
      <c r="H1593" s="277"/>
      <c r="J1593" s="417"/>
      <c r="K1593" s="417"/>
      <c r="L1593" s="417"/>
      <c r="M1593" s="417"/>
      <c r="N1593" s="417"/>
      <c r="O1593" s="417"/>
    </row>
    <row r="1594" spans="1:15" ht="12.75" customHeight="1">
      <c r="A1594" s="466"/>
      <c r="B1594" s="524"/>
      <c r="C1594" s="514"/>
      <c r="D1594" s="599"/>
      <c r="E1594" s="618"/>
      <c r="F1594" s="276"/>
      <c r="G1594" s="631"/>
      <c r="H1594" s="661"/>
      <c r="J1594" s="417"/>
      <c r="K1594" s="417"/>
      <c r="L1594" s="417"/>
      <c r="M1594" s="417"/>
      <c r="N1594" s="417"/>
      <c r="O1594" s="417"/>
    </row>
    <row r="1595" spans="1:15" ht="12.75" customHeight="1">
      <c r="A1595" s="467"/>
      <c r="B1595" s="525"/>
      <c r="C1595" s="515"/>
      <c r="D1595" s="600"/>
      <c r="E1595" s="619"/>
      <c r="F1595" s="630"/>
      <c r="G1595" s="632"/>
      <c r="H1595" s="277"/>
      <c r="J1595" s="417"/>
      <c r="K1595" s="417"/>
      <c r="L1595" s="417"/>
      <c r="M1595" s="417"/>
      <c r="N1595" s="417"/>
      <c r="O1595" s="417"/>
    </row>
    <row r="1596" spans="1:15" ht="12.75" customHeight="1">
      <c r="A1596" s="466"/>
      <c r="B1596" s="524"/>
      <c r="C1596" s="514"/>
      <c r="D1596" s="599"/>
      <c r="E1596" s="618"/>
      <c r="F1596" s="276"/>
      <c r="G1596" s="631"/>
      <c r="H1596" s="668"/>
      <c r="J1596" s="417"/>
      <c r="K1596" s="417"/>
      <c r="L1596" s="417"/>
      <c r="M1596" s="417"/>
      <c r="N1596" s="417"/>
      <c r="O1596" s="417"/>
    </row>
    <row r="1597" spans="1:15" ht="12.75" customHeight="1">
      <c r="A1597" s="467"/>
      <c r="B1597" s="525"/>
      <c r="C1597" s="409"/>
      <c r="D1597" s="600"/>
      <c r="E1597" s="619"/>
      <c r="F1597" s="630"/>
      <c r="G1597" s="632"/>
      <c r="H1597" s="277"/>
      <c r="J1597" s="417"/>
      <c r="K1597" s="417"/>
      <c r="L1597" s="417"/>
      <c r="M1597" s="417"/>
      <c r="N1597" s="417"/>
      <c r="O1597" s="417"/>
    </row>
    <row r="1598" spans="1:15" ht="12.75" customHeight="1">
      <c r="A1598" s="466"/>
      <c r="B1598" s="491"/>
      <c r="C1598" s="510"/>
      <c r="D1598" s="593"/>
      <c r="E1598" s="611"/>
      <c r="F1598" s="633"/>
      <c r="G1598" s="631"/>
      <c r="H1598" s="661"/>
      <c r="J1598" s="417"/>
      <c r="K1598" s="417"/>
      <c r="L1598" s="417"/>
      <c r="M1598" s="417"/>
      <c r="N1598" s="417"/>
      <c r="O1598" s="417"/>
    </row>
    <row r="1599" spans="1:15" ht="12.75" customHeight="1">
      <c r="A1599" s="467"/>
      <c r="B1599" s="469" t="s">
        <v>2196</v>
      </c>
      <c r="C1599" s="493"/>
      <c r="D1599" s="594"/>
      <c r="E1599" s="469"/>
      <c r="F1599" s="634"/>
      <c r="G1599" s="632"/>
      <c r="H1599" s="277"/>
      <c r="J1599" s="417"/>
      <c r="K1599" s="417"/>
      <c r="L1599" s="417"/>
      <c r="M1599" s="417"/>
      <c r="N1599" s="417"/>
      <c r="O1599" s="417"/>
    </row>
    <row r="1600" spans="1:15" ht="12.75" customHeight="1">
      <c r="A1600" s="466"/>
      <c r="B1600" s="524"/>
      <c r="C1600" s="514"/>
      <c r="D1600" s="599"/>
      <c r="E1600" s="618"/>
      <c r="F1600" s="276"/>
      <c r="G1600" s="631"/>
      <c r="H1600" s="668"/>
      <c r="J1600" s="417"/>
      <c r="K1600" s="417"/>
      <c r="L1600" s="417"/>
      <c r="M1600" s="417"/>
      <c r="N1600" s="417"/>
      <c r="O1600" s="417"/>
    </row>
    <row r="1601" spans="1:15" ht="12.75" customHeight="1">
      <c r="A1601" s="467"/>
      <c r="B1601" s="525"/>
      <c r="C1601" s="409"/>
      <c r="D1601" s="600"/>
      <c r="E1601" s="619"/>
      <c r="F1601" s="630"/>
      <c r="G1601" s="632"/>
      <c r="H1601" s="277"/>
      <c r="J1601" s="417"/>
      <c r="K1601" s="417"/>
      <c r="L1601" s="417"/>
      <c r="M1601" s="417"/>
      <c r="N1601" s="417"/>
      <c r="O1601" s="417"/>
    </row>
    <row r="1602" spans="1:15" ht="12.75" customHeight="1">
      <c r="A1602" s="475"/>
      <c r="B1602" s="533"/>
      <c r="C1602" s="503"/>
      <c r="D1602" s="590"/>
      <c r="E1602" s="475"/>
      <c r="F1602" s="631"/>
      <c r="G1602" s="631"/>
      <c r="H1602" s="674"/>
    </row>
    <row r="1603" spans="1:15" ht="12.75" customHeight="1">
      <c r="A1603" s="467" t="s">
        <v>5036</v>
      </c>
      <c r="B1603" s="500" t="s">
        <v>3224</v>
      </c>
      <c r="C1603" s="277"/>
      <c r="D1603" s="591"/>
      <c r="E1603" s="507"/>
      <c r="F1603" s="632"/>
      <c r="G1603" s="632"/>
      <c r="H1603" s="675"/>
    </row>
    <row r="1604" spans="1:15" ht="12.75" customHeight="1">
      <c r="A1604" s="471"/>
      <c r="C1604" s="382"/>
      <c r="D1604" s="593"/>
      <c r="E1604" s="611"/>
      <c r="F1604" s="638"/>
      <c r="G1604" s="638"/>
      <c r="H1604" s="676"/>
    </row>
    <row r="1605" spans="1:15" ht="12.75" customHeight="1">
      <c r="A1605" s="472"/>
      <c r="C1605" s="382"/>
      <c r="D1605" s="593"/>
      <c r="E1605" s="611"/>
      <c r="F1605" s="638"/>
      <c r="G1605" s="638"/>
      <c r="H1605" s="676"/>
    </row>
    <row r="1606" spans="1:15" ht="12.75" customHeight="1">
      <c r="A1606" s="471"/>
      <c r="B1606" s="503"/>
      <c r="C1606" s="503"/>
      <c r="D1606" s="590"/>
      <c r="E1606" s="622"/>
      <c r="F1606" s="590"/>
      <c r="G1606" s="590"/>
      <c r="H1606" s="590"/>
    </row>
    <row r="1607" spans="1:15" ht="12.75" customHeight="1">
      <c r="A1607" s="472"/>
      <c r="B1607" s="277" t="s">
        <v>3509</v>
      </c>
      <c r="C1607" s="277" t="s">
        <v>3363</v>
      </c>
      <c r="D1607" s="591">
        <v>60</v>
      </c>
      <c r="E1607" s="623" t="s">
        <v>161</v>
      </c>
      <c r="F1607" s="592"/>
      <c r="G1607" s="592"/>
      <c r="H1607" s="591"/>
    </row>
    <row r="1608" spans="1:15" ht="12.75" customHeight="1">
      <c r="A1608" s="471"/>
      <c r="B1608" s="535"/>
      <c r="C1608" s="382"/>
      <c r="D1608" s="593"/>
      <c r="E1608" s="622"/>
      <c r="F1608" s="276"/>
      <c r="G1608" s="643"/>
      <c r="H1608" s="590"/>
    </row>
    <row r="1609" spans="1:15" ht="12.75" customHeight="1">
      <c r="A1609" s="472"/>
      <c r="B1609" s="534" t="s">
        <v>3509</v>
      </c>
      <c r="C1609" s="277" t="s">
        <v>5037</v>
      </c>
      <c r="D1609" s="591">
        <v>38</v>
      </c>
      <c r="E1609" s="623" t="s">
        <v>161</v>
      </c>
      <c r="F1609" s="630"/>
      <c r="G1609" s="592"/>
      <c r="H1609" s="591"/>
    </row>
    <row r="1610" spans="1:15" ht="12.75" customHeight="1">
      <c r="A1610" s="471"/>
      <c r="B1610" s="535"/>
      <c r="C1610" s="510"/>
      <c r="D1610" s="593"/>
      <c r="E1610" s="622"/>
      <c r="F1610" s="276"/>
      <c r="G1610" s="643"/>
      <c r="H1610" s="590"/>
    </row>
    <row r="1611" spans="1:15" ht="12.75" customHeight="1">
      <c r="A1611" s="473"/>
      <c r="B1611" s="534" t="s">
        <v>3509</v>
      </c>
      <c r="C1611" s="511" t="s">
        <v>1035</v>
      </c>
      <c r="D1611" s="594">
        <v>99</v>
      </c>
      <c r="E1611" s="623" t="s">
        <v>161</v>
      </c>
      <c r="F1611" s="630"/>
      <c r="G1611" s="592"/>
      <c r="H1611" s="591"/>
    </row>
    <row r="1612" spans="1:15" ht="12.75" customHeight="1">
      <c r="A1612" s="471"/>
      <c r="B1612" s="535"/>
      <c r="C1612" s="510"/>
      <c r="D1612" s="593"/>
      <c r="E1612" s="622"/>
      <c r="F1612" s="276"/>
      <c r="G1612" s="643"/>
      <c r="H1612" s="590"/>
    </row>
    <row r="1613" spans="1:15" ht="12.75" customHeight="1">
      <c r="A1613" s="473"/>
      <c r="B1613" s="534" t="s">
        <v>3509</v>
      </c>
      <c r="C1613" s="493" t="s">
        <v>5038</v>
      </c>
      <c r="D1613" s="594">
        <v>6</v>
      </c>
      <c r="E1613" s="623" t="s">
        <v>161</v>
      </c>
      <c r="F1613" s="630"/>
      <c r="G1613" s="592"/>
      <c r="H1613" s="591"/>
    </row>
    <row r="1614" spans="1:15" ht="12.75" customHeight="1">
      <c r="A1614" s="471"/>
      <c r="B1614" s="535"/>
      <c r="C1614" s="496"/>
      <c r="D1614" s="593"/>
      <c r="E1614" s="622"/>
      <c r="F1614" s="276"/>
      <c r="G1614" s="643"/>
      <c r="H1614" s="590"/>
    </row>
    <row r="1615" spans="1:15" ht="12.75" customHeight="1">
      <c r="A1615" s="473"/>
      <c r="B1615" s="534" t="s">
        <v>3509</v>
      </c>
      <c r="C1615" s="511" t="s">
        <v>5039</v>
      </c>
      <c r="D1615" s="594">
        <v>355</v>
      </c>
      <c r="E1615" s="623" t="s">
        <v>161</v>
      </c>
      <c r="F1615" s="630"/>
      <c r="G1615" s="592"/>
      <c r="H1615" s="591"/>
    </row>
    <row r="1616" spans="1:15" ht="12.75" customHeight="1">
      <c r="A1616" s="471"/>
      <c r="B1616" s="535"/>
      <c r="C1616" s="510"/>
      <c r="D1616" s="593"/>
      <c r="E1616" s="622"/>
      <c r="F1616" s="276"/>
      <c r="G1616" s="643"/>
      <c r="H1616" s="590"/>
    </row>
    <row r="1617" spans="1:8" ht="12.75" customHeight="1">
      <c r="A1617" s="473"/>
      <c r="B1617" s="534" t="s">
        <v>3509</v>
      </c>
      <c r="C1617" s="497" t="s">
        <v>5040</v>
      </c>
      <c r="D1617" s="594">
        <v>99</v>
      </c>
      <c r="E1617" s="623" t="s">
        <v>161</v>
      </c>
      <c r="F1617" s="630"/>
      <c r="G1617" s="592"/>
      <c r="H1617" s="591"/>
    </row>
    <row r="1618" spans="1:8" ht="12.75" customHeight="1">
      <c r="A1618" s="471"/>
      <c r="B1618" s="535"/>
      <c r="C1618" s="510"/>
      <c r="D1618" s="593"/>
      <c r="E1618" s="622"/>
      <c r="F1618" s="276"/>
      <c r="G1618" s="643"/>
      <c r="H1618" s="590"/>
    </row>
    <row r="1619" spans="1:8" ht="12.75" customHeight="1">
      <c r="A1619" s="473"/>
      <c r="B1619" s="534" t="s">
        <v>3509</v>
      </c>
      <c r="C1619" s="497" t="s">
        <v>121</v>
      </c>
      <c r="D1619" s="594">
        <v>54</v>
      </c>
      <c r="E1619" s="623" t="s">
        <v>161</v>
      </c>
      <c r="F1619" s="630"/>
      <c r="G1619" s="592"/>
      <c r="H1619" s="591"/>
    </row>
    <row r="1620" spans="1:8" ht="12.75" customHeight="1">
      <c r="A1620" s="471"/>
      <c r="B1620" s="535"/>
      <c r="C1620" s="496"/>
      <c r="D1620" s="593"/>
      <c r="E1620" s="622"/>
      <c r="F1620" s="276"/>
      <c r="G1620" s="643"/>
      <c r="H1620" s="590"/>
    </row>
    <row r="1621" spans="1:8" ht="12.75" customHeight="1">
      <c r="A1621" s="473"/>
      <c r="B1621" s="534" t="s">
        <v>3509</v>
      </c>
      <c r="C1621" s="497" t="s">
        <v>5041</v>
      </c>
      <c r="D1621" s="594">
        <v>12</v>
      </c>
      <c r="E1621" s="623" t="s">
        <v>161</v>
      </c>
      <c r="F1621" s="630"/>
      <c r="G1621" s="592"/>
      <c r="H1621" s="591"/>
    </row>
    <row r="1622" spans="1:8" ht="12.75" customHeight="1">
      <c r="A1622" s="471"/>
      <c r="B1622" s="535"/>
      <c r="C1622" s="496"/>
      <c r="D1622" s="593"/>
      <c r="E1622" s="622"/>
      <c r="F1622" s="276"/>
      <c r="G1622" s="643"/>
      <c r="H1622" s="590"/>
    </row>
    <row r="1623" spans="1:8" ht="12.75" customHeight="1">
      <c r="A1623" s="473"/>
      <c r="B1623" s="534" t="s">
        <v>3509</v>
      </c>
      <c r="C1623" s="497" t="s">
        <v>2799</v>
      </c>
      <c r="D1623" s="594">
        <v>198</v>
      </c>
      <c r="E1623" s="623" t="s">
        <v>161</v>
      </c>
      <c r="F1623" s="630"/>
      <c r="G1623" s="592"/>
      <c r="H1623" s="591"/>
    </row>
    <row r="1624" spans="1:8" ht="12.75" customHeight="1">
      <c r="A1624" s="471"/>
      <c r="B1624" s="536"/>
      <c r="C1624" s="496"/>
      <c r="D1624" s="593"/>
      <c r="E1624" s="622"/>
      <c r="F1624" s="276"/>
      <c r="G1624" s="643"/>
      <c r="H1624" s="590"/>
    </row>
    <row r="1625" spans="1:8" ht="12.75" customHeight="1">
      <c r="A1625" s="473"/>
      <c r="B1625" s="537" t="s">
        <v>3509</v>
      </c>
      <c r="C1625" s="497" t="s">
        <v>2164</v>
      </c>
      <c r="D1625" s="594">
        <v>24</v>
      </c>
      <c r="E1625" s="623" t="s">
        <v>161</v>
      </c>
      <c r="F1625" s="630"/>
      <c r="G1625" s="592"/>
      <c r="H1625" s="591"/>
    </row>
    <row r="1626" spans="1:8" ht="12.75" customHeight="1">
      <c r="A1626" s="471"/>
      <c r="B1626" s="536"/>
      <c r="C1626" s="510"/>
      <c r="D1626" s="593"/>
      <c r="E1626" s="622"/>
      <c r="F1626" s="276"/>
      <c r="G1626" s="643"/>
      <c r="H1626" s="590"/>
    </row>
    <row r="1627" spans="1:8" ht="12.75" customHeight="1">
      <c r="A1627" s="473"/>
      <c r="B1627" s="537" t="s">
        <v>3509</v>
      </c>
      <c r="C1627" s="497" t="s">
        <v>5042</v>
      </c>
      <c r="D1627" s="594">
        <v>6</v>
      </c>
      <c r="E1627" s="623" t="s">
        <v>161</v>
      </c>
      <c r="F1627" s="630"/>
      <c r="G1627" s="592"/>
      <c r="H1627" s="591"/>
    </row>
    <row r="1628" spans="1:8" ht="12.75" customHeight="1">
      <c r="A1628" s="471"/>
      <c r="B1628" s="538"/>
      <c r="C1628" s="496"/>
      <c r="D1628" s="593"/>
      <c r="E1628" s="622"/>
      <c r="F1628" s="276"/>
      <c r="G1628" s="643"/>
      <c r="H1628" s="590"/>
    </row>
    <row r="1629" spans="1:8" ht="12.75" customHeight="1">
      <c r="A1629" s="473"/>
      <c r="B1629" s="502" t="s">
        <v>3509</v>
      </c>
      <c r="C1629" s="497" t="s">
        <v>4459</v>
      </c>
      <c r="D1629" s="594">
        <v>18</v>
      </c>
      <c r="E1629" s="623" t="s">
        <v>161</v>
      </c>
      <c r="F1629" s="630"/>
      <c r="G1629" s="592"/>
      <c r="H1629" s="591"/>
    </row>
    <row r="1630" spans="1:8" ht="12.75" customHeight="1">
      <c r="A1630" s="471"/>
      <c r="B1630" s="538"/>
      <c r="C1630" s="496"/>
      <c r="D1630" s="593"/>
      <c r="E1630" s="622"/>
      <c r="F1630" s="276"/>
      <c r="G1630" s="643"/>
      <c r="H1630" s="590"/>
    </row>
    <row r="1631" spans="1:8" ht="12.75" customHeight="1">
      <c r="A1631" s="473"/>
      <c r="B1631" s="502" t="s">
        <v>3509</v>
      </c>
      <c r="C1631" s="511" t="s">
        <v>3276</v>
      </c>
      <c r="D1631" s="594">
        <v>1</v>
      </c>
      <c r="E1631" s="623" t="s">
        <v>2108</v>
      </c>
      <c r="F1631" s="630"/>
      <c r="G1631" s="592"/>
      <c r="H1631" s="591"/>
    </row>
    <row r="1632" spans="1:8" ht="12.75" customHeight="1">
      <c r="A1632" s="471"/>
      <c r="B1632" s="538"/>
      <c r="C1632" s="510"/>
      <c r="D1632" s="593"/>
      <c r="E1632" s="622"/>
      <c r="F1632" s="276"/>
      <c r="G1632" s="590"/>
      <c r="H1632" s="590"/>
    </row>
    <row r="1633" spans="1:8" ht="12.75" customHeight="1">
      <c r="A1633" s="473"/>
      <c r="B1633" s="502" t="s">
        <v>3509</v>
      </c>
      <c r="C1633" s="511" t="s">
        <v>5043</v>
      </c>
      <c r="D1633" s="594">
        <v>30</v>
      </c>
      <c r="E1633" s="623" t="s">
        <v>161</v>
      </c>
      <c r="F1633" s="630"/>
      <c r="G1633" s="592"/>
      <c r="H1633" s="591"/>
    </row>
    <row r="1634" spans="1:8" ht="12.75" customHeight="1">
      <c r="A1634" s="471"/>
      <c r="B1634" s="538"/>
      <c r="C1634" s="510"/>
      <c r="D1634" s="593"/>
      <c r="E1634" s="622"/>
      <c r="F1634" s="276"/>
      <c r="G1634" s="643"/>
      <c r="H1634" s="590"/>
    </row>
    <row r="1635" spans="1:8" ht="12.75" customHeight="1">
      <c r="A1635" s="473"/>
      <c r="B1635" s="537" t="s">
        <v>3509</v>
      </c>
      <c r="C1635" s="497" t="s">
        <v>1010</v>
      </c>
      <c r="D1635" s="594">
        <v>1</v>
      </c>
      <c r="E1635" s="623" t="s">
        <v>161</v>
      </c>
      <c r="F1635" s="630"/>
      <c r="G1635" s="592"/>
      <c r="H1635" s="591"/>
    </row>
    <row r="1636" spans="1:8" ht="12.75" customHeight="1">
      <c r="A1636" s="484"/>
      <c r="B1636" s="538"/>
      <c r="C1636" s="382"/>
      <c r="D1636" s="593"/>
      <c r="E1636" s="622"/>
      <c r="F1636" s="276"/>
      <c r="G1636" s="643"/>
      <c r="H1636" s="278"/>
    </row>
    <row r="1637" spans="1:8" ht="12.75" customHeight="1">
      <c r="A1637" s="484"/>
      <c r="B1637" s="537"/>
      <c r="C1637" s="382"/>
      <c r="D1637" s="594"/>
      <c r="E1637" s="623"/>
      <c r="F1637" s="630"/>
      <c r="G1637" s="592"/>
      <c r="H1637" s="277"/>
    </row>
    <row r="1638" spans="1:8" ht="12.75" customHeight="1">
      <c r="A1638" s="471"/>
      <c r="B1638" s="538"/>
      <c r="C1638" s="510"/>
      <c r="D1638" s="593"/>
      <c r="E1638" s="622"/>
      <c r="F1638" s="276"/>
      <c r="G1638" s="643"/>
      <c r="H1638" s="278"/>
    </row>
    <row r="1639" spans="1:8" ht="12.75" customHeight="1">
      <c r="A1639" s="473"/>
      <c r="B1639" s="537" t="s">
        <v>3509</v>
      </c>
      <c r="C1639" s="497" t="s">
        <v>5044</v>
      </c>
      <c r="D1639" s="594">
        <v>31</v>
      </c>
      <c r="E1639" s="623" t="s">
        <v>161</v>
      </c>
      <c r="F1639" s="630"/>
      <c r="G1639" s="592"/>
      <c r="H1639" s="591"/>
    </row>
    <row r="1640" spans="1:8" ht="12.75" customHeight="1">
      <c r="A1640" s="471"/>
      <c r="B1640" s="538"/>
      <c r="C1640" s="510"/>
      <c r="D1640" s="593"/>
      <c r="E1640" s="622"/>
      <c r="F1640" s="276"/>
      <c r="G1640" s="643"/>
      <c r="H1640" s="278"/>
    </row>
    <row r="1641" spans="1:8" ht="12.75" customHeight="1">
      <c r="A1641" s="473"/>
      <c r="B1641" s="537" t="s">
        <v>3509</v>
      </c>
      <c r="C1641" s="497" t="s">
        <v>3372</v>
      </c>
      <c r="D1641" s="594">
        <v>6</v>
      </c>
      <c r="E1641" s="623" t="s">
        <v>161</v>
      </c>
      <c r="F1641" s="630"/>
      <c r="G1641" s="592"/>
      <c r="H1641" s="591"/>
    </row>
    <row r="1642" spans="1:8" ht="12.75" customHeight="1">
      <c r="A1642" s="471"/>
      <c r="B1642" s="538"/>
      <c r="C1642" s="510"/>
      <c r="D1642" s="593"/>
      <c r="E1642" s="622"/>
      <c r="F1642" s="276"/>
      <c r="G1642" s="643"/>
      <c r="H1642" s="278"/>
    </row>
    <row r="1643" spans="1:8" ht="12.75" customHeight="1">
      <c r="A1643" s="473"/>
      <c r="B1643" s="537" t="s">
        <v>3509</v>
      </c>
      <c r="C1643" s="497" t="s">
        <v>5045</v>
      </c>
      <c r="D1643" s="594">
        <v>18</v>
      </c>
      <c r="E1643" s="623" t="s">
        <v>161</v>
      </c>
      <c r="F1643" s="630"/>
      <c r="G1643" s="592"/>
      <c r="H1643" s="591"/>
    </row>
    <row r="1644" spans="1:8" ht="12.75" customHeight="1">
      <c r="A1644" s="471"/>
      <c r="B1644" s="538"/>
      <c r="C1644" s="510"/>
      <c r="D1644" s="593"/>
      <c r="E1644" s="622"/>
      <c r="F1644" s="276"/>
      <c r="G1644" s="643"/>
      <c r="H1644" s="278"/>
    </row>
    <row r="1645" spans="1:8" ht="12.75" customHeight="1">
      <c r="A1645" s="473"/>
      <c r="B1645" s="537" t="s">
        <v>3509</v>
      </c>
      <c r="C1645" s="497" t="s">
        <v>4719</v>
      </c>
      <c r="D1645" s="594">
        <v>6</v>
      </c>
      <c r="E1645" s="623" t="s">
        <v>161</v>
      </c>
      <c r="F1645" s="630"/>
      <c r="G1645" s="592"/>
      <c r="H1645" s="591"/>
    </row>
    <row r="1646" spans="1:8" ht="12.75" customHeight="1">
      <c r="A1646" s="471"/>
      <c r="B1646" s="538"/>
      <c r="C1646" s="510"/>
      <c r="D1646" s="593"/>
      <c r="E1646" s="622"/>
      <c r="F1646" s="276"/>
      <c r="G1646" s="643"/>
      <c r="H1646" s="278"/>
    </row>
    <row r="1647" spans="1:8" ht="12.75" customHeight="1">
      <c r="A1647" s="473"/>
      <c r="B1647" s="537" t="s">
        <v>3509</v>
      </c>
      <c r="C1647" s="497" t="s">
        <v>4080</v>
      </c>
      <c r="D1647" s="594">
        <v>36</v>
      </c>
      <c r="E1647" s="623" t="s">
        <v>161</v>
      </c>
      <c r="F1647" s="630"/>
      <c r="G1647" s="592"/>
      <c r="H1647" s="591"/>
    </row>
    <row r="1648" spans="1:8" ht="12.75" customHeight="1">
      <c r="A1648" s="471"/>
      <c r="B1648" s="538"/>
      <c r="C1648" s="510"/>
      <c r="D1648" s="593"/>
      <c r="E1648" s="622"/>
      <c r="F1648" s="276"/>
      <c r="G1648" s="643"/>
      <c r="H1648" s="278"/>
    </row>
    <row r="1649" spans="1:8" ht="12.75" customHeight="1">
      <c r="A1649" s="473"/>
      <c r="B1649" s="537" t="s">
        <v>3509</v>
      </c>
      <c r="C1649" s="497" t="s">
        <v>5046</v>
      </c>
      <c r="D1649" s="594">
        <v>60</v>
      </c>
      <c r="E1649" s="623" t="s">
        <v>161</v>
      </c>
      <c r="F1649" s="630"/>
      <c r="G1649" s="592"/>
      <c r="H1649" s="591"/>
    </row>
    <row r="1650" spans="1:8" ht="12.75" customHeight="1">
      <c r="A1650" s="471"/>
      <c r="B1650" s="538"/>
      <c r="C1650" s="510"/>
      <c r="D1650" s="593"/>
      <c r="E1650" s="613"/>
      <c r="F1650" s="276"/>
      <c r="G1650" s="643"/>
      <c r="H1650" s="278"/>
    </row>
    <row r="1651" spans="1:8" ht="12.75" customHeight="1">
      <c r="A1651" s="473"/>
      <c r="B1651" s="537"/>
      <c r="C1651" s="497"/>
      <c r="D1651" s="594"/>
      <c r="E1651" s="616"/>
      <c r="F1651" s="630"/>
      <c r="G1651" s="592"/>
      <c r="H1651" s="591"/>
    </row>
    <row r="1652" spans="1:8" ht="12.75" customHeight="1">
      <c r="A1652" s="471"/>
      <c r="B1652" s="538"/>
      <c r="C1652" s="510"/>
      <c r="D1652" s="593"/>
      <c r="E1652" s="613"/>
      <c r="F1652" s="276"/>
      <c r="G1652" s="643"/>
      <c r="H1652" s="278"/>
    </row>
    <row r="1653" spans="1:8" ht="12.75" customHeight="1">
      <c r="A1653" s="473"/>
      <c r="B1653" s="537" t="s">
        <v>3509</v>
      </c>
      <c r="C1653" s="497" t="s">
        <v>4039</v>
      </c>
      <c r="D1653" s="594">
        <v>2</v>
      </c>
      <c r="E1653" s="616" t="s">
        <v>3310</v>
      </c>
      <c r="F1653" s="630"/>
      <c r="G1653" s="592"/>
      <c r="H1653" s="591"/>
    </row>
    <row r="1654" spans="1:8" ht="12.75" customHeight="1">
      <c r="A1654" s="471"/>
      <c r="B1654" s="538"/>
      <c r="C1654" s="510"/>
      <c r="D1654" s="593"/>
      <c r="E1654" s="613"/>
      <c r="F1654" s="276"/>
      <c r="G1654" s="643"/>
      <c r="H1654" s="278"/>
    </row>
    <row r="1655" spans="1:8" ht="12.75" customHeight="1">
      <c r="A1655" s="473"/>
      <c r="B1655" s="537" t="s">
        <v>3509</v>
      </c>
      <c r="C1655" s="497" t="s">
        <v>5047</v>
      </c>
      <c r="D1655" s="594">
        <v>8</v>
      </c>
      <c r="E1655" s="616" t="s">
        <v>3310</v>
      </c>
      <c r="F1655" s="630"/>
      <c r="G1655" s="592"/>
      <c r="H1655" s="591"/>
    </row>
    <row r="1656" spans="1:8" ht="12.75" customHeight="1">
      <c r="A1656" s="475"/>
      <c r="B1656" s="533"/>
      <c r="C1656" s="503"/>
      <c r="D1656" s="590"/>
      <c r="E1656" s="613"/>
      <c r="F1656" s="631"/>
      <c r="G1656" s="643"/>
      <c r="H1656" s="278"/>
    </row>
    <row r="1657" spans="1:8" ht="12.75" customHeight="1">
      <c r="A1657" s="467"/>
      <c r="B1657" s="539"/>
      <c r="C1657" s="511"/>
      <c r="D1657" s="591"/>
      <c r="E1657" s="616"/>
      <c r="F1657" s="632"/>
      <c r="G1657" s="592"/>
      <c r="H1657" s="591"/>
    </row>
    <row r="1658" spans="1:8" ht="12.75" customHeight="1">
      <c r="A1658" s="471"/>
      <c r="B1658" s="538"/>
      <c r="C1658" s="496"/>
      <c r="D1658" s="593"/>
      <c r="E1658" s="613"/>
      <c r="F1658" s="276"/>
      <c r="G1658" s="643"/>
      <c r="H1658" s="278"/>
    </row>
    <row r="1659" spans="1:8" ht="12.75" customHeight="1">
      <c r="A1659" s="473"/>
      <c r="B1659" s="502" t="s">
        <v>3509</v>
      </c>
      <c r="C1659" s="493" t="s">
        <v>3875</v>
      </c>
      <c r="D1659" s="594">
        <v>150</v>
      </c>
      <c r="E1659" s="616" t="s">
        <v>3310</v>
      </c>
      <c r="F1659" s="630"/>
      <c r="G1659" s="592"/>
      <c r="H1659" s="591"/>
    </row>
    <row r="1660" spans="1:8" ht="12.75" customHeight="1">
      <c r="A1660" s="471"/>
      <c r="B1660" s="533"/>
      <c r="C1660" s="503"/>
      <c r="D1660" s="590"/>
      <c r="E1660" s="613"/>
      <c r="F1660" s="631"/>
      <c r="G1660" s="643"/>
      <c r="H1660" s="278"/>
    </row>
    <row r="1661" spans="1:8" ht="12.75" customHeight="1">
      <c r="A1661" s="472"/>
      <c r="B1661" s="539" t="s">
        <v>3509</v>
      </c>
      <c r="C1661" s="511" t="s">
        <v>4935</v>
      </c>
      <c r="D1661" s="591">
        <v>150</v>
      </c>
      <c r="E1661" s="616" t="s">
        <v>3310</v>
      </c>
      <c r="F1661" s="632"/>
      <c r="G1661" s="592"/>
      <c r="H1661" s="591"/>
    </row>
    <row r="1662" spans="1:8" ht="12.75" customHeight="1">
      <c r="A1662" s="471"/>
      <c r="B1662" s="533"/>
      <c r="C1662" s="510"/>
      <c r="D1662" s="593"/>
      <c r="E1662" s="613"/>
      <c r="F1662" s="276"/>
      <c r="G1662" s="643"/>
      <c r="H1662" s="278"/>
    </row>
    <row r="1663" spans="1:8" ht="12.75" customHeight="1">
      <c r="A1663" s="473"/>
      <c r="B1663" s="539" t="s">
        <v>3509</v>
      </c>
      <c r="C1663" s="511" t="s">
        <v>5048</v>
      </c>
      <c r="D1663" s="594">
        <v>7</v>
      </c>
      <c r="E1663" s="616" t="s">
        <v>3310</v>
      </c>
      <c r="F1663" s="630"/>
      <c r="G1663" s="592"/>
      <c r="H1663" s="591"/>
    </row>
    <row r="1664" spans="1:8" ht="12.75" customHeight="1">
      <c r="A1664" s="471"/>
      <c r="B1664" s="533"/>
      <c r="C1664" s="510"/>
      <c r="D1664" s="593"/>
      <c r="E1664" s="613"/>
      <c r="F1664" s="276"/>
      <c r="G1664" s="643"/>
      <c r="H1664" s="278"/>
    </row>
    <row r="1665" spans="1:8" ht="12.75" customHeight="1">
      <c r="A1665" s="473"/>
      <c r="B1665" s="539"/>
      <c r="C1665" s="511"/>
      <c r="D1665" s="594"/>
      <c r="E1665" s="616"/>
      <c r="F1665" s="630"/>
      <c r="G1665" s="592"/>
      <c r="H1665" s="591"/>
    </row>
    <row r="1666" spans="1:8" ht="12.75" customHeight="1">
      <c r="A1666" s="471"/>
      <c r="B1666" s="533"/>
      <c r="C1666" s="496"/>
      <c r="D1666" s="593"/>
      <c r="E1666" s="613"/>
      <c r="F1666" s="276"/>
      <c r="G1666" s="643"/>
      <c r="H1666" s="278"/>
    </row>
    <row r="1667" spans="1:8" ht="12.75" customHeight="1">
      <c r="A1667" s="473"/>
      <c r="B1667" s="539"/>
      <c r="C1667" s="511"/>
      <c r="D1667" s="594"/>
      <c r="E1667" s="616"/>
      <c r="F1667" s="630"/>
      <c r="G1667" s="592"/>
      <c r="H1667" s="591"/>
    </row>
    <row r="1668" spans="1:8" ht="12.75" customHeight="1">
      <c r="A1668" s="471"/>
      <c r="B1668" s="533"/>
      <c r="C1668" s="510"/>
      <c r="D1668" s="593"/>
      <c r="E1668" s="613"/>
      <c r="F1668" s="276"/>
      <c r="G1668" s="643"/>
      <c r="H1668" s="278"/>
    </row>
    <row r="1669" spans="1:8" ht="12.75" customHeight="1">
      <c r="A1669" s="473"/>
      <c r="B1669" s="539" t="s">
        <v>3509</v>
      </c>
      <c r="C1669" s="497" t="s">
        <v>5049</v>
      </c>
      <c r="D1669" s="594">
        <v>7</v>
      </c>
      <c r="E1669" s="616" t="s">
        <v>3310</v>
      </c>
      <c r="F1669" s="630"/>
      <c r="G1669" s="592"/>
      <c r="H1669" s="591"/>
    </row>
    <row r="1670" spans="1:8" ht="12.75" customHeight="1">
      <c r="A1670" s="471"/>
      <c r="B1670" s="533"/>
      <c r="C1670" s="496"/>
      <c r="D1670" s="593"/>
      <c r="E1670" s="613"/>
      <c r="F1670" s="276"/>
      <c r="G1670" s="643"/>
      <c r="H1670" s="278"/>
    </row>
    <row r="1671" spans="1:8" ht="12.75" customHeight="1">
      <c r="A1671" s="473"/>
      <c r="B1671" s="539" t="s">
        <v>3509</v>
      </c>
      <c r="C1671" s="493" t="s">
        <v>80</v>
      </c>
      <c r="D1671" s="594">
        <v>2</v>
      </c>
      <c r="E1671" s="616" t="s">
        <v>3310</v>
      </c>
      <c r="F1671" s="630"/>
      <c r="G1671" s="592"/>
      <c r="H1671" s="591"/>
    </row>
    <row r="1672" spans="1:8" ht="12.75" customHeight="1">
      <c r="A1672" s="471"/>
      <c r="B1672" s="538"/>
      <c r="C1672" s="496"/>
      <c r="D1672" s="593"/>
      <c r="E1672" s="613"/>
      <c r="F1672" s="276"/>
      <c r="G1672" s="643"/>
      <c r="H1672" s="278"/>
    </row>
    <row r="1673" spans="1:8" ht="12.75" customHeight="1">
      <c r="A1673" s="473"/>
      <c r="B1673" s="502" t="s">
        <v>3509</v>
      </c>
      <c r="C1673" s="493" t="s">
        <v>609</v>
      </c>
      <c r="D1673" s="594">
        <v>1</v>
      </c>
      <c r="E1673" s="616" t="s">
        <v>3310</v>
      </c>
      <c r="F1673" s="630"/>
      <c r="G1673" s="592"/>
      <c r="H1673" s="591"/>
    </row>
    <row r="1674" spans="1:8" ht="12.75" customHeight="1">
      <c r="A1674" s="471"/>
      <c r="B1674" s="538"/>
      <c r="C1674" s="496"/>
      <c r="D1674" s="593"/>
      <c r="E1674" s="613"/>
      <c r="F1674" s="276"/>
      <c r="G1674" s="643"/>
      <c r="H1674" s="278"/>
    </row>
    <row r="1675" spans="1:8" ht="12.75" customHeight="1">
      <c r="A1675" s="473"/>
      <c r="B1675" s="502" t="s">
        <v>3509</v>
      </c>
      <c r="C1675" s="493" t="s">
        <v>4610</v>
      </c>
      <c r="D1675" s="594">
        <v>2</v>
      </c>
      <c r="E1675" s="616" t="s">
        <v>3310</v>
      </c>
      <c r="F1675" s="630"/>
      <c r="G1675" s="592"/>
      <c r="H1675" s="591"/>
    </row>
    <row r="1676" spans="1:8" ht="12.75" customHeight="1">
      <c r="A1676" s="471"/>
      <c r="B1676" s="538"/>
      <c r="C1676" s="496"/>
      <c r="D1676" s="593"/>
      <c r="E1676" s="613"/>
      <c r="F1676" s="276"/>
      <c r="G1676" s="643"/>
      <c r="H1676" s="677"/>
    </row>
    <row r="1677" spans="1:8" ht="12.75" customHeight="1">
      <c r="A1677" s="473"/>
      <c r="B1677" s="502"/>
      <c r="C1677" s="493"/>
      <c r="D1677" s="594"/>
      <c r="E1677" s="616"/>
      <c r="F1677" s="630"/>
      <c r="G1677" s="592"/>
      <c r="H1677" s="678"/>
    </row>
    <row r="1678" spans="1:8" ht="12.75" customHeight="1">
      <c r="A1678" s="471"/>
      <c r="B1678" s="538"/>
      <c r="C1678" s="496"/>
      <c r="D1678" s="593"/>
      <c r="E1678" s="613"/>
      <c r="F1678" s="276"/>
      <c r="G1678" s="643"/>
      <c r="H1678" s="679"/>
    </row>
    <row r="1679" spans="1:8" ht="12.75" customHeight="1">
      <c r="A1679" s="473"/>
      <c r="B1679" s="502" t="s">
        <v>3509</v>
      </c>
      <c r="C1679" s="511" t="s">
        <v>5050</v>
      </c>
      <c r="D1679" s="594">
        <v>1</v>
      </c>
      <c r="E1679" s="616" t="s">
        <v>3310</v>
      </c>
      <c r="F1679" s="630"/>
      <c r="G1679" s="592"/>
      <c r="H1679" s="591"/>
    </row>
    <row r="1680" spans="1:8" ht="12.75" customHeight="1">
      <c r="A1680" s="471"/>
      <c r="B1680" s="538"/>
      <c r="C1680" s="510"/>
      <c r="D1680" s="593"/>
      <c r="E1680" s="613"/>
      <c r="F1680" s="276"/>
      <c r="G1680" s="643"/>
      <c r="H1680" s="677"/>
    </row>
    <row r="1681" spans="1:8" ht="12.75" customHeight="1">
      <c r="A1681" s="473"/>
      <c r="B1681" s="537" t="s">
        <v>3509</v>
      </c>
      <c r="C1681" s="493" t="s">
        <v>1464</v>
      </c>
      <c r="D1681" s="594">
        <v>2</v>
      </c>
      <c r="E1681" s="616" t="s">
        <v>3310</v>
      </c>
      <c r="F1681" s="630"/>
      <c r="G1681" s="592"/>
      <c r="H1681" s="591"/>
    </row>
    <row r="1682" spans="1:8" ht="12.75" customHeight="1">
      <c r="A1682" s="471"/>
      <c r="B1682" s="538"/>
      <c r="C1682" s="510"/>
      <c r="D1682" s="593"/>
      <c r="E1682" s="613"/>
      <c r="F1682" s="276"/>
      <c r="G1682" s="643"/>
      <c r="H1682" s="680"/>
    </row>
    <row r="1683" spans="1:8" ht="12.75" customHeight="1">
      <c r="A1683" s="473"/>
      <c r="B1683" s="537" t="s">
        <v>3509</v>
      </c>
      <c r="C1683" s="497" t="s">
        <v>5051</v>
      </c>
      <c r="D1683" s="594">
        <v>1</v>
      </c>
      <c r="E1683" s="616" t="s">
        <v>3310</v>
      </c>
      <c r="F1683" s="630"/>
      <c r="G1683" s="592"/>
      <c r="H1683" s="591"/>
    </row>
    <row r="1684" spans="1:8" ht="12.75" customHeight="1">
      <c r="A1684" s="471"/>
      <c r="B1684" s="538"/>
      <c r="C1684" s="496"/>
      <c r="D1684" s="593"/>
      <c r="E1684" s="613"/>
      <c r="F1684" s="276"/>
      <c r="G1684" s="643"/>
      <c r="H1684" s="680"/>
    </row>
    <row r="1685" spans="1:8" ht="12.75" customHeight="1">
      <c r="A1685" s="473"/>
      <c r="B1685" s="502" t="s">
        <v>3509</v>
      </c>
      <c r="C1685" s="493" t="s">
        <v>3039</v>
      </c>
      <c r="D1685" s="594">
        <v>1</v>
      </c>
      <c r="E1685" s="616" t="s">
        <v>3310</v>
      </c>
      <c r="F1685" s="630"/>
      <c r="G1685" s="592"/>
      <c r="H1685" s="591"/>
    </row>
    <row r="1686" spans="1:8" ht="12.75" customHeight="1">
      <c r="A1686" s="471"/>
      <c r="B1686" s="538"/>
      <c r="C1686" s="496"/>
      <c r="D1686" s="593"/>
      <c r="E1686" s="613"/>
      <c r="F1686" s="276"/>
      <c r="G1686" s="643"/>
      <c r="H1686" s="680"/>
    </row>
    <row r="1687" spans="1:8" ht="12.75" customHeight="1">
      <c r="A1687" s="473"/>
      <c r="B1687" s="502" t="s">
        <v>3509</v>
      </c>
      <c r="C1687" s="493" t="s">
        <v>102</v>
      </c>
      <c r="D1687" s="594">
        <v>1</v>
      </c>
      <c r="E1687" s="616" t="s">
        <v>3310</v>
      </c>
      <c r="F1687" s="630"/>
      <c r="G1687" s="592"/>
      <c r="H1687" s="591"/>
    </row>
    <row r="1688" spans="1:8" ht="12.75" customHeight="1">
      <c r="A1688" s="471"/>
      <c r="B1688" s="538"/>
      <c r="C1688" s="496"/>
      <c r="D1688" s="593"/>
      <c r="E1688" s="613"/>
      <c r="F1688" s="276"/>
      <c r="G1688" s="643"/>
      <c r="H1688" s="680"/>
    </row>
    <row r="1689" spans="1:8" ht="12.75" customHeight="1">
      <c r="A1689" s="473"/>
      <c r="B1689" s="502" t="s">
        <v>3509</v>
      </c>
      <c r="C1689" s="493" t="s">
        <v>3244</v>
      </c>
      <c r="D1689" s="594">
        <v>1</v>
      </c>
      <c r="E1689" s="616" t="s">
        <v>3310</v>
      </c>
      <c r="F1689" s="630"/>
      <c r="G1689" s="592"/>
      <c r="H1689" s="591"/>
    </row>
    <row r="1690" spans="1:8" ht="12.75" customHeight="1">
      <c r="A1690" s="471"/>
      <c r="B1690" s="538"/>
      <c r="C1690" s="496"/>
      <c r="D1690" s="593"/>
      <c r="E1690" s="613"/>
      <c r="F1690" s="276"/>
      <c r="G1690" s="643"/>
      <c r="H1690" s="680"/>
    </row>
    <row r="1691" spans="1:8" ht="12.75" customHeight="1">
      <c r="A1691" s="473"/>
      <c r="B1691" s="502" t="s">
        <v>3509</v>
      </c>
      <c r="C1691" s="511" t="s">
        <v>5052</v>
      </c>
      <c r="D1691" s="594">
        <v>1</v>
      </c>
      <c r="E1691" s="616" t="s">
        <v>3310</v>
      </c>
      <c r="F1691" s="630"/>
      <c r="G1691" s="592"/>
      <c r="H1691" s="591"/>
    </row>
    <row r="1692" spans="1:8" ht="12.75" customHeight="1">
      <c r="A1692" s="471"/>
      <c r="B1692" s="538"/>
      <c r="C1692" s="510"/>
      <c r="D1692" s="593"/>
      <c r="E1692" s="613"/>
      <c r="F1692" s="276"/>
      <c r="G1692" s="643"/>
      <c r="H1692" s="680"/>
    </row>
    <row r="1693" spans="1:8" ht="12.75" customHeight="1">
      <c r="A1693" s="473"/>
      <c r="B1693" s="502" t="s">
        <v>3509</v>
      </c>
      <c r="C1693" s="511" t="s">
        <v>5053</v>
      </c>
      <c r="D1693" s="594">
        <v>1</v>
      </c>
      <c r="E1693" s="616" t="s">
        <v>3310</v>
      </c>
      <c r="F1693" s="630"/>
      <c r="G1693" s="592"/>
      <c r="H1693" s="591"/>
    </row>
    <row r="1694" spans="1:8" ht="12.75" customHeight="1">
      <c r="A1694" s="471"/>
      <c r="B1694" s="538"/>
      <c r="C1694" s="510"/>
      <c r="D1694" s="593"/>
      <c r="E1694" s="613"/>
      <c r="F1694" s="276"/>
      <c r="G1694" s="631"/>
      <c r="H1694" s="677"/>
    </row>
    <row r="1695" spans="1:8" ht="12.75" customHeight="1">
      <c r="A1695" s="473"/>
      <c r="B1695" s="502"/>
      <c r="C1695" s="511"/>
      <c r="D1695" s="594"/>
      <c r="E1695" s="616"/>
      <c r="F1695" s="630"/>
      <c r="G1695" s="632"/>
      <c r="H1695" s="681"/>
    </row>
    <row r="1696" spans="1:8" ht="12.75" customHeight="1">
      <c r="A1696" s="471"/>
      <c r="B1696" s="538"/>
      <c r="C1696" s="510"/>
      <c r="D1696" s="593"/>
      <c r="E1696" s="613"/>
      <c r="F1696" s="276"/>
      <c r="G1696" s="631"/>
      <c r="H1696" s="677"/>
    </row>
    <row r="1697" spans="1:8" ht="12.75" customHeight="1">
      <c r="A1697" s="473"/>
      <c r="B1697" s="502" t="s">
        <v>4637</v>
      </c>
      <c r="C1697" s="511" t="s">
        <v>4994</v>
      </c>
      <c r="D1697" s="594">
        <v>116.3</v>
      </c>
      <c r="E1697" s="616" t="s">
        <v>2701</v>
      </c>
      <c r="F1697" s="630"/>
      <c r="G1697" s="592"/>
      <c r="H1697" s="681"/>
    </row>
    <row r="1698" spans="1:8" ht="12.75" customHeight="1">
      <c r="A1698" s="471"/>
      <c r="B1698" s="538"/>
      <c r="C1698" s="510"/>
      <c r="D1698" s="593"/>
      <c r="E1698" s="613"/>
      <c r="F1698" s="276"/>
      <c r="G1698" s="631"/>
      <c r="H1698" s="677"/>
    </row>
    <row r="1699" spans="1:8" ht="12.75" customHeight="1">
      <c r="A1699" s="473"/>
      <c r="B1699" s="502" t="s">
        <v>2414</v>
      </c>
      <c r="C1699" s="511" t="s">
        <v>4994</v>
      </c>
      <c r="D1699" s="594">
        <v>116.3</v>
      </c>
      <c r="E1699" s="616" t="str">
        <f>E1697</f>
        <v>m3</v>
      </c>
      <c r="F1699" s="630"/>
      <c r="G1699" s="592"/>
      <c r="H1699" s="681"/>
    </row>
    <row r="1700" spans="1:8" ht="12.75" customHeight="1">
      <c r="A1700" s="471"/>
      <c r="B1700" s="538"/>
      <c r="C1700" s="510"/>
      <c r="D1700" s="593"/>
      <c r="E1700" s="613"/>
      <c r="F1700" s="276"/>
      <c r="G1700" s="631"/>
      <c r="H1700" s="677"/>
    </row>
    <row r="1701" spans="1:8" ht="12.75" customHeight="1">
      <c r="A1701" s="473"/>
      <c r="B1701" s="502" t="s">
        <v>5054</v>
      </c>
      <c r="C1701" s="511" t="s">
        <v>4456</v>
      </c>
      <c r="D1701" s="594">
        <v>3</v>
      </c>
      <c r="E1701" s="616" t="s">
        <v>2722</v>
      </c>
      <c r="F1701" s="630"/>
      <c r="G1701" s="592"/>
      <c r="H1701" s="681"/>
    </row>
    <row r="1702" spans="1:8" ht="12.75" customHeight="1">
      <c r="A1702" s="471"/>
      <c r="B1702" s="538"/>
      <c r="C1702" s="510"/>
      <c r="D1702" s="593"/>
      <c r="E1702" s="613"/>
      <c r="F1702" s="276"/>
      <c r="G1702" s="631"/>
      <c r="H1702" s="677"/>
    </row>
    <row r="1703" spans="1:8" ht="12.75" customHeight="1">
      <c r="A1703" s="473"/>
      <c r="B1703" s="502" t="str">
        <f>B1701</f>
        <v>高所作業車レンタル</v>
      </c>
      <c r="C1703" s="511" t="s">
        <v>2959</v>
      </c>
      <c r="D1703" s="594">
        <v>2</v>
      </c>
      <c r="E1703" s="616" t="s">
        <v>2722</v>
      </c>
      <c r="F1703" s="630"/>
      <c r="G1703" s="592"/>
      <c r="H1703" s="681"/>
    </row>
    <row r="1704" spans="1:8" ht="12.75" customHeight="1">
      <c r="A1704" s="471"/>
      <c r="B1704" s="538"/>
      <c r="C1704" s="510"/>
      <c r="D1704" s="593"/>
      <c r="E1704" s="613"/>
      <c r="F1704" s="276"/>
      <c r="G1704" s="631"/>
      <c r="H1704" s="677"/>
    </row>
    <row r="1705" spans="1:8" ht="12.75" customHeight="1">
      <c r="A1705" s="473"/>
      <c r="B1705" s="502"/>
      <c r="C1705" s="511"/>
      <c r="D1705" s="594"/>
      <c r="E1705" s="616"/>
      <c r="F1705" s="630"/>
      <c r="G1705" s="632"/>
      <c r="H1705" s="681"/>
    </row>
    <row r="1706" spans="1:8" ht="12.75" customHeight="1">
      <c r="A1706" s="471"/>
      <c r="B1706" s="538"/>
      <c r="C1706" s="510"/>
      <c r="D1706" s="593"/>
      <c r="E1706" s="613"/>
      <c r="F1706" s="276"/>
      <c r="G1706" s="631"/>
      <c r="H1706" s="677"/>
    </row>
    <row r="1707" spans="1:8" ht="12.75" customHeight="1">
      <c r="A1707" s="473"/>
      <c r="B1707" s="502"/>
      <c r="C1707" s="511"/>
      <c r="D1707" s="594"/>
      <c r="E1707" s="616"/>
      <c r="F1707" s="630"/>
      <c r="G1707" s="632"/>
      <c r="H1707" s="681"/>
    </row>
    <row r="1708" spans="1:8" ht="12.75" customHeight="1">
      <c r="A1708" s="471"/>
      <c r="B1708" s="538"/>
      <c r="C1708" s="510"/>
      <c r="D1708" s="593"/>
      <c r="E1708" s="613"/>
      <c r="F1708" s="276"/>
      <c r="G1708" s="631"/>
      <c r="H1708" s="677"/>
    </row>
    <row r="1709" spans="1:8" ht="12.75" customHeight="1">
      <c r="A1709" s="473"/>
      <c r="B1709" s="502"/>
      <c r="C1709" s="511"/>
      <c r="D1709" s="594"/>
      <c r="E1709" s="616"/>
      <c r="F1709" s="630"/>
      <c r="G1709" s="632"/>
      <c r="H1709" s="681"/>
    </row>
    <row r="1710" spans="1:8" ht="12.75" customHeight="1">
      <c r="A1710" s="471"/>
      <c r="B1710" s="538"/>
      <c r="C1710" s="510"/>
      <c r="D1710" s="593"/>
      <c r="E1710" s="613"/>
      <c r="F1710" s="276"/>
      <c r="G1710" s="631"/>
      <c r="H1710" s="677"/>
    </row>
    <row r="1711" spans="1:8" ht="12.75" customHeight="1">
      <c r="A1711" s="473"/>
      <c r="B1711" s="502"/>
      <c r="C1711" s="511"/>
      <c r="D1711" s="594"/>
      <c r="E1711" s="616"/>
      <c r="F1711" s="630"/>
      <c r="G1711" s="632"/>
      <c r="H1711" s="681"/>
    </row>
    <row r="1712" spans="1:8" ht="12.75" customHeight="1">
      <c r="A1712" s="471"/>
      <c r="B1712" s="538"/>
      <c r="C1712" s="510"/>
      <c r="D1712" s="593"/>
      <c r="E1712" s="613"/>
      <c r="F1712" s="276"/>
      <c r="G1712" s="631"/>
      <c r="H1712" s="677"/>
    </row>
    <row r="1713" spans="1:8" ht="12.75" customHeight="1">
      <c r="A1713" s="473"/>
      <c r="B1713" s="502"/>
      <c r="C1713" s="511"/>
      <c r="D1713" s="594"/>
      <c r="E1713" s="616"/>
      <c r="F1713" s="630"/>
      <c r="G1713" s="632"/>
      <c r="H1713" s="681"/>
    </row>
    <row r="1714" spans="1:8" ht="12.75" customHeight="1">
      <c r="A1714" s="471"/>
      <c r="B1714" s="538"/>
      <c r="C1714" s="510"/>
      <c r="D1714" s="593"/>
      <c r="E1714" s="613"/>
      <c r="F1714" s="276"/>
      <c r="G1714" s="631"/>
      <c r="H1714" s="677"/>
    </row>
    <row r="1715" spans="1:8" ht="12.75" customHeight="1">
      <c r="A1715" s="473"/>
      <c r="B1715" s="502"/>
      <c r="C1715" s="511"/>
      <c r="D1715" s="594"/>
      <c r="E1715" s="616"/>
      <c r="F1715" s="630"/>
      <c r="G1715" s="632"/>
      <c r="H1715" s="681"/>
    </row>
    <row r="1716" spans="1:8" ht="12.75" customHeight="1">
      <c r="A1716" s="471"/>
      <c r="B1716" s="538"/>
      <c r="C1716" s="510"/>
      <c r="D1716" s="593"/>
      <c r="E1716" s="613"/>
      <c r="F1716" s="276"/>
      <c r="G1716" s="631"/>
      <c r="H1716" s="677"/>
    </row>
    <row r="1717" spans="1:8" ht="12.75" customHeight="1">
      <c r="A1717" s="473"/>
      <c r="B1717" s="502"/>
      <c r="C1717" s="511"/>
      <c r="D1717" s="594"/>
      <c r="E1717" s="616"/>
      <c r="F1717" s="630"/>
      <c r="G1717" s="632"/>
      <c r="H1717" s="681"/>
    </row>
    <row r="1718" spans="1:8" ht="12.75" customHeight="1">
      <c r="A1718" s="471"/>
      <c r="B1718" s="538"/>
      <c r="C1718" s="510"/>
      <c r="D1718" s="593"/>
      <c r="E1718" s="613"/>
      <c r="F1718" s="276"/>
      <c r="G1718" s="631"/>
      <c r="H1718" s="677"/>
    </row>
    <row r="1719" spans="1:8" ht="12.75" customHeight="1">
      <c r="A1719" s="473"/>
      <c r="B1719" s="540" t="s">
        <v>2196</v>
      </c>
      <c r="C1719" s="511"/>
      <c r="D1719" s="594"/>
      <c r="E1719" s="616"/>
      <c r="F1719" s="630"/>
      <c r="G1719" s="632"/>
      <c r="H1719" s="681"/>
    </row>
    <row r="1720" spans="1:8" ht="12.75" customHeight="1">
      <c r="A1720" s="485"/>
      <c r="B1720" s="541"/>
      <c r="C1720" s="496"/>
      <c r="D1720" s="593"/>
      <c r="E1720" s="613"/>
      <c r="F1720" s="633"/>
      <c r="G1720" s="633"/>
      <c r="H1720" s="677"/>
    </row>
    <row r="1721" spans="1:8" ht="12.75" customHeight="1">
      <c r="A1721" s="486"/>
      <c r="B1721" s="542"/>
      <c r="C1721" s="511"/>
      <c r="D1721" s="591"/>
      <c r="E1721" s="617"/>
      <c r="F1721" s="635"/>
      <c r="G1721" s="374"/>
      <c r="H1721" s="682"/>
    </row>
    <row r="1722" spans="1:8" ht="12.75" customHeight="1">
      <c r="A1722" s="475"/>
      <c r="B1722" s="543"/>
      <c r="C1722" s="575"/>
      <c r="D1722" s="590"/>
      <c r="E1722" s="618"/>
      <c r="F1722" s="631"/>
      <c r="G1722" s="631"/>
      <c r="H1722" s="674"/>
    </row>
    <row r="1723" spans="1:8" ht="12.75" customHeight="1">
      <c r="A1723" s="473" t="s">
        <v>785</v>
      </c>
      <c r="B1723" s="500" t="s">
        <v>4862</v>
      </c>
      <c r="C1723" s="576"/>
      <c r="D1723" s="591"/>
      <c r="E1723" s="620"/>
      <c r="F1723" s="632"/>
      <c r="G1723" s="632"/>
      <c r="H1723" s="675"/>
    </row>
    <row r="1724" spans="1:8" ht="12.75" customHeight="1">
      <c r="A1724" s="471"/>
      <c r="B1724" s="543"/>
      <c r="C1724" s="577"/>
      <c r="D1724" s="590"/>
      <c r="E1724" s="618"/>
      <c r="F1724" s="631"/>
      <c r="G1724" s="631"/>
      <c r="H1724" s="674"/>
    </row>
    <row r="1725" spans="1:8" ht="12.75" customHeight="1">
      <c r="A1725" s="472"/>
      <c r="B1725" s="544"/>
      <c r="C1725" s="578"/>
      <c r="D1725" s="591"/>
      <c r="E1725" s="619"/>
      <c r="F1725" s="632"/>
      <c r="G1725" s="632"/>
      <c r="H1725" s="683"/>
    </row>
    <row r="1726" spans="1:8" ht="12.75" customHeight="1">
      <c r="A1726" s="471"/>
      <c r="B1726" s="538"/>
      <c r="C1726" s="510"/>
      <c r="D1726" s="593"/>
      <c r="E1726" s="624"/>
      <c r="F1726" s="276"/>
      <c r="G1726" s="631"/>
      <c r="H1726" s="278"/>
    </row>
    <row r="1727" spans="1:8" ht="12.75" customHeight="1">
      <c r="A1727" s="473"/>
      <c r="B1727" s="502" t="s">
        <v>4450</v>
      </c>
      <c r="C1727" s="511" t="s">
        <v>5037</v>
      </c>
      <c r="D1727" s="594">
        <v>7</v>
      </c>
      <c r="E1727" s="623" t="s">
        <v>161</v>
      </c>
      <c r="F1727" s="630"/>
      <c r="G1727" s="592"/>
      <c r="H1727" s="591"/>
    </row>
    <row r="1728" spans="1:8" ht="12.75" customHeight="1">
      <c r="A1728" s="471"/>
      <c r="B1728" s="543"/>
      <c r="C1728" s="577"/>
      <c r="D1728" s="590"/>
      <c r="E1728" s="618"/>
      <c r="F1728" s="631"/>
      <c r="G1728" s="631"/>
      <c r="H1728" s="674"/>
    </row>
    <row r="1729" spans="1:8" ht="12.75" customHeight="1">
      <c r="A1729" s="472"/>
      <c r="B1729" s="544"/>
      <c r="C1729" s="578"/>
      <c r="D1729" s="591"/>
      <c r="E1729" s="619"/>
      <c r="F1729" s="632"/>
      <c r="G1729" s="632"/>
      <c r="H1729" s="683"/>
    </row>
    <row r="1730" spans="1:8" ht="12.75" customHeight="1">
      <c r="A1730" s="471"/>
      <c r="B1730" s="538"/>
      <c r="C1730" s="510"/>
      <c r="D1730" s="593"/>
      <c r="E1730" s="475"/>
      <c r="F1730" s="276"/>
      <c r="G1730" s="631"/>
      <c r="H1730" s="684"/>
    </row>
    <row r="1731" spans="1:8" ht="12.75" customHeight="1">
      <c r="A1731" s="473"/>
      <c r="B1731" s="502" t="s">
        <v>4450</v>
      </c>
      <c r="C1731" s="493" t="s">
        <v>3875</v>
      </c>
      <c r="D1731" s="594">
        <v>7</v>
      </c>
      <c r="E1731" s="625" t="s">
        <v>5055</v>
      </c>
      <c r="F1731" s="630"/>
      <c r="G1731" s="592"/>
      <c r="H1731" s="591"/>
    </row>
    <row r="1732" spans="1:8" ht="12.75" customHeight="1">
      <c r="A1732" s="471"/>
      <c r="B1732" s="538"/>
      <c r="C1732" s="510"/>
      <c r="D1732" s="593"/>
      <c r="E1732" s="624"/>
      <c r="F1732" s="276"/>
      <c r="G1732" s="631"/>
      <c r="H1732" s="684"/>
    </row>
    <row r="1733" spans="1:8" ht="12.75" customHeight="1">
      <c r="A1733" s="473"/>
      <c r="B1733" s="502" t="s">
        <v>4450</v>
      </c>
      <c r="C1733" s="493" t="s">
        <v>4935</v>
      </c>
      <c r="D1733" s="594">
        <v>7</v>
      </c>
      <c r="E1733" s="625" t="s">
        <v>5055</v>
      </c>
      <c r="F1733" s="630"/>
      <c r="G1733" s="592"/>
      <c r="H1733" s="591"/>
    </row>
    <row r="1734" spans="1:8" ht="12.75" customHeight="1">
      <c r="A1734" s="471"/>
      <c r="B1734" s="538"/>
      <c r="C1734" s="496"/>
      <c r="D1734" s="593"/>
      <c r="E1734" s="624"/>
      <c r="F1734" s="276"/>
      <c r="G1734" s="631"/>
      <c r="H1734" s="684"/>
    </row>
    <row r="1735" spans="1:8" ht="12.75" customHeight="1">
      <c r="A1735" s="473"/>
      <c r="B1735" s="502" t="s">
        <v>4450</v>
      </c>
      <c r="C1735" s="511" t="s">
        <v>5048</v>
      </c>
      <c r="D1735" s="594">
        <v>1</v>
      </c>
      <c r="E1735" s="625" t="s">
        <v>5055</v>
      </c>
      <c r="F1735" s="630"/>
      <c r="G1735" s="592"/>
      <c r="H1735" s="591"/>
    </row>
    <row r="1736" spans="1:8" ht="12.75" customHeight="1">
      <c r="A1736" s="471"/>
      <c r="B1736" s="543"/>
      <c r="C1736" s="577"/>
      <c r="D1736" s="590"/>
      <c r="E1736" s="618"/>
      <c r="F1736" s="631"/>
      <c r="G1736" s="631"/>
      <c r="H1736" s="674"/>
    </row>
    <row r="1737" spans="1:8" ht="12.75" customHeight="1">
      <c r="A1737" s="472"/>
      <c r="B1737" s="544"/>
      <c r="C1737" s="578"/>
      <c r="D1737" s="591"/>
      <c r="E1737" s="619"/>
      <c r="F1737" s="632"/>
      <c r="G1737" s="632"/>
      <c r="H1737" s="683"/>
    </row>
    <row r="1738" spans="1:8" ht="12.75" customHeight="1">
      <c r="A1738" s="471"/>
      <c r="B1738" s="538"/>
      <c r="C1738" s="496"/>
      <c r="D1738" s="593"/>
      <c r="E1738" s="624"/>
      <c r="F1738" s="276"/>
      <c r="G1738" s="631"/>
      <c r="H1738" s="684"/>
    </row>
    <row r="1739" spans="1:8" ht="12.75" customHeight="1">
      <c r="A1739" s="473"/>
      <c r="B1739" s="422" t="s">
        <v>4450</v>
      </c>
      <c r="C1739" s="511" t="s">
        <v>4689</v>
      </c>
      <c r="D1739" s="593">
        <v>1</v>
      </c>
      <c r="E1739" s="624" t="s">
        <v>5055</v>
      </c>
      <c r="F1739" s="276"/>
      <c r="G1739" s="592"/>
      <c r="H1739" s="591"/>
    </row>
    <row r="1740" spans="1:8" ht="12.75" customHeight="1">
      <c r="A1740" s="471"/>
      <c r="B1740" s="538"/>
      <c r="C1740" s="496"/>
      <c r="D1740" s="597"/>
      <c r="E1740" s="626"/>
      <c r="F1740" s="636"/>
      <c r="G1740" s="631"/>
      <c r="H1740" s="684"/>
    </row>
    <row r="1741" spans="1:8" ht="12.75" customHeight="1">
      <c r="A1741" s="473"/>
      <c r="B1741" s="422" t="s">
        <v>4450</v>
      </c>
      <c r="C1741" s="493" t="s">
        <v>80</v>
      </c>
      <c r="D1741" s="594">
        <v>1</v>
      </c>
      <c r="E1741" s="625" t="s">
        <v>4044</v>
      </c>
      <c r="F1741" s="630"/>
      <c r="G1741" s="592"/>
      <c r="H1741" s="591"/>
    </row>
    <row r="1742" spans="1:8" ht="12.75" customHeight="1">
      <c r="A1742" s="471"/>
      <c r="B1742" s="538"/>
      <c r="C1742" s="491"/>
      <c r="D1742" s="593"/>
      <c r="E1742" s="475"/>
      <c r="F1742" s="276"/>
      <c r="G1742" s="631"/>
      <c r="H1742" s="278"/>
    </row>
    <row r="1743" spans="1:8" ht="12.75" customHeight="1">
      <c r="A1743" s="473"/>
      <c r="B1743" s="422"/>
      <c r="C1743" s="511"/>
      <c r="D1743" s="594"/>
      <c r="E1743" s="507"/>
      <c r="F1743" s="630"/>
      <c r="G1743" s="632"/>
      <c r="H1743" s="277"/>
    </row>
    <row r="1744" spans="1:8" ht="12.75" customHeight="1">
      <c r="A1744" s="471"/>
      <c r="B1744" s="538"/>
      <c r="C1744" s="496"/>
      <c r="D1744" s="593"/>
      <c r="E1744" s="475"/>
      <c r="F1744" s="276"/>
      <c r="G1744" s="631"/>
      <c r="H1744" s="278"/>
    </row>
    <row r="1745" spans="1:8" ht="12.75" customHeight="1">
      <c r="A1745" s="473"/>
      <c r="B1745" s="502"/>
      <c r="C1745" s="511"/>
      <c r="D1745" s="594"/>
      <c r="E1745" s="507"/>
      <c r="F1745" s="630"/>
      <c r="G1745" s="632"/>
      <c r="H1745" s="277"/>
    </row>
    <row r="1746" spans="1:8" ht="12.75" customHeight="1">
      <c r="A1746" s="471"/>
      <c r="B1746" s="538"/>
      <c r="C1746" s="510"/>
      <c r="D1746" s="593"/>
      <c r="E1746" s="613"/>
      <c r="F1746" s="276"/>
      <c r="G1746" s="631"/>
      <c r="H1746" s="278"/>
    </row>
    <row r="1747" spans="1:8" ht="12.75" customHeight="1">
      <c r="A1747" s="473"/>
      <c r="B1747" s="537"/>
      <c r="C1747" s="493"/>
      <c r="D1747" s="594"/>
      <c r="E1747" s="616"/>
      <c r="F1747" s="630"/>
      <c r="G1747" s="632"/>
      <c r="H1747" s="277"/>
    </row>
    <row r="1748" spans="1:8" ht="12.75" customHeight="1">
      <c r="A1748" s="471"/>
      <c r="B1748" s="538"/>
      <c r="C1748" s="496"/>
      <c r="D1748" s="593"/>
      <c r="E1748" s="612"/>
      <c r="F1748" s="276"/>
      <c r="G1748" s="631"/>
      <c r="H1748" s="278"/>
    </row>
    <row r="1749" spans="1:8" ht="12.75" customHeight="1">
      <c r="A1749" s="473"/>
      <c r="B1749" s="502"/>
      <c r="C1749" s="493"/>
      <c r="D1749" s="594"/>
      <c r="E1749" s="616"/>
      <c r="F1749" s="630"/>
      <c r="G1749" s="632"/>
      <c r="H1749" s="277"/>
    </row>
    <row r="1750" spans="1:8" ht="12.75" customHeight="1">
      <c r="A1750" s="471"/>
      <c r="B1750" s="538"/>
      <c r="C1750" s="496"/>
      <c r="D1750" s="593"/>
      <c r="E1750" s="613"/>
      <c r="F1750" s="276"/>
      <c r="G1750" s="631"/>
      <c r="H1750" s="685"/>
    </row>
    <row r="1751" spans="1:8" ht="12.75" customHeight="1">
      <c r="A1751" s="473"/>
      <c r="B1751" s="502"/>
      <c r="C1751" s="493"/>
      <c r="D1751" s="594"/>
      <c r="E1751" s="616"/>
      <c r="F1751" s="630"/>
      <c r="G1751" s="632"/>
      <c r="H1751" s="683"/>
    </row>
    <row r="1752" spans="1:8" ht="12.75" customHeight="1">
      <c r="A1752" s="471"/>
      <c r="B1752" s="538"/>
      <c r="C1752" s="510"/>
      <c r="D1752" s="593"/>
      <c r="E1752" s="613"/>
      <c r="F1752" s="276"/>
      <c r="G1752" s="638"/>
      <c r="H1752" s="680"/>
    </row>
    <row r="1753" spans="1:8" ht="12.75" customHeight="1">
      <c r="A1753" s="473"/>
      <c r="B1753" s="537"/>
      <c r="C1753" s="469"/>
      <c r="D1753" s="594"/>
      <c r="E1753" s="616"/>
      <c r="F1753" s="630"/>
      <c r="G1753" s="642"/>
      <c r="H1753" s="686"/>
    </row>
    <row r="1754" spans="1:8" ht="12.75" customHeight="1">
      <c r="A1754" s="471"/>
      <c r="B1754" s="538"/>
      <c r="C1754" s="496"/>
      <c r="D1754" s="593"/>
      <c r="E1754" s="613"/>
      <c r="F1754" s="276"/>
      <c r="G1754" s="631"/>
      <c r="H1754" s="685"/>
    </row>
    <row r="1755" spans="1:8" ht="12.75" customHeight="1">
      <c r="A1755" s="473"/>
      <c r="B1755" s="502"/>
      <c r="C1755" s="493"/>
      <c r="D1755" s="594"/>
      <c r="E1755" s="616"/>
      <c r="F1755" s="630"/>
      <c r="G1755" s="632"/>
      <c r="H1755" s="687"/>
    </row>
    <row r="1756" spans="1:8" ht="12.75" customHeight="1">
      <c r="A1756" s="471"/>
      <c r="B1756" s="538"/>
      <c r="C1756" s="496"/>
      <c r="D1756" s="593"/>
      <c r="E1756" s="613"/>
      <c r="F1756" s="276"/>
      <c r="G1756" s="631"/>
      <c r="H1756" s="685"/>
    </row>
    <row r="1757" spans="1:8" ht="12.75" customHeight="1">
      <c r="A1757" s="473"/>
      <c r="B1757" s="502"/>
      <c r="C1757" s="511"/>
      <c r="D1757" s="594"/>
      <c r="E1757" s="616"/>
      <c r="F1757" s="630"/>
      <c r="G1757" s="632"/>
      <c r="H1757" s="687"/>
    </row>
    <row r="1758" spans="1:8" ht="12.75" customHeight="1">
      <c r="A1758" s="471"/>
      <c r="B1758" s="538"/>
      <c r="C1758" s="510"/>
      <c r="D1758" s="593"/>
      <c r="E1758" s="613"/>
      <c r="F1758" s="276"/>
      <c r="G1758" s="631"/>
      <c r="H1758" s="685"/>
    </row>
    <row r="1759" spans="1:8" ht="12.75" customHeight="1">
      <c r="A1759" s="473"/>
      <c r="B1759" s="502"/>
      <c r="C1759" s="511"/>
      <c r="D1759" s="594"/>
      <c r="E1759" s="616"/>
      <c r="F1759" s="630"/>
      <c r="G1759" s="632"/>
      <c r="H1759" s="687"/>
    </row>
    <row r="1760" spans="1:8" ht="12.75" customHeight="1">
      <c r="A1760" s="485"/>
      <c r="B1760" s="541"/>
      <c r="C1760" s="496"/>
      <c r="D1760" s="593"/>
      <c r="E1760" s="613"/>
      <c r="F1760" s="633"/>
      <c r="G1760" s="633"/>
      <c r="H1760" s="677"/>
    </row>
    <row r="1761" spans="1:8" ht="12.75" customHeight="1">
      <c r="A1761" s="486"/>
      <c r="B1761" s="542" t="s">
        <v>2196</v>
      </c>
      <c r="C1761" s="511"/>
      <c r="D1761" s="591"/>
      <c r="E1761" s="617"/>
      <c r="F1761" s="635"/>
      <c r="G1761" s="374"/>
      <c r="H1761" s="682"/>
    </row>
    <row r="1762" spans="1:8" ht="12.75" customHeight="1">
      <c r="A1762" s="471"/>
      <c r="B1762" s="545"/>
      <c r="C1762" s="510"/>
      <c r="D1762" s="593"/>
      <c r="E1762" s="613"/>
      <c r="F1762" s="633"/>
      <c r="G1762" s="638"/>
      <c r="H1762" s="685"/>
    </row>
    <row r="1763" spans="1:8" ht="12.75" customHeight="1">
      <c r="A1763" s="473" t="s">
        <v>3747</v>
      </c>
      <c r="B1763" s="500" t="s">
        <v>2392</v>
      </c>
      <c r="C1763" s="493"/>
      <c r="D1763" s="594"/>
      <c r="E1763" s="616"/>
      <c r="F1763" s="634"/>
      <c r="G1763" s="642"/>
      <c r="H1763" s="687"/>
    </row>
    <row r="1764" spans="1:8" ht="12.75" customHeight="1">
      <c r="A1764" s="485"/>
      <c r="B1764" s="546"/>
      <c r="C1764" s="496"/>
      <c r="D1764" s="593"/>
      <c r="E1764" s="624"/>
      <c r="F1764" s="633"/>
      <c r="G1764" s="633"/>
      <c r="H1764" s="680"/>
    </row>
    <row r="1765" spans="1:8" ht="12.75" customHeight="1">
      <c r="A1765" s="486"/>
      <c r="B1765" s="547" t="s">
        <v>5056</v>
      </c>
      <c r="C1765" s="511" t="s">
        <v>5057</v>
      </c>
      <c r="D1765" s="591">
        <v>3</v>
      </c>
      <c r="E1765" s="623" t="s">
        <v>161</v>
      </c>
      <c r="F1765" s="635"/>
      <c r="G1765" s="592"/>
      <c r="H1765" s="591"/>
    </row>
    <row r="1766" spans="1:8" ht="12.75" customHeight="1">
      <c r="A1766" s="485"/>
      <c r="B1766" s="546"/>
      <c r="C1766" s="496"/>
      <c r="D1766" s="593"/>
      <c r="E1766" s="624"/>
      <c r="F1766" s="633"/>
      <c r="G1766" s="633"/>
      <c r="H1766" s="680"/>
    </row>
    <row r="1767" spans="1:8" ht="12.75" customHeight="1">
      <c r="A1767" s="486"/>
      <c r="B1767" s="547" t="s">
        <v>5056</v>
      </c>
      <c r="C1767" s="511" t="s">
        <v>5058</v>
      </c>
      <c r="D1767" s="591">
        <v>6</v>
      </c>
      <c r="E1767" s="623" t="s">
        <v>161</v>
      </c>
      <c r="F1767" s="635"/>
      <c r="G1767" s="592"/>
      <c r="H1767" s="591"/>
    </row>
    <row r="1768" spans="1:8" ht="12.75" customHeight="1">
      <c r="A1768" s="485"/>
      <c r="B1768" s="546"/>
      <c r="C1768" s="496"/>
      <c r="D1768" s="593"/>
      <c r="E1768" s="624"/>
      <c r="F1768" s="633"/>
      <c r="G1768" s="633"/>
      <c r="H1768" s="680"/>
    </row>
    <row r="1769" spans="1:8" ht="12.75" customHeight="1">
      <c r="A1769" s="486"/>
      <c r="B1769" s="547" t="s">
        <v>5056</v>
      </c>
      <c r="C1769" s="511" t="s">
        <v>1323</v>
      </c>
      <c r="D1769" s="591">
        <v>6</v>
      </c>
      <c r="E1769" s="623" t="s">
        <v>161</v>
      </c>
      <c r="F1769" s="635"/>
      <c r="G1769" s="592"/>
      <c r="H1769" s="591"/>
    </row>
    <row r="1770" spans="1:8" ht="12.75" customHeight="1">
      <c r="A1770" s="485"/>
      <c r="B1770" s="546"/>
      <c r="C1770" s="496"/>
      <c r="D1770" s="593"/>
      <c r="E1770" s="624"/>
      <c r="F1770" s="633"/>
      <c r="G1770" s="633"/>
      <c r="H1770" s="680"/>
    </row>
    <row r="1771" spans="1:8" ht="12.75" customHeight="1">
      <c r="A1771" s="486"/>
      <c r="B1771" s="547" t="s">
        <v>5056</v>
      </c>
      <c r="C1771" s="511" t="s">
        <v>2685</v>
      </c>
      <c r="D1771" s="591">
        <v>25</v>
      </c>
      <c r="E1771" s="623" t="s">
        <v>161</v>
      </c>
      <c r="F1771" s="635"/>
      <c r="G1771" s="592"/>
      <c r="H1771" s="591"/>
    </row>
    <row r="1772" spans="1:8" ht="12.75" customHeight="1">
      <c r="A1772" s="487"/>
      <c r="B1772" s="546"/>
      <c r="C1772" s="491"/>
      <c r="D1772" s="593"/>
      <c r="E1772" s="624"/>
      <c r="F1772" s="633"/>
      <c r="G1772" s="633"/>
      <c r="H1772" s="680"/>
    </row>
    <row r="1773" spans="1:8" ht="12.75" customHeight="1">
      <c r="A1773" s="487"/>
      <c r="B1773" s="547" t="s">
        <v>5056</v>
      </c>
      <c r="C1773" s="511" t="s">
        <v>5059</v>
      </c>
      <c r="D1773" s="591">
        <v>25</v>
      </c>
      <c r="E1773" s="623" t="s">
        <v>161</v>
      </c>
      <c r="F1773" s="635"/>
      <c r="G1773" s="592"/>
      <c r="H1773" s="591"/>
    </row>
    <row r="1774" spans="1:8" ht="12.75" customHeight="1">
      <c r="A1774" s="485"/>
      <c r="B1774" s="546"/>
      <c r="C1774" s="496"/>
      <c r="D1774" s="593"/>
      <c r="E1774" s="624"/>
      <c r="F1774" s="633"/>
      <c r="G1774" s="633"/>
      <c r="H1774" s="680"/>
    </row>
    <row r="1775" spans="1:8" ht="12.75" customHeight="1">
      <c r="A1775" s="486"/>
      <c r="B1775" s="547" t="s">
        <v>5056</v>
      </c>
      <c r="C1775" s="511" t="s">
        <v>5060</v>
      </c>
      <c r="D1775" s="591">
        <v>19</v>
      </c>
      <c r="E1775" s="623" t="s">
        <v>161</v>
      </c>
      <c r="F1775" s="635"/>
      <c r="G1775" s="592"/>
      <c r="H1775" s="591"/>
    </row>
    <row r="1776" spans="1:8" ht="12.75" customHeight="1">
      <c r="A1776" s="485"/>
      <c r="B1776" s="535"/>
      <c r="C1776" s="491"/>
      <c r="D1776" s="590"/>
      <c r="E1776" s="475"/>
      <c r="F1776" s="631"/>
      <c r="G1776" s="631"/>
      <c r="H1776" s="423"/>
    </row>
    <row r="1777" spans="1:8" ht="12.75" customHeight="1">
      <c r="A1777" s="486"/>
      <c r="B1777" s="535"/>
      <c r="C1777" s="491"/>
      <c r="D1777" s="591"/>
      <c r="E1777" s="507"/>
      <c r="F1777" s="632"/>
      <c r="G1777" s="632"/>
      <c r="H1777" s="409"/>
    </row>
    <row r="1778" spans="1:8" ht="12.75" customHeight="1">
      <c r="A1778" s="485"/>
      <c r="B1778" s="546"/>
      <c r="C1778" s="496"/>
      <c r="D1778" s="593"/>
      <c r="E1778" s="624"/>
      <c r="F1778" s="633"/>
      <c r="G1778" s="633"/>
      <c r="H1778" s="680"/>
    </row>
    <row r="1779" spans="1:8" ht="12.75" customHeight="1">
      <c r="A1779" s="486"/>
      <c r="B1779" s="547" t="s">
        <v>5056</v>
      </c>
      <c r="C1779" s="511" t="s">
        <v>1357</v>
      </c>
      <c r="D1779" s="591">
        <v>2</v>
      </c>
      <c r="E1779" s="623" t="s">
        <v>5055</v>
      </c>
      <c r="F1779" s="635"/>
      <c r="G1779" s="592"/>
      <c r="H1779" s="591"/>
    </row>
    <row r="1780" spans="1:8" ht="12.75" customHeight="1">
      <c r="A1780" s="485"/>
      <c r="B1780" s="546"/>
      <c r="C1780" s="491"/>
      <c r="D1780" s="593"/>
      <c r="E1780" s="624"/>
      <c r="F1780" s="633"/>
      <c r="G1780" s="633"/>
      <c r="H1780" s="680"/>
    </row>
    <row r="1781" spans="1:8" ht="12.75" customHeight="1">
      <c r="A1781" s="486"/>
      <c r="B1781" s="547" t="s">
        <v>5056</v>
      </c>
      <c r="C1781" s="511" t="s">
        <v>2775</v>
      </c>
      <c r="D1781" s="591">
        <v>1</v>
      </c>
      <c r="E1781" s="623" t="s">
        <v>5061</v>
      </c>
      <c r="F1781" s="635"/>
      <c r="G1781" s="644"/>
      <c r="H1781" s="591"/>
    </row>
    <row r="1782" spans="1:8" ht="12.75" customHeight="1">
      <c r="A1782" s="485"/>
      <c r="B1782" s="546"/>
      <c r="C1782" s="496"/>
      <c r="D1782" s="593"/>
      <c r="E1782" s="624"/>
      <c r="F1782" s="633"/>
      <c r="G1782" s="633"/>
      <c r="H1782" s="680"/>
    </row>
    <row r="1783" spans="1:8" ht="12.75" customHeight="1">
      <c r="A1783" s="486"/>
      <c r="B1783" s="547" t="s">
        <v>5056</v>
      </c>
      <c r="C1783" s="511" t="s">
        <v>5062</v>
      </c>
      <c r="D1783" s="591">
        <v>1</v>
      </c>
      <c r="E1783" s="623" t="s">
        <v>5061</v>
      </c>
      <c r="F1783" s="635"/>
      <c r="G1783" s="592"/>
      <c r="H1783" s="591"/>
    </row>
    <row r="1784" spans="1:8" ht="12.75" customHeight="1">
      <c r="A1784" s="485"/>
      <c r="B1784" s="546"/>
      <c r="C1784" s="496"/>
      <c r="D1784" s="593"/>
      <c r="E1784" s="624"/>
      <c r="F1784" s="633"/>
      <c r="G1784" s="633"/>
      <c r="H1784" s="680"/>
    </row>
    <row r="1785" spans="1:8" ht="12.75" customHeight="1">
      <c r="A1785" s="486"/>
      <c r="B1785" s="547" t="s">
        <v>5056</v>
      </c>
      <c r="C1785" s="511" t="s">
        <v>5063</v>
      </c>
      <c r="D1785" s="591">
        <v>2</v>
      </c>
      <c r="E1785" s="623" t="s">
        <v>5064</v>
      </c>
      <c r="F1785" s="635"/>
      <c r="G1785" s="592"/>
      <c r="H1785" s="591"/>
    </row>
    <row r="1786" spans="1:8" ht="12.75" customHeight="1">
      <c r="A1786" s="485"/>
      <c r="B1786" s="546"/>
      <c r="C1786" s="496"/>
      <c r="D1786" s="593"/>
      <c r="E1786" s="624"/>
      <c r="F1786" s="633"/>
      <c r="G1786" s="633"/>
      <c r="H1786" s="680"/>
    </row>
    <row r="1787" spans="1:8" ht="12.75" customHeight="1">
      <c r="A1787" s="486"/>
      <c r="B1787" s="547" t="s">
        <v>5056</v>
      </c>
      <c r="C1787" s="511" t="s">
        <v>2423</v>
      </c>
      <c r="D1787" s="591">
        <v>1</v>
      </c>
      <c r="E1787" s="623" t="s">
        <v>4044</v>
      </c>
      <c r="F1787" s="635"/>
      <c r="G1787" s="592"/>
      <c r="H1787" s="591"/>
    </row>
    <row r="1788" spans="1:8" ht="12.75" customHeight="1">
      <c r="A1788" s="487"/>
      <c r="B1788" s="548"/>
      <c r="C1788" s="510"/>
      <c r="D1788" s="590"/>
      <c r="E1788" s="622"/>
      <c r="F1788" s="639"/>
      <c r="G1788" s="633"/>
      <c r="H1788" s="680"/>
    </row>
    <row r="1789" spans="1:8" ht="12.75" customHeight="1">
      <c r="A1789" s="487"/>
      <c r="B1789" s="549"/>
      <c r="C1789" s="511"/>
      <c r="D1789" s="591"/>
      <c r="E1789" s="623"/>
      <c r="F1789" s="635"/>
      <c r="G1789" s="374"/>
      <c r="H1789" s="591"/>
    </row>
    <row r="1790" spans="1:8" ht="12.75" customHeight="1">
      <c r="A1790" s="485"/>
      <c r="B1790" s="548"/>
      <c r="C1790" s="510"/>
      <c r="D1790" s="590"/>
      <c r="E1790" s="622"/>
      <c r="F1790" s="639"/>
      <c r="G1790" s="633"/>
      <c r="H1790" s="680"/>
    </row>
    <row r="1791" spans="1:8" ht="12.75" customHeight="1">
      <c r="A1791" s="486"/>
      <c r="B1791" s="549" t="s">
        <v>4637</v>
      </c>
      <c r="C1791" s="511" t="s">
        <v>5065</v>
      </c>
      <c r="D1791" s="591">
        <v>9</v>
      </c>
      <c r="E1791" s="623" t="s">
        <v>2701</v>
      </c>
      <c r="F1791" s="635"/>
      <c r="G1791" s="592"/>
      <c r="H1791" s="591"/>
    </row>
    <row r="1792" spans="1:8" ht="12.75" customHeight="1">
      <c r="A1792" s="485"/>
      <c r="B1792" s="548"/>
      <c r="C1792" s="510"/>
      <c r="D1792" s="590"/>
      <c r="E1792" s="622"/>
      <c r="F1792" s="639"/>
      <c r="G1792" s="633"/>
      <c r="H1792" s="680"/>
    </row>
    <row r="1793" spans="1:8" ht="12.75" customHeight="1">
      <c r="A1793" s="486"/>
      <c r="B1793" s="549" t="s">
        <v>2414</v>
      </c>
      <c r="C1793" s="511" t="s">
        <v>5065</v>
      </c>
      <c r="D1793" s="591">
        <v>9</v>
      </c>
      <c r="E1793" s="623" t="s">
        <v>2701</v>
      </c>
      <c r="F1793" s="635"/>
      <c r="G1793" s="592"/>
      <c r="H1793" s="591"/>
    </row>
    <row r="1794" spans="1:8" ht="12.75" customHeight="1">
      <c r="A1794" s="485"/>
      <c r="B1794" s="548"/>
      <c r="C1794" s="510"/>
      <c r="D1794" s="590"/>
      <c r="E1794" s="622"/>
      <c r="F1794" s="639"/>
      <c r="G1794" s="633"/>
      <c r="H1794" s="680"/>
    </row>
    <row r="1795" spans="1:8" ht="12.75" customHeight="1">
      <c r="A1795" s="486"/>
      <c r="B1795" s="549" t="s">
        <v>5066</v>
      </c>
      <c r="C1795" s="511"/>
      <c r="D1795" s="591">
        <v>1</v>
      </c>
      <c r="E1795" s="623" t="s">
        <v>1944</v>
      </c>
      <c r="F1795" s="635"/>
      <c r="G1795" s="592"/>
      <c r="H1795" s="591"/>
    </row>
    <row r="1796" spans="1:8" ht="12.75" customHeight="1">
      <c r="A1796" s="485"/>
      <c r="B1796" s="548"/>
      <c r="C1796" s="510"/>
      <c r="D1796" s="590"/>
      <c r="E1796" s="622"/>
      <c r="F1796" s="639"/>
      <c r="G1796" s="633"/>
      <c r="H1796" s="680"/>
    </row>
    <row r="1797" spans="1:8" ht="12.75" customHeight="1">
      <c r="A1797" s="486"/>
      <c r="B1797" s="549" t="s">
        <v>5067</v>
      </c>
      <c r="C1797" s="511"/>
      <c r="D1797" s="591">
        <v>2</v>
      </c>
      <c r="E1797" s="623" t="s">
        <v>2367</v>
      </c>
      <c r="F1797" s="635"/>
      <c r="G1797" s="592"/>
      <c r="H1797" s="591"/>
    </row>
    <row r="1798" spans="1:8" ht="12.75" customHeight="1">
      <c r="A1798" s="485"/>
      <c r="B1798" s="550"/>
      <c r="C1798" s="510"/>
      <c r="D1798" s="590"/>
      <c r="E1798" s="622"/>
      <c r="F1798" s="639"/>
      <c r="G1798" s="633"/>
      <c r="H1798" s="680"/>
    </row>
    <row r="1799" spans="1:8" ht="12.75" customHeight="1">
      <c r="A1799" s="486"/>
      <c r="B1799" s="551"/>
      <c r="C1799" s="511"/>
      <c r="D1799" s="591"/>
      <c r="E1799" s="623"/>
      <c r="F1799" s="635"/>
      <c r="G1799" s="374"/>
      <c r="H1799" s="591"/>
    </row>
    <row r="1800" spans="1:8" ht="12.75" customHeight="1">
      <c r="A1800" s="485"/>
      <c r="B1800" s="541"/>
      <c r="C1800" s="496"/>
      <c r="D1800" s="593"/>
      <c r="E1800" s="624"/>
      <c r="F1800" s="633"/>
      <c r="G1800" s="633"/>
      <c r="H1800" s="680"/>
    </row>
    <row r="1801" spans="1:8" ht="12.75" customHeight="1">
      <c r="A1801" s="486"/>
      <c r="B1801" s="551" t="s">
        <v>2196</v>
      </c>
      <c r="C1801" s="511"/>
      <c r="D1801" s="591"/>
      <c r="E1801" s="623"/>
      <c r="F1801" s="635"/>
      <c r="G1801" s="374"/>
      <c r="H1801" s="591"/>
    </row>
    <row r="1802" spans="1:8" ht="12.75" customHeight="1">
      <c r="A1802" s="487"/>
      <c r="B1802" s="552"/>
      <c r="C1802" s="491"/>
      <c r="D1802" s="593"/>
      <c r="E1802" s="624"/>
      <c r="F1802" s="633"/>
      <c r="G1802" s="633"/>
      <c r="H1802" s="680"/>
    </row>
    <row r="1803" spans="1:8" ht="12.75" customHeight="1">
      <c r="A1803" s="486">
        <v>4</v>
      </c>
      <c r="B1803" s="547" t="s">
        <v>5068</v>
      </c>
      <c r="C1803" s="511"/>
      <c r="D1803" s="591"/>
      <c r="E1803" s="623"/>
      <c r="F1803" s="635"/>
      <c r="G1803" s="374"/>
      <c r="H1803" s="591"/>
    </row>
    <row r="1804" spans="1:8" ht="12.75" customHeight="1">
      <c r="A1804" s="487"/>
      <c r="B1804" s="552"/>
      <c r="C1804" s="491"/>
      <c r="D1804" s="593"/>
      <c r="E1804" s="624"/>
      <c r="F1804" s="633"/>
      <c r="G1804" s="633"/>
      <c r="H1804" s="680"/>
    </row>
    <row r="1805" spans="1:8" ht="12.75" customHeight="1">
      <c r="A1805" s="486"/>
      <c r="B1805" s="542"/>
      <c r="C1805" s="511"/>
      <c r="D1805" s="591"/>
      <c r="E1805" s="623"/>
      <c r="F1805" s="635"/>
      <c r="G1805" s="374"/>
      <c r="H1805" s="591"/>
    </row>
    <row r="1806" spans="1:8" ht="12.75" customHeight="1">
      <c r="A1806" s="487"/>
      <c r="B1806" s="553"/>
      <c r="C1806" s="491"/>
      <c r="D1806" s="593"/>
      <c r="E1806" s="624"/>
      <c r="F1806" s="633"/>
      <c r="G1806" s="633"/>
      <c r="H1806" s="680"/>
    </row>
    <row r="1807" spans="1:8" ht="12.75" customHeight="1">
      <c r="A1807" s="486"/>
      <c r="B1807" s="547" t="s">
        <v>747</v>
      </c>
      <c r="C1807" s="511" t="s">
        <v>4429</v>
      </c>
      <c r="D1807" s="591">
        <v>6</v>
      </c>
      <c r="E1807" s="623" t="s">
        <v>161</v>
      </c>
      <c r="F1807" s="635"/>
      <c r="G1807" s="592"/>
      <c r="H1807" s="591"/>
    </row>
    <row r="1808" spans="1:8" ht="12.75" customHeight="1">
      <c r="A1808" s="487"/>
      <c r="B1808" s="553"/>
      <c r="C1808" s="491"/>
      <c r="D1808" s="593"/>
      <c r="E1808" s="624"/>
      <c r="F1808" s="633"/>
      <c r="G1808" s="633"/>
      <c r="H1808" s="680"/>
    </row>
    <row r="1809" spans="1:8" ht="12.75" customHeight="1">
      <c r="A1809" s="486"/>
      <c r="B1809" s="547" t="s">
        <v>2272</v>
      </c>
      <c r="C1809" s="511" t="s">
        <v>4618</v>
      </c>
      <c r="D1809" s="591">
        <v>10</v>
      </c>
      <c r="E1809" s="623" t="s">
        <v>161</v>
      </c>
      <c r="F1809" s="635"/>
      <c r="G1809" s="592"/>
      <c r="H1809" s="591"/>
    </row>
    <row r="1810" spans="1:8" ht="12.75" customHeight="1">
      <c r="A1810" s="487"/>
      <c r="B1810" s="553"/>
      <c r="C1810" s="491"/>
      <c r="D1810" s="593"/>
      <c r="E1810" s="624"/>
      <c r="F1810" s="633"/>
      <c r="G1810" s="633"/>
      <c r="H1810" s="680"/>
    </row>
    <row r="1811" spans="1:8" ht="12.75" customHeight="1">
      <c r="A1811" s="486"/>
      <c r="B1811" s="547" t="s">
        <v>2272</v>
      </c>
      <c r="C1811" s="511" t="s">
        <v>3728</v>
      </c>
      <c r="D1811" s="591">
        <v>10</v>
      </c>
      <c r="E1811" s="623" t="s">
        <v>161</v>
      </c>
      <c r="F1811" s="635"/>
      <c r="G1811" s="592"/>
      <c r="H1811" s="591"/>
    </row>
    <row r="1812" spans="1:8" ht="12.75" customHeight="1">
      <c r="A1812" s="487"/>
      <c r="B1812" s="553"/>
      <c r="C1812" s="491"/>
      <c r="D1812" s="593"/>
      <c r="E1812" s="624"/>
      <c r="F1812" s="633"/>
      <c r="G1812" s="633"/>
      <c r="H1812" s="680"/>
    </row>
    <row r="1813" spans="1:8" ht="12.75" customHeight="1">
      <c r="A1813" s="486"/>
      <c r="B1813" s="547" t="s">
        <v>2272</v>
      </c>
      <c r="C1813" s="511" t="s">
        <v>1054</v>
      </c>
      <c r="D1813" s="591">
        <v>20</v>
      </c>
      <c r="E1813" s="623" t="s">
        <v>161</v>
      </c>
      <c r="F1813" s="635"/>
      <c r="G1813" s="592"/>
      <c r="H1813" s="591"/>
    </row>
    <row r="1814" spans="1:8" ht="12.75" customHeight="1">
      <c r="A1814" s="487"/>
      <c r="B1814" s="553"/>
      <c r="C1814" s="491"/>
      <c r="D1814" s="593"/>
      <c r="E1814" s="624"/>
      <c r="F1814" s="633"/>
      <c r="G1814" s="633"/>
      <c r="H1814" s="680"/>
    </row>
    <row r="1815" spans="1:8" ht="12.75" customHeight="1">
      <c r="A1815" s="486"/>
      <c r="B1815" s="547" t="s">
        <v>2272</v>
      </c>
      <c r="C1815" s="511" t="s">
        <v>2075</v>
      </c>
      <c r="D1815" s="591">
        <v>20</v>
      </c>
      <c r="E1815" s="623" t="s">
        <v>161</v>
      </c>
      <c r="F1815" s="635"/>
      <c r="G1815" s="592"/>
      <c r="H1815" s="591"/>
    </row>
    <row r="1816" spans="1:8" ht="12.75" customHeight="1">
      <c r="A1816" s="487"/>
      <c r="B1816" s="553"/>
      <c r="C1816" s="491"/>
      <c r="D1816" s="593"/>
      <c r="E1816" s="624"/>
      <c r="F1816" s="633"/>
      <c r="G1816" s="633"/>
      <c r="H1816" s="680"/>
    </row>
    <row r="1817" spans="1:8" ht="12.75" customHeight="1">
      <c r="A1817" s="486"/>
      <c r="B1817" s="547"/>
      <c r="C1817" s="511"/>
      <c r="D1817" s="591"/>
      <c r="E1817" s="623"/>
      <c r="F1817" s="635"/>
      <c r="G1817" s="374"/>
      <c r="H1817" s="591"/>
    </row>
    <row r="1818" spans="1:8" ht="12.75" customHeight="1">
      <c r="A1818" s="487"/>
      <c r="B1818" s="553"/>
      <c r="C1818" s="491"/>
      <c r="D1818" s="593"/>
      <c r="E1818" s="624"/>
      <c r="F1818" s="633"/>
      <c r="G1818" s="633"/>
      <c r="H1818" s="680"/>
    </row>
    <row r="1819" spans="1:8" ht="12.75" customHeight="1">
      <c r="A1819" s="486"/>
      <c r="B1819" s="547" t="s">
        <v>5069</v>
      </c>
      <c r="C1819" s="511" t="s">
        <v>3234</v>
      </c>
      <c r="D1819" s="591">
        <v>20</v>
      </c>
      <c r="E1819" s="623" t="s">
        <v>161</v>
      </c>
      <c r="F1819" s="635"/>
      <c r="G1819" s="592"/>
      <c r="H1819" s="591"/>
    </row>
    <row r="1820" spans="1:8" ht="12.75" customHeight="1">
      <c r="A1820" s="487"/>
      <c r="B1820" s="553"/>
      <c r="C1820" s="491"/>
      <c r="D1820" s="593"/>
      <c r="E1820" s="624"/>
      <c r="F1820" s="633"/>
      <c r="G1820" s="633"/>
      <c r="H1820" s="680"/>
    </row>
    <row r="1821" spans="1:8" ht="12.75" customHeight="1">
      <c r="A1821" s="486"/>
      <c r="B1821" s="547" t="s">
        <v>4423</v>
      </c>
      <c r="C1821" s="511" t="s">
        <v>1687</v>
      </c>
      <c r="D1821" s="591">
        <v>8</v>
      </c>
      <c r="E1821" s="623" t="s">
        <v>161</v>
      </c>
      <c r="F1821" s="635"/>
      <c r="G1821" s="592"/>
      <c r="H1821" s="591"/>
    </row>
    <row r="1822" spans="1:8" ht="12.75" customHeight="1">
      <c r="A1822" s="487"/>
      <c r="B1822" s="553"/>
      <c r="C1822" s="491"/>
      <c r="D1822" s="593"/>
      <c r="E1822" s="624"/>
      <c r="F1822" s="633"/>
      <c r="G1822" s="633"/>
      <c r="H1822" s="680"/>
    </row>
    <row r="1823" spans="1:8" ht="12.75" customHeight="1">
      <c r="A1823" s="486"/>
      <c r="B1823" s="547" t="s">
        <v>4423</v>
      </c>
      <c r="C1823" s="511" t="s">
        <v>3578</v>
      </c>
      <c r="D1823" s="591">
        <v>8</v>
      </c>
      <c r="E1823" s="623" t="s">
        <v>161</v>
      </c>
      <c r="F1823" s="635"/>
      <c r="G1823" s="592"/>
      <c r="H1823" s="591"/>
    </row>
    <row r="1824" spans="1:8" ht="12.75" customHeight="1">
      <c r="A1824" s="487"/>
      <c r="B1824" s="553"/>
      <c r="C1824" s="491"/>
      <c r="D1824" s="593"/>
      <c r="E1824" s="624"/>
      <c r="F1824" s="633"/>
      <c r="G1824" s="633"/>
      <c r="H1824" s="680"/>
    </row>
    <row r="1825" spans="1:8" ht="12.75" customHeight="1">
      <c r="A1825" s="486"/>
      <c r="B1825" s="547" t="s">
        <v>4423</v>
      </c>
      <c r="C1825" s="511" t="s">
        <v>5070</v>
      </c>
      <c r="D1825" s="591">
        <v>2</v>
      </c>
      <c r="E1825" s="623" t="s">
        <v>161</v>
      </c>
      <c r="F1825" s="635"/>
      <c r="G1825" s="592"/>
      <c r="H1825" s="591"/>
    </row>
    <row r="1826" spans="1:8" ht="12.75" customHeight="1">
      <c r="A1826" s="487"/>
      <c r="B1826" s="553"/>
      <c r="C1826" s="491"/>
      <c r="D1826" s="593"/>
      <c r="E1826" s="624"/>
      <c r="F1826" s="633"/>
      <c r="G1826" s="633"/>
      <c r="H1826" s="680"/>
    </row>
    <row r="1827" spans="1:8" ht="12.75" customHeight="1">
      <c r="A1827" s="486"/>
      <c r="B1827" s="547" t="s">
        <v>4423</v>
      </c>
      <c r="C1827" s="511" t="s">
        <v>2501</v>
      </c>
      <c r="D1827" s="591">
        <v>2</v>
      </c>
      <c r="E1827" s="623" t="s">
        <v>161</v>
      </c>
      <c r="F1827" s="635"/>
      <c r="G1827" s="592"/>
      <c r="H1827" s="591"/>
    </row>
    <row r="1828" spans="1:8" ht="12.75" customHeight="1">
      <c r="A1828" s="487"/>
      <c r="B1828" s="553"/>
      <c r="C1828" s="491"/>
      <c r="D1828" s="593"/>
      <c r="E1828" s="624"/>
      <c r="F1828" s="633"/>
      <c r="G1828" s="633"/>
      <c r="H1828" s="680"/>
    </row>
    <row r="1829" spans="1:8" ht="12.75" customHeight="1">
      <c r="A1829" s="486"/>
      <c r="B1829" s="547" t="s">
        <v>4423</v>
      </c>
      <c r="C1829" s="511" t="s">
        <v>4790</v>
      </c>
      <c r="D1829" s="591">
        <v>2</v>
      </c>
      <c r="E1829" s="623" t="s">
        <v>161</v>
      </c>
      <c r="F1829" s="635"/>
      <c r="G1829" s="592"/>
      <c r="H1829" s="591"/>
    </row>
    <row r="1830" spans="1:8" ht="12.75" customHeight="1">
      <c r="A1830" s="487"/>
      <c r="B1830" s="553"/>
      <c r="C1830" s="491"/>
      <c r="D1830" s="593"/>
      <c r="E1830" s="624"/>
      <c r="F1830" s="633"/>
      <c r="G1830" s="633"/>
      <c r="H1830" s="680"/>
    </row>
    <row r="1831" spans="1:8" ht="12.75" customHeight="1">
      <c r="A1831" s="486"/>
      <c r="B1831" s="547" t="s">
        <v>3452</v>
      </c>
      <c r="C1831" s="511"/>
      <c r="D1831" s="591">
        <v>1</v>
      </c>
      <c r="E1831" s="623" t="s">
        <v>2108</v>
      </c>
      <c r="F1831" s="635"/>
      <c r="G1831" s="644"/>
      <c r="H1831" s="591"/>
    </row>
    <row r="1832" spans="1:8" ht="12.75" customHeight="1">
      <c r="A1832" s="487"/>
      <c r="B1832" s="553"/>
      <c r="C1832" s="491"/>
      <c r="D1832" s="593"/>
      <c r="E1832" s="624"/>
      <c r="F1832" s="633"/>
      <c r="G1832" s="633"/>
      <c r="H1832" s="680"/>
    </row>
    <row r="1833" spans="1:8" ht="12.75" customHeight="1">
      <c r="A1833" s="486"/>
      <c r="B1833" s="547" t="s">
        <v>5071</v>
      </c>
      <c r="C1833" s="511"/>
      <c r="D1833" s="591">
        <v>1</v>
      </c>
      <c r="E1833" s="623" t="s">
        <v>4083</v>
      </c>
      <c r="F1833" s="635"/>
      <c r="G1833" s="592"/>
      <c r="H1833" s="591"/>
    </row>
    <row r="1834" spans="1:8" ht="12.75" customHeight="1">
      <c r="A1834" s="487"/>
      <c r="B1834" s="553"/>
      <c r="C1834" s="491"/>
      <c r="D1834" s="593"/>
      <c r="E1834" s="624"/>
      <c r="F1834" s="633"/>
      <c r="G1834" s="633"/>
      <c r="H1834" s="680"/>
    </row>
    <row r="1835" spans="1:8" ht="12.75" customHeight="1">
      <c r="A1835" s="486"/>
      <c r="B1835" s="547" t="s">
        <v>5067</v>
      </c>
      <c r="C1835" s="511"/>
      <c r="D1835" s="591">
        <v>3</v>
      </c>
      <c r="E1835" s="623" t="s">
        <v>2367</v>
      </c>
      <c r="F1835" s="635"/>
      <c r="G1835" s="592"/>
      <c r="H1835" s="591"/>
    </row>
    <row r="1836" spans="1:8" ht="12.75" customHeight="1">
      <c r="A1836" s="487"/>
      <c r="B1836" s="552"/>
      <c r="C1836" s="491"/>
      <c r="D1836" s="593"/>
      <c r="E1836" s="624"/>
      <c r="F1836" s="633"/>
      <c r="G1836" s="633"/>
      <c r="H1836" s="680"/>
    </row>
    <row r="1837" spans="1:8" ht="12.75" customHeight="1">
      <c r="A1837" s="486"/>
      <c r="B1837" s="542"/>
      <c r="C1837" s="511"/>
      <c r="D1837" s="591"/>
      <c r="E1837" s="623"/>
      <c r="F1837" s="635"/>
      <c r="G1837" s="374"/>
      <c r="H1837" s="591"/>
    </row>
    <row r="1838" spans="1:8" ht="12.75" customHeight="1">
      <c r="A1838" s="487"/>
      <c r="B1838" s="552"/>
      <c r="C1838" s="491"/>
      <c r="D1838" s="593"/>
      <c r="E1838" s="624"/>
      <c r="F1838" s="633"/>
      <c r="G1838" s="633"/>
      <c r="H1838" s="680"/>
    </row>
    <row r="1839" spans="1:8" ht="12.75" customHeight="1">
      <c r="A1839" s="486"/>
      <c r="B1839" s="542" t="s">
        <v>2196</v>
      </c>
      <c r="C1839" s="511"/>
      <c r="D1839" s="591"/>
      <c r="E1839" s="623"/>
      <c r="F1839" s="635"/>
      <c r="G1839" s="374"/>
      <c r="H1839" s="591"/>
    </row>
    <row r="1840" spans="1:8" ht="12.75" customHeight="1">
      <c r="A1840" s="487"/>
      <c r="B1840" s="552"/>
      <c r="C1840" s="491"/>
      <c r="D1840" s="593"/>
      <c r="E1840" s="624"/>
      <c r="F1840" s="633"/>
      <c r="G1840" s="633"/>
      <c r="H1840" s="680"/>
    </row>
    <row r="1841" spans="1:21" ht="12.75" customHeight="1">
      <c r="A1841" s="486"/>
      <c r="B1841" s="542"/>
      <c r="C1841" s="511"/>
      <c r="D1841" s="591"/>
      <c r="E1841" s="623"/>
      <c r="F1841" s="635"/>
      <c r="G1841" s="374"/>
      <c r="H1841" s="591"/>
    </row>
    <row r="1842" spans="1:21" ht="12.75" customHeight="1">
      <c r="A1842" s="487"/>
      <c r="B1842" s="552"/>
      <c r="C1842" s="491"/>
      <c r="D1842" s="593"/>
      <c r="E1842" s="624"/>
      <c r="F1842" s="633"/>
      <c r="G1842" s="633"/>
      <c r="H1842" s="680"/>
      <c r="N1842" s="485"/>
      <c r="O1842" s="541"/>
      <c r="P1842" s="496"/>
      <c r="Q1842" s="593"/>
      <c r="R1842" s="624"/>
      <c r="S1842" s="633"/>
      <c r="T1842" s="633"/>
      <c r="U1842" s="680"/>
    </row>
    <row r="1843" spans="1:21" ht="12.75" customHeight="1">
      <c r="A1843" s="473">
        <v>5</v>
      </c>
      <c r="B1843" s="501" t="s">
        <v>476</v>
      </c>
      <c r="C1843" s="560" t="s">
        <v>1058</v>
      </c>
      <c r="D1843" s="591"/>
      <c r="E1843" s="507"/>
      <c r="F1843" s="632"/>
      <c r="G1843" s="632"/>
      <c r="H1843" s="687"/>
      <c r="N1843" s="486"/>
      <c r="O1843" s="542"/>
      <c r="P1843" s="511"/>
      <c r="Q1843" s="591"/>
      <c r="R1843" s="623"/>
      <c r="S1843" s="635"/>
      <c r="T1843" s="374"/>
      <c r="U1843" s="591"/>
    </row>
    <row r="1844" spans="1:21" ht="12.75" customHeight="1">
      <c r="A1844" s="471"/>
      <c r="C1844" s="579"/>
      <c r="D1844" s="590"/>
      <c r="E1844" s="613"/>
      <c r="F1844" s="631"/>
      <c r="G1844" s="631"/>
      <c r="H1844" s="278"/>
      <c r="N1844" s="485"/>
      <c r="O1844" s="541"/>
      <c r="P1844" s="496"/>
      <c r="Q1844" s="593"/>
      <c r="R1844" s="624"/>
      <c r="S1844" s="633"/>
      <c r="T1844" s="633"/>
      <c r="U1844" s="680"/>
    </row>
    <row r="1845" spans="1:21" ht="12.75" customHeight="1">
      <c r="A1845" s="472"/>
      <c r="B1845" s="500"/>
      <c r="C1845" s="580"/>
      <c r="D1845" s="591"/>
      <c r="E1845" s="616"/>
      <c r="F1845" s="632"/>
      <c r="G1845" s="632"/>
      <c r="H1845" s="277"/>
      <c r="N1845" s="486"/>
      <c r="O1845" s="542"/>
      <c r="P1845" s="511"/>
      <c r="Q1845" s="706"/>
      <c r="R1845" s="623"/>
      <c r="S1845" s="635"/>
      <c r="T1845" s="374"/>
      <c r="U1845" s="591"/>
    </row>
    <row r="1846" spans="1:21" ht="12.75" customHeight="1">
      <c r="A1846" s="485"/>
      <c r="B1846" s="491"/>
      <c r="C1846" s="503"/>
      <c r="D1846" s="590"/>
      <c r="E1846" s="475"/>
      <c r="F1846" s="631"/>
      <c r="G1846" s="631"/>
      <c r="H1846" s="656"/>
      <c r="N1846" s="485"/>
      <c r="O1846" s="541"/>
      <c r="P1846" s="496"/>
      <c r="Q1846" s="593"/>
      <c r="R1846" s="624"/>
      <c r="S1846" s="633"/>
      <c r="T1846" s="633"/>
      <c r="U1846" s="680"/>
    </row>
    <row r="1847" spans="1:21" ht="12.75" customHeight="1">
      <c r="A1847" s="486"/>
      <c r="B1847" s="493" t="s">
        <v>4876</v>
      </c>
      <c r="C1847" s="277" t="s">
        <v>4877</v>
      </c>
      <c r="D1847" s="591">
        <v>10.4</v>
      </c>
      <c r="E1847" s="507" t="s">
        <v>2701</v>
      </c>
      <c r="F1847" s="632"/>
      <c r="G1847" s="632"/>
      <c r="H1847" s="277"/>
      <c r="N1847" s="486"/>
      <c r="O1847" s="542"/>
      <c r="P1847" s="511"/>
      <c r="Q1847" s="707"/>
      <c r="R1847" s="623"/>
      <c r="S1847" s="635"/>
      <c r="T1847" s="374"/>
      <c r="U1847" s="591"/>
    </row>
    <row r="1848" spans="1:21" ht="12.75" customHeight="1">
      <c r="A1848" s="485"/>
      <c r="B1848" s="496"/>
      <c r="C1848" s="423"/>
      <c r="D1848" s="599"/>
      <c r="E1848" s="614"/>
      <c r="F1848" s="276"/>
      <c r="G1848" s="631"/>
      <c r="H1848" s="656"/>
      <c r="N1848" s="485"/>
      <c r="O1848" s="541"/>
      <c r="P1848" s="496"/>
      <c r="Q1848" s="593"/>
      <c r="R1848" s="624"/>
      <c r="S1848" s="633"/>
      <c r="T1848" s="633"/>
      <c r="U1848" s="680"/>
    </row>
    <row r="1849" spans="1:21" ht="12.75" customHeight="1">
      <c r="A1849" s="486"/>
      <c r="B1849" s="493" t="s">
        <v>4876</v>
      </c>
      <c r="C1849" s="409" t="s">
        <v>4878</v>
      </c>
      <c r="D1849" s="602">
        <v>1.81</v>
      </c>
      <c r="E1849" s="507" t="s">
        <v>2701</v>
      </c>
      <c r="F1849" s="630"/>
      <c r="G1849" s="632"/>
      <c r="H1849" s="277"/>
      <c r="N1849" s="486"/>
      <c r="O1849" s="542"/>
      <c r="P1849" s="511"/>
      <c r="Q1849" s="708"/>
      <c r="R1849" s="623"/>
      <c r="S1849" s="635"/>
      <c r="T1849" s="374"/>
      <c r="U1849" s="591"/>
    </row>
    <row r="1850" spans="1:21" ht="12.75" customHeight="1">
      <c r="A1850" s="485"/>
      <c r="B1850" s="491"/>
      <c r="C1850" s="423"/>
      <c r="D1850" s="590"/>
      <c r="E1850" s="475"/>
      <c r="F1850" s="276"/>
      <c r="G1850" s="631"/>
      <c r="H1850" s="655"/>
      <c r="N1850" s="487"/>
      <c r="O1850" s="541"/>
      <c r="P1850" s="510"/>
      <c r="Q1850" s="510"/>
      <c r="R1850" s="510"/>
      <c r="S1850" s="510"/>
      <c r="T1850" s="633"/>
      <c r="U1850" s="680"/>
    </row>
    <row r="1851" spans="1:21" ht="12.75" customHeight="1">
      <c r="A1851" s="486"/>
      <c r="B1851" s="493"/>
      <c r="C1851" s="515"/>
      <c r="D1851" s="591" t="s">
        <v>46</v>
      </c>
      <c r="E1851" s="507"/>
      <c r="F1851" s="630"/>
      <c r="G1851" s="632"/>
      <c r="H1851" s="660"/>
      <c r="N1851" s="487"/>
      <c r="O1851" s="542"/>
      <c r="P1851" s="511"/>
      <c r="Q1851" s="709"/>
      <c r="R1851" s="623"/>
      <c r="S1851" s="511"/>
      <c r="T1851" s="374"/>
      <c r="U1851" s="591"/>
    </row>
    <row r="1852" spans="1:21" ht="12.75" customHeight="1">
      <c r="A1852" s="487"/>
      <c r="B1852" s="491" t="s">
        <v>4611</v>
      </c>
      <c r="C1852" s="514"/>
      <c r="D1852" s="599"/>
      <c r="E1852" s="614"/>
      <c r="F1852" s="276"/>
      <c r="G1852" s="631"/>
      <c r="H1852" s="656"/>
      <c r="N1852" s="485"/>
      <c r="O1852" s="541"/>
      <c r="P1852" s="491"/>
      <c r="Q1852" s="593"/>
      <c r="R1852" s="624"/>
      <c r="S1852" s="633"/>
      <c r="T1852" s="633"/>
      <c r="U1852" s="680"/>
    </row>
    <row r="1853" spans="1:21" ht="12.75" customHeight="1">
      <c r="A1853" s="487"/>
      <c r="B1853" s="493" t="s">
        <v>4879</v>
      </c>
      <c r="C1853" s="409" t="s">
        <v>4880</v>
      </c>
      <c r="D1853" s="600">
        <v>10.4</v>
      </c>
      <c r="E1853" s="507" t="s">
        <v>2701</v>
      </c>
      <c r="F1853" s="630"/>
      <c r="G1853" s="632"/>
      <c r="H1853" s="277"/>
      <c r="N1853" s="486"/>
      <c r="O1853" s="542"/>
      <c r="P1853" s="511"/>
      <c r="Q1853" s="710"/>
      <c r="R1853" s="623"/>
      <c r="S1853" s="635"/>
      <c r="T1853" s="374"/>
      <c r="U1853" s="591"/>
    </row>
    <row r="1854" spans="1:21" ht="12.75" customHeight="1">
      <c r="A1854" s="485"/>
      <c r="B1854" s="491" t="s">
        <v>4611</v>
      </c>
      <c r="C1854" s="423"/>
      <c r="D1854" s="590"/>
      <c r="E1854" s="475"/>
      <c r="F1854" s="276"/>
      <c r="G1854" s="631"/>
      <c r="H1854" s="661"/>
      <c r="N1854" s="485"/>
      <c r="O1854" s="541"/>
      <c r="P1854" s="496"/>
      <c r="Q1854" s="606"/>
      <c r="R1854" s="624"/>
      <c r="S1854" s="633"/>
      <c r="T1854" s="633"/>
      <c r="U1854" s="680"/>
    </row>
    <row r="1855" spans="1:21" ht="12.75" customHeight="1">
      <c r="A1855" s="486"/>
      <c r="B1855" s="497" t="s">
        <v>4879</v>
      </c>
      <c r="C1855" s="515" t="s">
        <v>2882</v>
      </c>
      <c r="D1855" s="591">
        <v>0.1</v>
      </c>
      <c r="E1855" s="507" t="s">
        <v>2701</v>
      </c>
      <c r="F1855" s="630"/>
      <c r="G1855" s="632"/>
      <c r="H1855" s="277"/>
      <c r="N1855" s="486"/>
      <c r="O1855" s="542"/>
      <c r="P1855" s="511"/>
      <c r="Q1855" s="607"/>
      <c r="R1855" s="623"/>
      <c r="S1855" s="635"/>
      <c r="T1855" s="374"/>
      <c r="U1855" s="591"/>
    </row>
    <row r="1856" spans="1:21" ht="12.75" customHeight="1">
      <c r="A1856" s="485"/>
      <c r="B1856" s="491" t="s">
        <v>4611</v>
      </c>
      <c r="C1856" s="514"/>
      <c r="D1856" s="599"/>
      <c r="E1856" s="614"/>
      <c r="F1856" s="276"/>
      <c r="G1856" s="631"/>
      <c r="H1856" s="661"/>
      <c r="N1856" s="485"/>
      <c r="O1856" s="541"/>
      <c r="P1856" s="496"/>
      <c r="Q1856" s="606"/>
      <c r="R1856" s="624"/>
      <c r="S1856" s="633"/>
      <c r="T1856" s="633"/>
      <c r="U1856" s="680"/>
    </row>
    <row r="1857" spans="1:21" ht="12.75" customHeight="1">
      <c r="A1857" s="486"/>
      <c r="B1857" s="493" t="s">
        <v>4879</v>
      </c>
      <c r="C1857" s="515" t="s">
        <v>5073</v>
      </c>
      <c r="D1857" s="602">
        <v>1.48</v>
      </c>
      <c r="E1857" s="507" t="s">
        <v>2701</v>
      </c>
      <c r="F1857" s="630"/>
      <c r="G1857" s="632"/>
      <c r="H1857" s="277"/>
      <c r="N1857" s="486"/>
      <c r="O1857" s="542"/>
      <c r="P1857" s="511"/>
      <c r="Q1857" s="607"/>
      <c r="R1857" s="623"/>
      <c r="S1857" s="635"/>
      <c r="T1857" s="374"/>
      <c r="U1857" s="591"/>
    </row>
    <row r="1858" spans="1:21" ht="12.75" customHeight="1">
      <c r="A1858" s="485"/>
      <c r="B1858" s="491" t="s">
        <v>4611</v>
      </c>
      <c r="C1858" s="423"/>
      <c r="D1858" s="599"/>
      <c r="E1858" s="614"/>
      <c r="F1858" s="276"/>
      <c r="G1858" s="631"/>
      <c r="H1858" s="656"/>
      <c r="N1858" s="485"/>
      <c r="O1858" s="541"/>
      <c r="P1858" s="496"/>
      <c r="Q1858" s="606"/>
      <c r="R1858" s="624"/>
      <c r="S1858" s="633"/>
      <c r="T1858" s="633"/>
      <c r="U1858" s="680"/>
    </row>
    <row r="1859" spans="1:21" ht="12.75" customHeight="1">
      <c r="A1859" s="486"/>
      <c r="B1859" s="493" t="s">
        <v>4879</v>
      </c>
      <c r="C1859" s="515" t="s">
        <v>4883</v>
      </c>
      <c r="D1859" s="602">
        <v>0.23</v>
      </c>
      <c r="E1859" s="507" t="s">
        <v>2701</v>
      </c>
      <c r="F1859" s="630"/>
      <c r="G1859" s="632"/>
      <c r="H1859" s="277"/>
      <c r="N1859" s="486"/>
      <c r="O1859" s="542"/>
      <c r="P1859" s="511"/>
      <c r="Q1859" s="607"/>
      <c r="R1859" s="623"/>
      <c r="S1859" s="635"/>
      <c r="T1859" s="374"/>
      <c r="U1859" s="591"/>
    </row>
    <row r="1860" spans="1:21" ht="12.75" customHeight="1">
      <c r="A1860" s="485"/>
      <c r="B1860" s="546"/>
      <c r="C1860" s="496"/>
      <c r="D1860" s="606"/>
      <c r="E1860" s="624"/>
      <c r="F1860" s="633"/>
      <c r="G1860" s="633"/>
      <c r="H1860" s="680"/>
      <c r="N1860" s="485"/>
      <c r="O1860" s="541"/>
      <c r="P1860" s="510"/>
      <c r="Q1860" s="606"/>
      <c r="R1860" s="624"/>
      <c r="S1860" s="633"/>
      <c r="T1860" s="633"/>
      <c r="U1860" s="680"/>
    </row>
    <row r="1861" spans="1:21" ht="12.75" customHeight="1">
      <c r="A1861" s="486"/>
      <c r="B1861" s="547"/>
      <c r="C1861" s="511"/>
      <c r="D1861" s="607"/>
      <c r="E1861" s="623"/>
      <c r="F1861" s="635"/>
      <c r="G1861" s="374"/>
      <c r="H1861" s="591"/>
      <c r="N1861" s="486"/>
      <c r="O1861" s="542"/>
      <c r="P1861" s="511"/>
      <c r="Q1861" s="608"/>
      <c r="R1861" s="623"/>
      <c r="S1861" s="635"/>
      <c r="T1861" s="374"/>
      <c r="U1861" s="591"/>
    </row>
    <row r="1862" spans="1:21" ht="12.75" customHeight="1">
      <c r="A1862" s="485"/>
      <c r="B1862" s="546"/>
      <c r="C1862" s="510"/>
      <c r="D1862" s="606"/>
      <c r="E1862" s="624"/>
      <c r="F1862" s="633"/>
      <c r="G1862" s="633"/>
      <c r="H1862" s="680"/>
      <c r="N1862" s="485"/>
      <c r="O1862" s="541"/>
      <c r="P1862" s="496"/>
      <c r="Q1862" s="593"/>
      <c r="R1862" s="624"/>
      <c r="S1862" s="633"/>
      <c r="T1862" s="633"/>
      <c r="U1862" s="680"/>
    </row>
    <row r="1863" spans="1:21" ht="12.75" customHeight="1">
      <c r="A1863" s="486"/>
      <c r="B1863" s="547"/>
      <c r="C1863" s="511"/>
      <c r="D1863" s="608"/>
      <c r="E1863" s="623"/>
      <c r="F1863" s="635"/>
      <c r="G1863" s="374"/>
      <c r="H1863" s="591"/>
      <c r="N1863" s="486"/>
      <c r="O1863" s="542"/>
      <c r="P1863" s="511"/>
      <c r="Q1863" s="591"/>
      <c r="R1863" s="623"/>
      <c r="S1863" s="635"/>
      <c r="T1863" s="374"/>
      <c r="U1863" s="591"/>
    </row>
    <row r="1864" spans="1:21" ht="12.75" customHeight="1">
      <c r="A1864" s="485"/>
      <c r="B1864" s="541"/>
      <c r="C1864" s="496"/>
      <c r="D1864" s="593"/>
      <c r="E1864" s="624"/>
      <c r="F1864" s="633"/>
      <c r="G1864" s="633"/>
      <c r="H1864" s="680"/>
      <c r="N1864" s="485"/>
      <c r="O1864" s="541"/>
      <c r="P1864" s="496"/>
      <c r="Q1864" s="593"/>
      <c r="R1864" s="624"/>
      <c r="S1864" s="633"/>
      <c r="T1864" s="633"/>
      <c r="U1864" s="680"/>
    </row>
    <row r="1865" spans="1:21" ht="12.75" customHeight="1">
      <c r="A1865" s="486"/>
      <c r="B1865" s="542"/>
      <c r="C1865" s="511"/>
      <c r="D1865" s="591"/>
      <c r="E1865" s="623"/>
      <c r="F1865" s="635"/>
      <c r="G1865" s="374"/>
      <c r="H1865" s="591"/>
      <c r="N1865" s="486"/>
      <c r="O1865" s="542"/>
      <c r="P1865" s="511"/>
      <c r="Q1865" s="591"/>
      <c r="R1865" s="623"/>
      <c r="S1865" s="635"/>
      <c r="T1865" s="374"/>
      <c r="U1865" s="591"/>
    </row>
    <row r="1866" spans="1:21" ht="12.75" customHeight="1">
      <c r="A1866" s="485"/>
      <c r="B1866" s="541"/>
      <c r="C1866" s="496"/>
      <c r="D1866" s="593"/>
      <c r="E1866" s="624"/>
      <c r="F1866" s="633"/>
      <c r="G1866" s="633"/>
      <c r="H1866" s="680"/>
      <c r="N1866" s="487"/>
      <c r="O1866" s="541"/>
      <c r="P1866" s="510"/>
      <c r="Q1866" s="590"/>
      <c r="R1866" s="622"/>
      <c r="S1866" s="639"/>
      <c r="T1866" s="633"/>
      <c r="U1866" s="680"/>
    </row>
    <row r="1867" spans="1:21" ht="12.75" customHeight="1">
      <c r="A1867" s="486"/>
      <c r="B1867" s="542"/>
      <c r="C1867" s="511"/>
      <c r="D1867" s="591"/>
      <c r="E1867" s="623"/>
      <c r="F1867" s="635"/>
      <c r="G1867" s="374"/>
      <c r="H1867" s="591"/>
      <c r="N1867" s="487"/>
      <c r="O1867" s="542"/>
      <c r="P1867" s="511"/>
      <c r="Q1867" s="591"/>
      <c r="R1867" s="623"/>
      <c r="S1867" s="635"/>
      <c r="T1867" s="374"/>
      <c r="U1867" s="591"/>
    </row>
    <row r="1868" spans="1:21" ht="12.75" customHeight="1">
      <c r="A1868" s="487"/>
      <c r="B1868" s="541"/>
      <c r="C1868" s="510"/>
      <c r="D1868" s="590"/>
      <c r="E1868" s="622"/>
      <c r="F1868" s="639"/>
      <c r="G1868" s="633"/>
      <c r="H1868" s="680"/>
      <c r="N1868" s="485"/>
      <c r="O1868" s="541"/>
      <c r="P1868" s="496"/>
      <c r="Q1868" s="593"/>
      <c r="R1868" s="624"/>
      <c r="S1868" s="633"/>
      <c r="T1868" s="633"/>
      <c r="U1868" s="680"/>
    </row>
    <row r="1869" spans="1:21" ht="12.75" customHeight="1">
      <c r="A1869" s="487"/>
      <c r="B1869" s="542"/>
      <c r="C1869" s="511"/>
      <c r="D1869" s="591"/>
      <c r="E1869" s="623"/>
      <c r="F1869" s="635"/>
      <c r="G1869" s="374"/>
      <c r="H1869" s="591"/>
      <c r="N1869" s="486"/>
      <c r="O1869" s="542"/>
      <c r="P1869" s="511"/>
      <c r="Q1869" s="591"/>
      <c r="R1869" s="623"/>
      <c r="S1869" s="635"/>
      <c r="T1869" s="374"/>
      <c r="U1869" s="591"/>
    </row>
    <row r="1870" spans="1:21" ht="12.75" customHeight="1">
      <c r="A1870" s="485"/>
      <c r="B1870" s="541"/>
      <c r="C1870" s="496"/>
      <c r="D1870" s="593"/>
      <c r="E1870" s="624"/>
      <c r="F1870" s="633"/>
      <c r="G1870" s="633"/>
      <c r="H1870" s="680"/>
      <c r="N1870" s="485"/>
      <c r="O1870" s="541"/>
      <c r="P1870" s="491"/>
      <c r="Q1870" s="593"/>
      <c r="R1870" s="624"/>
      <c r="S1870" s="633"/>
      <c r="T1870" s="633"/>
      <c r="U1870" s="680"/>
    </row>
    <row r="1871" spans="1:21" ht="12.75" customHeight="1">
      <c r="A1871" s="486"/>
      <c r="B1871" s="542"/>
      <c r="C1871" s="511"/>
      <c r="D1871" s="591"/>
      <c r="E1871" s="623"/>
      <c r="F1871" s="635"/>
      <c r="G1871" s="374"/>
      <c r="H1871" s="591"/>
      <c r="N1871" s="486"/>
      <c r="O1871" s="542"/>
      <c r="P1871" s="511"/>
      <c r="Q1871" s="591"/>
      <c r="R1871" s="623"/>
      <c r="S1871" s="635"/>
      <c r="T1871" s="644"/>
      <c r="U1871" s="591"/>
    </row>
    <row r="1872" spans="1:21" ht="12.75" customHeight="1">
      <c r="A1872" s="485"/>
      <c r="B1872" s="541"/>
      <c r="C1872" s="491"/>
      <c r="D1872" s="593"/>
      <c r="E1872" s="624"/>
      <c r="F1872" s="633"/>
      <c r="G1872" s="633"/>
      <c r="H1872" s="680"/>
      <c r="N1872" s="485"/>
      <c r="O1872" s="541"/>
      <c r="P1872" s="496"/>
      <c r="Q1872" s="593"/>
      <c r="R1872" s="624"/>
      <c r="S1872" s="633"/>
      <c r="T1872" s="633"/>
      <c r="U1872" s="680"/>
    </row>
    <row r="1873" spans="1:21" ht="12.75" customHeight="1">
      <c r="A1873" s="486"/>
      <c r="B1873" s="542"/>
      <c r="C1873" s="511"/>
      <c r="D1873" s="591"/>
      <c r="E1873" s="623"/>
      <c r="F1873" s="635"/>
      <c r="G1873" s="644"/>
      <c r="H1873" s="591"/>
      <c r="N1873" s="486"/>
      <c r="O1873" s="542"/>
      <c r="P1873" s="511"/>
      <c r="Q1873" s="591"/>
      <c r="R1873" s="623"/>
      <c r="S1873" s="635"/>
      <c r="T1873" s="374"/>
      <c r="U1873" s="591"/>
    </row>
    <row r="1874" spans="1:21" ht="12.75" customHeight="1">
      <c r="A1874" s="485"/>
      <c r="B1874" s="541"/>
      <c r="C1874" s="496"/>
      <c r="D1874" s="593"/>
      <c r="E1874" s="624"/>
      <c r="F1874" s="633"/>
      <c r="G1874" s="633"/>
      <c r="H1874" s="680"/>
      <c r="N1874" s="485"/>
      <c r="O1874" s="541"/>
      <c r="P1874" s="496"/>
      <c r="Q1874" s="593"/>
      <c r="R1874" s="624"/>
      <c r="S1874" s="633"/>
      <c r="T1874" s="633"/>
      <c r="U1874" s="680"/>
    </row>
    <row r="1875" spans="1:21" ht="12.75" customHeight="1">
      <c r="A1875" s="486"/>
      <c r="B1875" s="542"/>
      <c r="C1875" s="511"/>
      <c r="D1875" s="591"/>
      <c r="E1875" s="623"/>
      <c r="F1875" s="635"/>
      <c r="G1875" s="374"/>
      <c r="H1875" s="591"/>
      <c r="N1875" s="486"/>
      <c r="O1875" s="542"/>
      <c r="P1875" s="511"/>
      <c r="Q1875" s="591"/>
      <c r="R1875" s="623"/>
      <c r="S1875" s="635"/>
      <c r="T1875" s="374"/>
      <c r="U1875" s="591"/>
    </row>
    <row r="1876" spans="1:21" ht="12.75" customHeight="1">
      <c r="A1876" s="485"/>
      <c r="B1876" s="541"/>
      <c r="C1876" s="496"/>
      <c r="D1876" s="593"/>
      <c r="E1876" s="624"/>
      <c r="F1876" s="633"/>
      <c r="G1876" s="633"/>
      <c r="H1876" s="680"/>
      <c r="N1876" s="485"/>
      <c r="O1876" s="541"/>
      <c r="P1876" s="496"/>
      <c r="Q1876" s="593"/>
      <c r="R1876" s="624"/>
      <c r="S1876" s="633"/>
      <c r="T1876" s="633"/>
      <c r="U1876" s="680"/>
    </row>
    <row r="1877" spans="1:21" ht="12.75" customHeight="1">
      <c r="A1877" s="486"/>
      <c r="B1877" s="542"/>
      <c r="C1877" s="511"/>
      <c r="D1877" s="591"/>
      <c r="E1877" s="623"/>
      <c r="F1877" s="635"/>
      <c r="G1877" s="374"/>
      <c r="H1877" s="591"/>
      <c r="N1877" s="486"/>
      <c r="O1877" s="542"/>
      <c r="P1877" s="511"/>
      <c r="Q1877" s="591"/>
      <c r="R1877" s="623"/>
      <c r="S1877" s="635"/>
      <c r="T1877" s="374"/>
      <c r="U1877" s="591"/>
    </row>
    <row r="1878" spans="1:21" ht="12.75" customHeight="1">
      <c r="A1878" s="485"/>
      <c r="B1878" s="541"/>
      <c r="C1878" s="496"/>
      <c r="D1878" s="593"/>
      <c r="E1878" s="624"/>
      <c r="F1878" s="633"/>
      <c r="G1878" s="633"/>
      <c r="H1878" s="680"/>
      <c r="N1878" s="485"/>
      <c r="O1878" s="541"/>
      <c r="P1878" s="496"/>
      <c r="Q1878" s="593"/>
      <c r="R1878" s="613"/>
      <c r="S1878" s="633"/>
      <c r="T1878" s="633"/>
      <c r="U1878" s="680"/>
    </row>
    <row r="1879" spans="1:21" ht="12.75" customHeight="1">
      <c r="A1879" s="486"/>
      <c r="B1879" s="542" t="s">
        <v>2196</v>
      </c>
      <c r="C1879" s="511"/>
      <c r="D1879" s="591"/>
      <c r="E1879" s="623"/>
      <c r="F1879" s="635"/>
      <c r="G1879" s="374"/>
      <c r="H1879" s="591"/>
      <c r="N1879" s="486"/>
      <c r="O1879" s="542"/>
      <c r="P1879" s="511"/>
      <c r="Q1879" s="591"/>
      <c r="R1879" s="617"/>
      <c r="S1879" s="635"/>
      <c r="T1879" s="374"/>
      <c r="U1879" s="688"/>
    </row>
    <row r="1880" spans="1:21" ht="12.75" customHeight="1">
      <c r="A1880" s="485"/>
      <c r="B1880" s="541"/>
      <c r="C1880" s="496"/>
      <c r="D1880" s="593"/>
      <c r="E1880" s="613"/>
      <c r="F1880" s="633"/>
      <c r="G1880" s="633"/>
      <c r="H1880" s="680"/>
    </row>
    <row r="1881" spans="1:21" ht="12.75" customHeight="1">
      <c r="A1881" s="486"/>
      <c r="B1881" s="542"/>
      <c r="C1881" s="511"/>
      <c r="D1881" s="591"/>
      <c r="E1881" s="617"/>
      <c r="F1881" s="635"/>
      <c r="G1881" s="374"/>
      <c r="H1881" s="688"/>
    </row>
    <row r="1882" spans="1:21" ht="12.75" customHeight="1">
      <c r="A1882" s="475"/>
      <c r="B1882" s="533"/>
      <c r="C1882" s="579"/>
      <c r="D1882" s="590"/>
      <c r="E1882" s="475"/>
      <c r="F1882" s="631"/>
      <c r="G1882" s="631"/>
      <c r="H1882" s="674"/>
    </row>
    <row r="1883" spans="1:21" ht="12.75" customHeight="1">
      <c r="A1883" s="467" t="s">
        <v>1562</v>
      </c>
      <c r="B1883" s="501" t="s">
        <v>3473</v>
      </c>
      <c r="C1883" s="581"/>
      <c r="D1883" s="591"/>
      <c r="E1883" s="507"/>
      <c r="F1883" s="632"/>
      <c r="G1883" s="632"/>
      <c r="H1883" s="675"/>
    </row>
    <row r="1884" spans="1:21" ht="12.75" customHeight="1">
      <c r="A1884" s="471"/>
      <c r="B1884" s="510"/>
      <c r="C1884" s="503" t="s">
        <v>5074</v>
      </c>
      <c r="D1884" s="597"/>
      <c r="E1884" s="612"/>
      <c r="F1884" s="636"/>
      <c r="G1884" s="631"/>
      <c r="H1884" s="278"/>
    </row>
    <row r="1885" spans="1:21" ht="12.75" customHeight="1">
      <c r="A1885" s="472"/>
      <c r="B1885" s="511" t="s">
        <v>5075</v>
      </c>
      <c r="C1885" s="277" t="s">
        <v>1933</v>
      </c>
      <c r="D1885" s="594">
        <v>1</v>
      </c>
      <c r="E1885" s="469" t="s">
        <v>2504</v>
      </c>
      <c r="F1885" s="630"/>
      <c r="G1885" s="632"/>
      <c r="H1885" s="277"/>
    </row>
    <row r="1886" spans="1:21" ht="12.75" customHeight="1">
      <c r="A1886" s="488"/>
      <c r="B1886" s="554"/>
      <c r="C1886" s="503" t="s">
        <v>5074</v>
      </c>
      <c r="D1886" s="593"/>
      <c r="E1886" s="611"/>
      <c r="F1886" s="276"/>
      <c r="G1886" s="631"/>
      <c r="H1886" s="278"/>
    </row>
    <row r="1887" spans="1:21" ht="12.75" customHeight="1">
      <c r="A1887" s="489"/>
      <c r="B1887" s="502" t="s">
        <v>687</v>
      </c>
      <c r="C1887" s="277" t="s">
        <v>3351</v>
      </c>
      <c r="D1887" s="594">
        <v>5</v>
      </c>
      <c r="E1887" s="469" t="s">
        <v>3310</v>
      </c>
      <c r="F1887" s="630"/>
      <c r="G1887" s="632"/>
      <c r="H1887" s="277"/>
    </row>
    <row r="1888" spans="1:21" ht="12.75" customHeight="1">
      <c r="A1888" s="471"/>
      <c r="B1888" s="538"/>
      <c r="C1888" s="503" t="s">
        <v>5074</v>
      </c>
      <c r="D1888" s="593"/>
      <c r="E1888" s="611"/>
      <c r="F1888" s="276"/>
      <c r="G1888" s="631"/>
      <c r="H1888" s="278"/>
    </row>
    <row r="1889" spans="1:8" ht="12.75" customHeight="1">
      <c r="A1889" s="473"/>
      <c r="B1889" s="502" t="s">
        <v>1177</v>
      </c>
      <c r="C1889" s="277" t="s">
        <v>4631</v>
      </c>
      <c r="D1889" s="594">
        <v>3</v>
      </c>
      <c r="E1889" s="469" t="s">
        <v>3310</v>
      </c>
      <c r="F1889" s="630"/>
      <c r="G1889" s="632"/>
      <c r="H1889" s="277"/>
    </row>
    <row r="1890" spans="1:8" ht="12.75" customHeight="1">
      <c r="A1890" s="471"/>
      <c r="B1890" s="510"/>
      <c r="C1890" s="503"/>
      <c r="D1890" s="597"/>
      <c r="E1890" s="612"/>
      <c r="F1890" s="636"/>
      <c r="G1890" s="631"/>
      <c r="H1890" s="278"/>
    </row>
    <row r="1891" spans="1:8" ht="12.75" customHeight="1">
      <c r="A1891" s="473"/>
      <c r="B1891" s="511"/>
      <c r="C1891" s="277"/>
      <c r="D1891" s="594"/>
      <c r="E1891" s="469"/>
      <c r="F1891" s="630"/>
      <c r="G1891" s="632"/>
      <c r="H1891" s="277"/>
    </row>
    <row r="1892" spans="1:8" ht="12.75" customHeight="1">
      <c r="A1892" s="471"/>
      <c r="B1892" s="554"/>
      <c r="C1892" s="503"/>
      <c r="D1892" s="593"/>
      <c r="E1892" s="613"/>
      <c r="F1892" s="276"/>
      <c r="G1892" s="631"/>
      <c r="H1892" s="278"/>
    </row>
    <row r="1893" spans="1:8" ht="12.75" customHeight="1">
      <c r="A1893" s="473"/>
      <c r="B1893" s="502"/>
      <c r="C1893" s="277"/>
      <c r="D1893" s="594"/>
      <c r="E1893" s="616"/>
      <c r="F1893" s="630"/>
      <c r="G1893" s="632"/>
      <c r="H1893" s="277"/>
    </row>
    <row r="1894" spans="1:8" ht="12.75" customHeight="1">
      <c r="A1894" s="471"/>
      <c r="B1894" s="538"/>
      <c r="C1894" s="503"/>
      <c r="D1894" s="593"/>
      <c r="E1894" s="613"/>
      <c r="F1894" s="276"/>
      <c r="G1894" s="631"/>
      <c r="H1894" s="278"/>
    </row>
    <row r="1895" spans="1:8" ht="12.75" customHeight="1">
      <c r="A1895" s="473"/>
      <c r="B1895" s="502"/>
      <c r="C1895" s="277"/>
      <c r="D1895" s="594"/>
      <c r="E1895" s="616"/>
      <c r="F1895" s="630"/>
      <c r="G1895" s="632"/>
      <c r="H1895" s="277"/>
    </row>
    <row r="1896" spans="1:8" ht="12.75" customHeight="1">
      <c r="A1896" s="471"/>
      <c r="B1896" s="536"/>
      <c r="C1896" s="567"/>
      <c r="D1896" s="593"/>
      <c r="E1896" s="613"/>
      <c r="F1896" s="276"/>
      <c r="G1896" s="631"/>
      <c r="H1896" s="689"/>
    </row>
    <row r="1897" spans="1:8" ht="12.75" customHeight="1">
      <c r="A1897" s="473"/>
      <c r="B1897" s="537"/>
      <c r="C1897" s="582"/>
      <c r="D1897" s="594"/>
      <c r="E1897" s="616"/>
      <c r="F1897" s="630"/>
      <c r="G1897" s="632"/>
      <c r="H1897" s="690"/>
    </row>
    <row r="1898" spans="1:8" ht="12.75" customHeight="1">
      <c r="A1898" s="474"/>
      <c r="B1898" s="555"/>
      <c r="C1898" s="583"/>
      <c r="D1898" s="609"/>
      <c r="E1898" s="627"/>
      <c r="F1898" s="640"/>
      <c r="G1898" s="645"/>
      <c r="H1898" s="685"/>
    </row>
    <row r="1899" spans="1:8" ht="12.75" customHeight="1">
      <c r="A1899" s="473"/>
      <c r="B1899" s="556"/>
      <c r="C1899" s="584"/>
      <c r="D1899" s="610"/>
      <c r="E1899" s="628"/>
      <c r="F1899" s="641"/>
      <c r="G1899" s="646"/>
      <c r="H1899" s="687"/>
    </row>
    <row r="1900" spans="1:8" ht="12.75" customHeight="1">
      <c r="A1900" s="471"/>
      <c r="B1900" s="536"/>
      <c r="C1900" s="567"/>
      <c r="D1900" s="593"/>
      <c r="E1900" s="613"/>
      <c r="F1900" s="276"/>
      <c r="G1900" s="631"/>
      <c r="H1900" s="689"/>
    </row>
    <row r="1901" spans="1:8" ht="12.75" customHeight="1">
      <c r="A1901" s="473"/>
      <c r="B1901" s="537"/>
      <c r="C1901" s="582"/>
      <c r="D1901" s="594"/>
      <c r="E1901" s="616"/>
      <c r="F1901" s="630"/>
      <c r="G1901" s="632"/>
      <c r="H1901" s="690"/>
    </row>
    <row r="1902" spans="1:8" ht="12.75" customHeight="1">
      <c r="A1902" s="471"/>
      <c r="B1902" s="536"/>
      <c r="C1902" s="567"/>
      <c r="D1902" s="593"/>
      <c r="E1902" s="613"/>
      <c r="F1902" s="276"/>
      <c r="G1902" s="631"/>
      <c r="H1902" s="689"/>
    </row>
    <row r="1903" spans="1:8" ht="12.75" customHeight="1">
      <c r="A1903" s="473"/>
      <c r="B1903" s="537"/>
      <c r="C1903" s="582"/>
      <c r="D1903" s="594"/>
      <c r="E1903" s="616"/>
      <c r="F1903" s="630"/>
      <c r="G1903" s="632"/>
      <c r="H1903" s="690"/>
    </row>
    <row r="1904" spans="1:8" ht="12.75" customHeight="1">
      <c r="A1904" s="471"/>
      <c r="B1904" s="536"/>
      <c r="C1904" s="563"/>
      <c r="D1904" s="593"/>
      <c r="E1904" s="613"/>
      <c r="F1904" s="276"/>
      <c r="G1904" s="631"/>
      <c r="H1904" s="689"/>
    </row>
    <row r="1905" spans="1:8" ht="12.75" customHeight="1">
      <c r="A1905" s="473"/>
      <c r="B1905" s="537"/>
      <c r="C1905" s="582"/>
      <c r="D1905" s="594"/>
      <c r="E1905" s="616"/>
      <c r="F1905" s="630"/>
      <c r="G1905" s="632"/>
      <c r="H1905" s="690"/>
    </row>
    <row r="1906" spans="1:8" ht="12.75" customHeight="1">
      <c r="A1906" s="471"/>
      <c r="B1906" s="538"/>
      <c r="C1906" s="567"/>
      <c r="D1906" s="593"/>
      <c r="E1906" s="612"/>
      <c r="F1906" s="276"/>
      <c r="G1906" s="631"/>
      <c r="H1906" s="689"/>
    </row>
    <row r="1907" spans="1:8" ht="12.75" customHeight="1">
      <c r="A1907" s="473"/>
      <c r="B1907" s="502"/>
      <c r="C1907" s="582"/>
      <c r="D1907" s="594"/>
      <c r="E1907" s="616"/>
      <c r="F1907" s="630"/>
      <c r="G1907" s="632"/>
      <c r="H1907" s="690"/>
    </row>
    <row r="1908" spans="1:8" ht="12.75" customHeight="1">
      <c r="A1908" s="471"/>
      <c r="B1908" s="538"/>
      <c r="C1908" s="567"/>
      <c r="D1908" s="593"/>
      <c r="E1908" s="613"/>
      <c r="F1908" s="276"/>
      <c r="G1908" s="631"/>
      <c r="H1908" s="689"/>
    </row>
    <row r="1909" spans="1:8" ht="12.75" customHeight="1">
      <c r="A1909" s="473"/>
      <c r="B1909" s="502"/>
      <c r="C1909" s="582"/>
      <c r="D1909" s="594"/>
      <c r="E1909" s="616"/>
      <c r="F1909" s="630"/>
      <c r="G1909" s="632"/>
      <c r="H1909" s="690"/>
    </row>
    <row r="1910" spans="1:8" ht="12.75" customHeight="1">
      <c r="A1910" s="471"/>
      <c r="B1910" s="538"/>
      <c r="C1910" s="567"/>
      <c r="D1910" s="593"/>
      <c r="E1910" s="613"/>
      <c r="F1910" s="276"/>
      <c r="G1910" s="631"/>
      <c r="H1910" s="689"/>
    </row>
    <row r="1911" spans="1:8" ht="12.75" customHeight="1">
      <c r="A1911" s="473"/>
      <c r="B1911" s="502"/>
      <c r="C1911" s="582"/>
      <c r="D1911" s="594"/>
      <c r="E1911" s="616"/>
      <c r="F1911" s="630"/>
      <c r="G1911" s="632"/>
      <c r="H1911" s="690"/>
    </row>
    <row r="1912" spans="1:8" ht="12.75" customHeight="1">
      <c r="A1912" s="471"/>
      <c r="B1912" s="538"/>
      <c r="C1912" s="567"/>
      <c r="D1912" s="593"/>
      <c r="E1912" s="613"/>
      <c r="F1912" s="276"/>
      <c r="G1912" s="631"/>
      <c r="H1912" s="689"/>
    </row>
    <row r="1913" spans="1:8" ht="12.75" customHeight="1">
      <c r="A1913" s="473"/>
      <c r="B1913" s="502"/>
      <c r="C1913" s="580"/>
      <c r="D1913" s="594"/>
      <c r="E1913" s="616"/>
      <c r="F1913" s="630"/>
      <c r="G1913" s="632"/>
      <c r="H1913" s="690"/>
    </row>
    <row r="1914" spans="1:8" ht="12.75" customHeight="1">
      <c r="A1914" s="471"/>
      <c r="B1914" s="538"/>
      <c r="C1914" s="563"/>
      <c r="D1914" s="593"/>
      <c r="E1914" s="613"/>
      <c r="F1914" s="276"/>
      <c r="G1914" s="631"/>
      <c r="H1914" s="689"/>
    </row>
    <row r="1915" spans="1:8" ht="12.75" customHeight="1">
      <c r="A1915" s="473"/>
      <c r="B1915" s="502"/>
      <c r="C1915" s="580"/>
      <c r="D1915" s="594"/>
      <c r="E1915" s="616"/>
      <c r="F1915" s="630"/>
      <c r="G1915" s="632"/>
      <c r="H1915" s="690"/>
    </row>
    <row r="1916" spans="1:8" ht="12.75" customHeight="1">
      <c r="A1916" s="471"/>
      <c r="B1916" s="538"/>
      <c r="C1916" s="563"/>
      <c r="D1916" s="593"/>
      <c r="E1916" s="613"/>
      <c r="F1916" s="276"/>
      <c r="G1916" s="631"/>
      <c r="H1916" s="689"/>
    </row>
    <row r="1917" spans="1:8" ht="12.75" customHeight="1">
      <c r="A1917" s="473"/>
      <c r="B1917" s="537"/>
      <c r="C1917" s="580"/>
      <c r="D1917" s="594"/>
      <c r="E1917" s="616"/>
      <c r="F1917" s="630"/>
      <c r="G1917" s="632"/>
      <c r="H1917" s="690"/>
    </row>
    <row r="1918" spans="1:8" ht="12.75" customHeight="1">
      <c r="A1918" s="471"/>
      <c r="B1918" s="545"/>
      <c r="C1918" s="563"/>
      <c r="D1918" s="593"/>
      <c r="E1918" s="613"/>
      <c r="F1918" s="633"/>
      <c r="G1918" s="631"/>
      <c r="H1918" s="685"/>
    </row>
    <row r="1919" spans="1:8" ht="12.75" customHeight="1">
      <c r="A1919" s="473"/>
      <c r="B1919" s="557"/>
      <c r="C1919" s="582"/>
      <c r="D1919" s="594"/>
      <c r="E1919" s="616"/>
      <c r="F1919" s="634"/>
      <c r="G1919" s="632"/>
      <c r="H1919" s="687"/>
    </row>
    <row r="1920" spans="1:8" ht="12.75" customHeight="1">
      <c r="A1920" s="485"/>
      <c r="B1920" s="541"/>
      <c r="C1920" s="567"/>
      <c r="D1920" s="593"/>
      <c r="E1920" s="613"/>
      <c r="F1920" s="633"/>
      <c r="G1920" s="633"/>
      <c r="H1920" s="685"/>
    </row>
    <row r="1921" spans="1:8" ht="12.75" customHeight="1">
      <c r="A1921" s="486"/>
      <c r="B1921" s="542" t="s">
        <v>165</v>
      </c>
      <c r="C1921" s="580"/>
      <c r="D1921" s="591"/>
      <c r="E1921" s="617"/>
      <c r="F1921" s="635"/>
      <c r="G1921" s="374"/>
      <c r="H1921" s="683"/>
    </row>
    <row r="1922" spans="1:8" ht="12.75" customHeight="1">
      <c r="A1922" s="475"/>
      <c r="B1922" s="533"/>
      <c r="C1922" s="579"/>
      <c r="D1922" s="590"/>
      <c r="E1922" s="475"/>
      <c r="F1922" s="631"/>
      <c r="G1922" s="631"/>
      <c r="H1922" s="691"/>
    </row>
    <row r="1923" spans="1:8" ht="12.75" customHeight="1">
      <c r="A1923" s="467" t="s">
        <v>785</v>
      </c>
      <c r="B1923" s="539" t="s">
        <v>850</v>
      </c>
      <c r="C1923" s="581"/>
      <c r="D1923" s="591"/>
      <c r="E1923" s="507"/>
      <c r="F1923" s="632"/>
      <c r="G1923" s="632"/>
      <c r="H1923" s="141"/>
    </row>
    <row r="1924" spans="1:8" ht="12.75" customHeight="1">
      <c r="A1924" s="488"/>
      <c r="B1924" s="510"/>
      <c r="C1924" s="503" t="s">
        <v>5074</v>
      </c>
      <c r="D1924" s="590"/>
      <c r="E1924" s="611"/>
      <c r="F1924" s="631"/>
      <c r="G1924" s="631"/>
      <c r="H1924" s="278"/>
    </row>
    <row r="1925" spans="1:8" ht="12.75" customHeight="1">
      <c r="A1925" s="490"/>
      <c r="B1925" s="511" t="s">
        <v>5076</v>
      </c>
      <c r="C1925" s="277" t="s">
        <v>5077</v>
      </c>
      <c r="D1925" s="591">
        <v>96</v>
      </c>
      <c r="E1925" s="469" t="s">
        <v>161</v>
      </c>
      <c r="F1925" s="632"/>
      <c r="G1925" s="632"/>
      <c r="H1925" s="277"/>
    </row>
    <row r="1926" spans="1:8" ht="12.75" customHeight="1">
      <c r="A1926" s="488"/>
      <c r="B1926" s="510"/>
      <c r="C1926" s="503" t="s">
        <v>5074</v>
      </c>
      <c r="D1926" s="593"/>
      <c r="E1926" s="611"/>
      <c r="F1926" s="276"/>
      <c r="G1926" s="631"/>
      <c r="H1926" s="278"/>
    </row>
    <row r="1927" spans="1:8" ht="12.75" customHeight="1">
      <c r="A1927" s="489"/>
      <c r="B1927" s="511" t="s">
        <v>5076</v>
      </c>
      <c r="C1927" s="277" t="s">
        <v>3834</v>
      </c>
      <c r="D1927" s="594">
        <v>41</v>
      </c>
      <c r="E1927" s="469" t="s">
        <v>161</v>
      </c>
      <c r="F1927" s="630"/>
      <c r="G1927" s="632"/>
      <c r="H1927" s="277"/>
    </row>
    <row r="1928" spans="1:8" ht="12.75" customHeight="1">
      <c r="A1928" s="471"/>
      <c r="B1928" s="510"/>
      <c r="C1928" s="503" t="s">
        <v>5074</v>
      </c>
      <c r="D1928" s="593"/>
      <c r="E1928" s="611"/>
      <c r="F1928" s="276"/>
      <c r="G1928" s="631"/>
      <c r="H1928" s="278"/>
    </row>
    <row r="1929" spans="1:8" ht="12.75" customHeight="1">
      <c r="A1929" s="473"/>
      <c r="B1929" s="511" t="s">
        <v>5076</v>
      </c>
      <c r="C1929" s="277" t="s">
        <v>5078</v>
      </c>
      <c r="D1929" s="594">
        <v>132</v>
      </c>
      <c r="E1929" s="469" t="s">
        <v>161</v>
      </c>
      <c r="F1929" s="630"/>
      <c r="G1929" s="632"/>
      <c r="H1929" s="277"/>
    </row>
    <row r="1930" spans="1:8" ht="12.75" customHeight="1">
      <c r="A1930" s="471"/>
      <c r="B1930" s="510"/>
      <c r="C1930" s="3"/>
      <c r="D1930" s="593"/>
      <c r="E1930" s="611"/>
      <c r="F1930" s="276"/>
      <c r="G1930" s="631"/>
      <c r="H1930" s="278"/>
    </row>
    <row r="1931" spans="1:8" ht="12.75" customHeight="1">
      <c r="A1931" s="473"/>
      <c r="B1931" s="511" t="s">
        <v>1584</v>
      </c>
      <c r="C1931" s="585"/>
      <c r="D1931" s="594">
        <v>1</v>
      </c>
      <c r="E1931" s="507" t="s">
        <v>2108</v>
      </c>
      <c r="F1931" s="630"/>
      <c r="G1931" s="632"/>
      <c r="H1931" s="277"/>
    </row>
    <row r="1932" spans="1:8" ht="12.75" customHeight="1">
      <c r="A1932" s="471"/>
      <c r="B1932" s="510"/>
      <c r="C1932" s="3"/>
      <c r="D1932" s="593"/>
      <c r="E1932" s="627"/>
      <c r="F1932" s="276"/>
      <c r="G1932" s="631"/>
      <c r="H1932" s="278"/>
    </row>
    <row r="1933" spans="1:8" ht="12.75" customHeight="1">
      <c r="A1933" s="473"/>
      <c r="B1933" s="511"/>
      <c r="C1933" s="585"/>
      <c r="D1933" s="594"/>
      <c r="E1933" s="507"/>
      <c r="F1933" s="630"/>
      <c r="G1933" s="632"/>
      <c r="H1933" s="277"/>
    </row>
    <row r="1934" spans="1:8" ht="12.75" customHeight="1">
      <c r="A1934" s="471"/>
      <c r="B1934" s="538"/>
      <c r="C1934" s="567"/>
      <c r="D1934" s="593"/>
      <c r="E1934" s="613"/>
      <c r="F1934" s="276"/>
      <c r="G1934" s="631"/>
      <c r="H1934" s="278"/>
    </row>
    <row r="1935" spans="1:8" ht="12.75" customHeight="1">
      <c r="A1935" s="473"/>
      <c r="B1935" s="502"/>
      <c r="C1935" s="582"/>
      <c r="D1935" s="594"/>
      <c r="E1935" s="616"/>
      <c r="F1935" s="630"/>
      <c r="G1935" s="632"/>
      <c r="H1935" s="277"/>
    </row>
    <row r="1936" spans="1:8" ht="12.75" customHeight="1">
      <c r="A1936" s="471"/>
      <c r="B1936" s="538"/>
      <c r="C1936" s="567"/>
      <c r="D1936" s="593"/>
      <c r="E1936" s="613"/>
      <c r="F1936" s="276"/>
      <c r="G1936" s="631"/>
      <c r="H1936" s="278"/>
    </row>
    <row r="1937" spans="1:8" ht="12.75" customHeight="1">
      <c r="A1937" s="473"/>
      <c r="B1937" s="502"/>
      <c r="C1937" s="582"/>
      <c r="D1937" s="594"/>
      <c r="E1937" s="507"/>
      <c r="F1937" s="630"/>
      <c r="G1937" s="632"/>
      <c r="H1937" s="277"/>
    </row>
    <row r="1938" spans="1:8" ht="12.75" customHeight="1">
      <c r="A1938" s="471"/>
      <c r="B1938" s="538"/>
      <c r="C1938" s="567"/>
      <c r="D1938" s="593"/>
      <c r="E1938" s="613"/>
      <c r="F1938" s="276"/>
      <c r="G1938" s="631"/>
      <c r="H1938" s="676"/>
    </row>
    <row r="1939" spans="1:8" ht="12.75" customHeight="1">
      <c r="A1939" s="473"/>
      <c r="B1939" s="502"/>
      <c r="C1939" s="582"/>
      <c r="D1939" s="594"/>
      <c r="E1939" s="507"/>
      <c r="F1939" s="630"/>
      <c r="G1939" s="632"/>
      <c r="H1939" s="690"/>
    </row>
    <row r="1940" spans="1:8" ht="12.75" customHeight="1">
      <c r="A1940" s="474"/>
      <c r="B1940" s="555"/>
      <c r="C1940" s="583"/>
      <c r="D1940" s="609"/>
      <c r="E1940" s="627"/>
      <c r="F1940" s="640"/>
      <c r="G1940" s="645"/>
      <c r="H1940" s="685"/>
    </row>
    <row r="1941" spans="1:8" ht="12.75" customHeight="1">
      <c r="A1941" s="473"/>
      <c r="B1941" s="556"/>
      <c r="C1941" s="584"/>
      <c r="D1941" s="610"/>
      <c r="E1941" s="628"/>
      <c r="F1941" s="641"/>
      <c r="G1941" s="646"/>
      <c r="H1941" s="687"/>
    </row>
    <row r="1942" spans="1:8" ht="12.75" customHeight="1">
      <c r="A1942" s="471"/>
      <c r="B1942" s="538"/>
      <c r="C1942" s="567"/>
      <c r="D1942" s="593"/>
      <c r="E1942" s="613"/>
      <c r="F1942" s="276"/>
      <c r="G1942" s="631"/>
      <c r="H1942" s="692"/>
    </row>
    <row r="1943" spans="1:8" ht="12.75" customHeight="1">
      <c r="A1943" s="473"/>
      <c r="B1943" s="502"/>
      <c r="C1943" s="580"/>
      <c r="D1943" s="594"/>
      <c r="E1943" s="616"/>
      <c r="F1943" s="630"/>
      <c r="G1943" s="632"/>
      <c r="H1943" s="693"/>
    </row>
    <row r="1944" spans="1:8" ht="12.75" customHeight="1">
      <c r="A1944" s="471"/>
      <c r="B1944" s="538"/>
      <c r="C1944" s="563"/>
      <c r="D1944" s="593"/>
      <c r="E1944" s="613"/>
      <c r="F1944" s="276"/>
      <c r="G1944" s="631"/>
      <c r="H1944" s="694"/>
    </row>
    <row r="1945" spans="1:8" ht="12.75" customHeight="1">
      <c r="A1945" s="473"/>
      <c r="B1945" s="537"/>
      <c r="C1945" s="582"/>
      <c r="D1945" s="594"/>
      <c r="E1945" s="616"/>
      <c r="F1945" s="630"/>
      <c r="G1945" s="632"/>
      <c r="H1945" s="695"/>
    </row>
    <row r="1946" spans="1:8" ht="12.75" customHeight="1">
      <c r="A1946" s="471"/>
      <c r="B1946" s="538"/>
      <c r="C1946" s="567"/>
      <c r="D1946" s="593"/>
      <c r="E1946" s="612"/>
      <c r="F1946" s="276"/>
      <c r="G1946" s="631"/>
      <c r="H1946" s="694"/>
    </row>
    <row r="1947" spans="1:8" ht="12.75" customHeight="1">
      <c r="A1947" s="473"/>
      <c r="B1947" s="502">
        <v>0</v>
      </c>
      <c r="C1947" s="582"/>
      <c r="D1947" s="594"/>
      <c r="E1947" s="616"/>
      <c r="F1947" s="630"/>
      <c r="G1947" s="632"/>
      <c r="H1947" s="695"/>
    </row>
    <row r="1948" spans="1:8" ht="12.75" customHeight="1">
      <c r="A1948" s="471"/>
      <c r="B1948" s="538"/>
      <c r="C1948" s="567"/>
      <c r="D1948" s="593"/>
      <c r="E1948" s="613"/>
      <c r="F1948" s="276"/>
      <c r="G1948" s="631"/>
      <c r="H1948" s="694"/>
    </row>
    <row r="1949" spans="1:8" ht="12.75" customHeight="1">
      <c r="A1949" s="473"/>
      <c r="B1949" s="502"/>
      <c r="C1949" s="582"/>
      <c r="D1949" s="594"/>
      <c r="E1949" s="616"/>
      <c r="F1949" s="630"/>
      <c r="G1949" s="632"/>
      <c r="H1949" s="696"/>
    </row>
    <row r="1950" spans="1:8" ht="12.75" customHeight="1">
      <c r="A1950" s="471"/>
      <c r="B1950" s="538"/>
      <c r="C1950" s="567"/>
      <c r="D1950" s="593"/>
      <c r="E1950" s="613"/>
      <c r="F1950" s="276"/>
      <c r="G1950" s="631"/>
      <c r="H1950" s="694"/>
    </row>
    <row r="1951" spans="1:8" ht="12.75" customHeight="1">
      <c r="A1951" s="473"/>
      <c r="B1951" s="502"/>
      <c r="C1951" s="582"/>
      <c r="D1951" s="594"/>
      <c r="E1951" s="616"/>
      <c r="F1951" s="630"/>
      <c r="G1951" s="632"/>
      <c r="H1951" s="695"/>
    </row>
    <row r="1952" spans="1:8" ht="12.75" customHeight="1">
      <c r="A1952" s="471"/>
      <c r="B1952" s="538"/>
      <c r="C1952" s="567"/>
      <c r="D1952" s="593"/>
      <c r="E1952" s="613"/>
      <c r="F1952" s="276"/>
      <c r="G1952" s="631"/>
      <c r="H1952" s="694"/>
    </row>
    <row r="1953" spans="1:8" ht="12.75" customHeight="1">
      <c r="A1953" s="473"/>
      <c r="B1953" s="502"/>
      <c r="C1953" s="580"/>
      <c r="D1953" s="594"/>
      <c r="E1953" s="616"/>
      <c r="F1953" s="630"/>
      <c r="G1953" s="632"/>
      <c r="H1953" s="697"/>
    </row>
    <row r="1954" spans="1:8" ht="12.75" customHeight="1">
      <c r="A1954" s="471"/>
      <c r="B1954" s="538"/>
      <c r="C1954" s="563"/>
      <c r="D1954" s="593"/>
      <c r="E1954" s="613"/>
      <c r="F1954" s="276"/>
      <c r="G1954" s="631"/>
      <c r="H1954" s="694"/>
    </row>
    <row r="1955" spans="1:8" ht="12.75" customHeight="1">
      <c r="A1955" s="473"/>
      <c r="B1955" s="502"/>
      <c r="C1955" s="580"/>
      <c r="D1955" s="594"/>
      <c r="E1955" s="616"/>
      <c r="F1955" s="630"/>
      <c r="G1955" s="632"/>
      <c r="H1955" s="695"/>
    </row>
    <row r="1956" spans="1:8" ht="12.75" customHeight="1">
      <c r="A1956" s="471"/>
      <c r="B1956" s="538"/>
      <c r="C1956" s="563"/>
      <c r="D1956" s="593"/>
      <c r="E1956" s="613"/>
      <c r="F1956" s="276"/>
      <c r="G1956" s="631"/>
      <c r="H1956" s="694"/>
    </row>
    <row r="1957" spans="1:8" ht="12.75" customHeight="1">
      <c r="A1957" s="473"/>
      <c r="B1957" s="502"/>
      <c r="C1957" s="580"/>
      <c r="D1957" s="594"/>
      <c r="E1957" s="616"/>
      <c r="F1957" s="630"/>
      <c r="G1957" s="632"/>
      <c r="H1957" s="695"/>
    </row>
    <row r="1958" spans="1:8" ht="12.75" customHeight="1">
      <c r="A1958" s="471"/>
      <c r="B1958" s="545"/>
      <c r="C1958" s="563"/>
      <c r="D1958" s="593"/>
      <c r="E1958" s="613"/>
      <c r="F1958" s="633"/>
      <c r="G1958" s="631"/>
      <c r="H1958" s="694"/>
    </row>
    <row r="1959" spans="1:8" ht="12.75" customHeight="1">
      <c r="A1959" s="473"/>
      <c r="B1959" s="557"/>
      <c r="C1959" s="582"/>
      <c r="D1959" s="594"/>
      <c r="E1959" s="616"/>
      <c r="F1959" s="634"/>
      <c r="G1959" s="632"/>
      <c r="H1959" s="695"/>
    </row>
    <row r="1960" spans="1:8" ht="12.75" customHeight="1">
      <c r="A1960" s="485"/>
      <c r="B1960" s="541"/>
      <c r="C1960" s="567"/>
      <c r="D1960" s="593"/>
      <c r="E1960" s="613"/>
      <c r="F1960" s="633"/>
      <c r="G1960" s="633"/>
      <c r="H1960" s="694"/>
    </row>
    <row r="1961" spans="1:8" ht="12.75" customHeight="1">
      <c r="A1961" s="486"/>
      <c r="B1961" s="542" t="s">
        <v>165</v>
      </c>
      <c r="C1961" s="580"/>
      <c r="D1961" s="591"/>
      <c r="E1961" s="617"/>
      <c r="F1961" s="635"/>
      <c r="G1961" s="374"/>
      <c r="H1961" s="698"/>
    </row>
    <row r="1962" spans="1:8" ht="12.75" customHeight="1">
      <c r="A1962" s="475"/>
      <c r="B1962" s="533"/>
      <c r="C1962" s="579"/>
      <c r="D1962" s="590"/>
      <c r="E1962" s="475"/>
      <c r="F1962" s="631"/>
      <c r="G1962" s="631"/>
      <c r="H1962" s="691"/>
    </row>
    <row r="1963" spans="1:8" ht="12.75" customHeight="1">
      <c r="A1963" s="467">
        <v>3</v>
      </c>
      <c r="B1963" s="539" t="s">
        <v>2054</v>
      </c>
      <c r="C1963" s="581"/>
      <c r="D1963" s="591"/>
      <c r="E1963" s="507"/>
      <c r="F1963" s="632"/>
      <c r="G1963" s="632"/>
      <c r="H1963" s="141"/>
    </row>
    <row r="1964" spans="1:8" ht="12.75" customHeight="1">
      <c r="A1964" s="488"/>
      <c r="B1964" s="510"/>
      <c r="C1964" s="503"/>
      <c r="D1964" s="590"/>
      <c r="E1964" s="613"/>
      <c r="F1964" s="631"/>
      <c r="G1964" s="631"/>
      <c r="H1964" s="278"/>
    </row>
    <row r="1965" spans="1:8" ht="12.75" customHeight="1">
      <c r="A1965" s="490"/>
      <c r="B1965" s="511" t="s">
        <v>4105</v>
      </c>
      <c r="C1965" s="277" t="s">
        <v>1122</v>
      </c>
      <c r="D1965" s="591">
        <v>17</v>
      </c>
      <c r="E1965" s="616" t="s">
        <v>161</v>
      </c>
      <c r="F1965" s="632"/>
      <c r="G1965" s="632"/>
      <c r="H1965" s="277"/>
    </row>
    <row r="1966" spans="1:8" ht="12.75" customHeight="1">
      <c r="A1966" s="488"/>
      <c r="B1966" s="510"/>
      <c r="C1966" s="503"/>
      <c r="D1966" s="593"/>
      <c r="E1966" s="613"/>
      <c r="F1966" s="276"/>
      <c r="G1966" s="631"/>
      <c r="H1966" s="278"/>
    </row>
    <row r="1967" spans="1:8" ht="12.75" customHeight="1">
      <c r="A1967" s="489"/>
      <c r="B1967" s="511" t="s">
        <v>4105</v>
      </c>
      <c r="C1967" s="277" t="s">
        <v>5072</v>
      </c>
      <c r="D1967" s="594">
        <v>39</v>
      </c>
      <c r="E1967" s="616" t="s">
        <v>161</v>
      </c>
      <c r="F1967" s="630"/>
      <c r="G1967" s="632"/>
      <c r="H1967" s="277"/>
    </row>
    <row r="1968" spans="1:8" ht="12.75" customHeight="1">
      <c r="A1968" s="471"/>
      <c r="B1968" s="510"/>
      <c r="C1968" s="503"/>
      <c r="D1968" s="593"/>
      <c r="E1968" s="613"/>
      <c r="F1968" s="276"/>
      <c r="G1968" s="631"/>
      <c r="H1968" s="278"/>
    </row>
    <row r="1969" spans="1:8" ht="12.75" customHeight="1">
      <c r="A1969" s="473"/>
      <c r="B1969" s="511" t="s">
        <v>4105</v>
      </c>
      <c r="C1969" s="277" t="s">
        <v>4865</v>
      </c>
      <c r="D1969" s="594">
        <v>37</v>
      </c>
      <c r="E1969" s="616" t="s">
        <v>161</v>
      </c>
      <c r="F1969" s="630"/>
      <c r="G1969" s="632"/>
      <c r="H1969" s="277"/>
    </row>
    <row r="1970" spans="1:8" ht="12.75" customHeight="1">
      <c r="A1970" s="471"/>
      <c r="B1970" s="510"/>
      <c r="C1970" s="503"/>
      <c r="D1970" s="593"/>
      <c r="E1970" s="613"/>
      <c r="F1970" s="276"/>
      <c r="G1970" s="631"/>
      <c r="H1970" s="278"/>
    </row>
    <row r="1971" spans="1:8" ht="12.75" customHeight="1">
      <c r="A1971" s="473"/>
      <c r="B1971" s="511" t="s">
        <v>3667</v>
      </c>
      <c r="C1971" s="277" t="s">
        <v>5079</v>
      </c>
      <c r="D1971" s="594">
        <v>1</v>
      </c>
      <c r="E1971" s="616" t="s">
        <v>3310</v>
      </c>
      <c r="F1971" s="630"/>
      <c r="G1971" s="632"/>
      <c r="H1971" s="277"/>
    </row>
    <row r="1972" spans="1:8" ht="12.75" customHeight="1">
      <c r="A1972" s="471"/>
      <c r="B1972" s="538"/>
      <c r="C1972" s="563"/>
      <c r="D1972" s="593"/>
      <c r="E1972" s="613"/>
      <c r="F1972" s="276"/>
      <c r="G1972" s="631"/>
      <c r="H1972" s="694"/>
    </row>
    <row r="1973" spans="1:8" ht="12.75" customHeight="1">
      <c r="A1973" s="473"/>
      <c r="B1973" s="502" t="s">
        <v>2056</v>
      </c>
      <c r="C1973" s="580"/>
      <c r="D1973" s="594">
        <v>1</v>
      </c>
      <c r="E1973" s="616" t="s">
        <v>2108</v>
      </c>
      <c r="F1973" s="630"/>
      <c r="G1973" s="632"/>
      <c r="H1973" s="277"/>
    </row>
    <row r="1974" spans="1:8" ht="12.75" customHeight="1">
      <c r="A1974" s="471"/>
      <c r="B1974" s="510"/>
      <c r="C1974" s="3"/>
      <c r="D1974" s="593"/>
      <c r="E1974" s="627"/>
      <c r="F1974" s="276"/>
      <c r="G1974" s="631"/>
      <c r="H1974" s="278"/>
    </row>
    <row r="1975" spans="1:8" ht="12.75" customHeight="1">
      <c r="A1975" s="473"/>
      <c r="B1975" s="511" t="s">
        <v>1584</v>
      </c>
      <c r="C1975" s="585"/>
      <c r="D1975" s="594">
        <v>1</v>
      </c>
      <c r="E1975" s="507" t="s">
        <v>2108</v>
      </c>
      <c r="F1975" s="630"/>
      <c r="G1975" s="632"/>
      <c r="H1975" s="277"/>
    </row>
    <row r="1976" spans="1:8" ht="12.75" customHeight="1">
      <c r="A1976" s="471"/>
      <c r="B1976" s="538"/>
      <c r="C1976" s="567"/>
      <c r="D1976" s="593"/>
      <c r="E1976" s="613"/>
      <c r="F1976" s="276"/>
      <c r="G1976" s="631"/>
      <c r="H1976" s="278"/>
    </row>
    <row r="1977" spans="1:8" ht="12.75" customHeight="1">
      <c r="A1977" s="473"/>
      <c r="B1977" s="502" t="s">
        <v>4529</v>
      </c>
      <c r="C1977" s="582"/>
      <c r="D1977" s="594">
        <v>1</v>
      </c>
      <c r="E1977" s="616" t="s">
        <v>2108</v>
      </c>
      <c r="F1977" s="630"/>
      <c r="G1977" s="632"/>
      <c r="H1977" s="277"/>
    </row>
    <row r="1978" spans="1:8" ht="12.75" customHeight="1">
      <c r="A1978" s="471"/>
      <c r="B1978" s="538"/>
      <c r="C1978" s="567"/>
      <c r="D1978" s="593"/>
      <c r="E1978" s="613"/>
      <c r="F1978" s="276"/>
      <c r="G1978" s="631"/>
      <c r="H1978" s="278"/>
    </row>
    <row r="1979" spans="1:8" ht="12.75" customHeight="1">
      <c r="A1979" s="473"/>
      <c r="B1979" s="502"/>
      <c r="C1979" s="582"/>
      <c r="D1979" s="594"/>
      <c r="E1979" s="507"/>
      <c r="F1979" s="630"/>
      <c r="G1979" s="632"/>
      <c r="H1979" s="277"/>
    </row>
    <row r="1980" spans="1:8" ht="12.75" customHeight="1">
      <c r="A1980" s="471"/>
      <c r="B1980" s="538"/>
      <c r="C1980" s="567"/>
      <c r="D1980" s="593"/>
      <c r="E1980" s="613"/>
      <c r="F1980" s="276"/>
      <c r="G1980" s="631"/>
      <c r="H1980" s="676"/>
    </row>
    <row r="1981" spans="1:8" ht="12.75" customHeight="1">
      <c r="A1981" s="473"/>
      <c r="B1981" s="502"/>
      <c r="C1981" s="582"/>
      <c r="D1981" s="594"/>
      <c r="E1981" s="507"/>
      <c r="F1981" s="630"/>
      <c r="G1981" s="632"/>
      <c r="H1981" s="690"/>
    </row>
    <row r="1982" spans="1:8" ht="12.75" customHeight="1">
      <c r="A1982" s="474"/>
      <c r="B1982" s="555"/>
      <c r="C1982" s="583"/>
      <c r="D1982" s="609"/>
      <c r="E1982" s="627"/>
      <c r="F1982" s="640"/>
      <c r="G1982" s="645"/>
      <c r="H1982" s="685"/>
    </row>
    <row r="1983" spans="1:8" ht="12.75" customHeight="1">
      <c r="A1983" s="473"/>
      <c r="B1983" s="556"/>
      <c r="C1983" s="584"/>
      <c r="D1983" s="610"/>
      <c r="E1983" s="628"/>
      <c r="F1983" s="641"/>
      <c r="G1983" s="646"/>
      <c r="H1983" s="687"/>
    </row>
    <row r="1984" spans="1:8" ht="12.75" customHeight="1">
      <c r="A1984" s="471"/>
      <c r="B1984" s="538"/>
      <c r="C1984" s="567"/>
      <c r="D1984" s="593"/>
      <c r="E1984" s="613"/>
      <c r="F1984" s="276"/>
      <c r="G1984" s="631"/>
      <c r="H1984" s="692"/>
    </row>
    <row r="1985" spans="1:8" ht="12.75" customHeight="1">
      <c r="A1985" s="473"/>
      <c r="B1985" s="502"/>
      <c r="C1985" s="580"/>
      <c r="D1985" s="594"/>
      <c r="E1985" s="616"/>
      <c r="F1985" s="630"/>
      <c r="G1985" s="632"/>
      <c r="H1985" s="693"/>
    </row>
    <row r="1986" spans="1:8" ht="12.75" customHeight="1">
      <c r="A1986" s="471"/>
      <c r="B1986" s="538"/>
      <c r="C1986" s="563"/>
      <c r="D1986" s="593"/>
      <c r="E1986" s="613"/>
      <c r="F1986" s="276"/>
      <c r="G1986" s="631"/>
      <c r="H1986" s="694"/>
    </row>
    <row r="1987" spans="1:8" ht="12.75" customHeight="1">
      <c r="A1987" s="473"/>
      <c r="B1987" s="537"/>
      <c r="C1987" s="582"/>
      <c r="D1987" s="594"/>
      <c r="E1987" s="616"/>
      <c r="F1987" s="630"/>
      <c r="G1987" s="632"/>
      <c r="H1987" s="695"/>
    </row>
    <row r="1988" spans="1:8" ht="12.75" customHeight="1">
      <c r="A1988" s="471"/>
      <c r="B1988" s="538"/>
      <c r="C1988" s="567"/>
      <c r="D1988" s="593"/>
      <c r="E1988" s="612"/>
      <c r="F1988" s="276"/>
      <c r="G1988" s="631"/>
      <c r="H1988" s="694"/>
    </row>
    <row r="1989" spans="1:8" ht="12.75" customHeight="1">
      <c r="A1989" s="473"/>
      <c r="B1989" s="502">
        <v>0</v>
      </c>
      <c r="C1989" s="582"/>
      <c r="D1989" s="594"/>
      <c r="E1989" s="616"/>
      <c r="F1989" s="630"/>
      <c r="G1989" s="632"/>
      <c r="H1989" s="695"/>
    </row>
    <row r="1990" spans="1:8" ht="12.75" customHeight="1">
      <c r="A1990" s="471"/>
      <c r="B1990" s="538"/>
      <c r="C1990" s="567"/>
      <c r="D1990" s="593"/>
      <c r="E1990" s="613"/>
      <c r="F1990" s="276"/>
      <c r="G1990" s="631"/>
      <c r="H1990" s="694"/>
    </row>
    <row r="1991" spans="1:8" ht="12.75" customHeight="1">
      <c r="A1991" s="473"/>
      <c r="B1991" s="502"/>
      <c r="C1991" s="582"/>
      <c r="D1991" s="594"/>
      <c r="E1991" s="616"/>
      <c r="F1991" s="630"/>
      <c r="G1991" s="632"/>
      <c r="H1991" s="696"/>
    </row>
    <row r="1992" spans="1:8" ht="12.75" customHeight="1">
      <c r="A1992" s="471"/>
      <c r="B1992" s="538"/>
      <c r="C1992" s="567"/>
      <c r="D1992" s="593"/>
      <c r="E1992" s="613"/>
      <c r="F1992" s="276"/>
      <c r="G1992" s="631"/>
      <c r="H1992" s="694"/>
    </row>
    <row r="1993" spans="1:8" ht="12.75" customHeight="1">
      <c r="A1993" s="473"/>
      <c r="B1993" s="502"/>
      <c r="C1993" s="582"/>
      <c r="D1993" s="594"/>
      <c r="E1993" s="616"/>
      <c r="F1993" s="630"/>
      <c r="G1993" s="632"/>
      <c r="H1993" s="695"/>
    </row>
    <row r="1994" spans="1:8" ht="12.75" customHeight="1">
      <c r="A1994" s="471"/>
      <c r="B1994" s="538"/>
      <c r="C1994" s="567"/>
      <c r="D1994" s="593"/>
      <c r="E1994" s="613"/>
      <c r="F1994" s="276"/>
      <c r="G1994" s="631"/>
      <c r="H1994" s="694"/>
    </row>
    <row r="1995" spans="1:8" ht="12.75" customHeight="1">
      <c r="A1995" s="473"/>
      <c r="B1995" s="502"/>
      <c r="C1995" s="580"/>
      <c r="D1995" s="594"/>
      <c r="E1995" s="616"/>
      <c r="F1995" s="630"/>
      <c r="G1995" s="632"/>
      <c r="H1995" s="697"/>
    </row>
    <row r="1996" spans="1:8" ht="12.75" customHeight="1">
      <c r="A1996" s="471"/>
      <c r="B1996" s="538"/>
      <c r="C1996" s="563"/>
      <c r="D1996" s="593"/>
      <c r="E1996" s="613"/>
      <c r="F1996" s="276"/>
      <c r="G1996" s="631"/>
      <c r="H1996" s="694"/>
    </row>
    <row r="1997" spans="1:8" ht="12.75" customHeight="1">
      <c r="A1997" s="473"/>
      <c r="B1997" s="502"/>
      <c r="C1997" s="580"/>
      <c r="D1997" s="594"/>
      <c r="E1997" s="616"/>
      <c r="F1997" s="630"/>
      <c r="G1997" s="632"/>
      <c r="H1997" s="695"/>
    </row>
    <row r="1998" spans="1:8" ht="12.75" customHeight="1">
      <c r="A1998" s="471"/>
      <c r="B1998" s="545"/>
      <c r="C1998" s="563"/>
      <c r="D1998" s="593"/>
      <c r="E1998" s="613"/>
      <c r="F1998" s="633"/>
      <c r="G1998" s="631"/>
      <c r="H1998" s="694"/>
    </row>
    <row r="1999" spans="1:8" ht="12.75" customHeight="1">
      <c r="A1999" s="473"/>
      <c r="B1999" s="557"/>
      <c r="C1999" s="582"/>
      <c r="D1999" s="594"/>
      <c r="E1999" s="616"/>
      <c r="F1999" s="634"/>
      <c r="G1999" s="632"/>
      <c r="H1999" s="695"/>
    </row>
    <row r="2000" spans="1:8" ht="12.75" customHeight="1">
      <c r="A2000" s="485"/>
      <c r="B2000" s="541"/>
      <c r="C2000" s="567"/>
      <c r="D2000" s="593"/>
      <c r="E2000" s="613"/>
      <c r="F2000" s="633"/>
      <c r="G2000" s="633"/>
      <c r="H2000" s="694"/>
    </row>
    <row r="2001" spans="1:13" ht="12.75" customHeight="1">
      <c r="A2001" s="486"/>
      <c r="B2001" s="542" t="s">
        <v>165</v>
      </c>
      <c r="C2001" s="580"/>
      <c r="D2001" s="591"/>
      <c r="E2001" s="617"/>
      <c r="F2001" s="635"/>
      <c r="G2001" s="374"/>
      <c r="H2001" s="698"/>
    </row>
    <row r="2002" spans="1:13" ht="12.75" customHeight="1">
      <c r="A2002" s="475"/>
      <c r="B2002" s="533"/>
      <c r="C2002" s="579"/>
      <c r="D2002" s="590"/>
      <c r="E2002" s="475"/>
      <c r="F2002" s="631"/>
      <c r="G2002" s="631"/>
      <c r="H2002" s="674"/>
    </row>
    <row r="2003" spans="1:13" ht="12.75" customHeight="1">
      <c r="A2003" s="473">
        <v>4</v>
      </c>
      <c r="B2003" s="501" t="s">
        <v>476</v>
      </c>
      <c r="C2003" s="581"/>
      <c r="D2003" s="591"/>
      <c r="E2003" s="507"/>
      <c r="F2003" s="632"/>
      <c r="G2003" s="632"/>
      <c r="H2003" s="687"/>
    </row>
    <row r="2004" spans="1:13" ht="12.75" customHeight="1">
      <c r="A2004" s="471"/>
      <c r="C2004" s="579"/>
      <c r="D2004" s="590"/>
      <c r="E2004" s="613"/>
      <c r="F2004" s="631"/>
      <c r="G2004" s="631"/>
      <c r="H2004" s="278"/>
      <c r="K2004" s="705"/>
    </row>
    <row r="2005" spans="1:13" ht="12.75" customHeight="1">
      <c r="A2005" s="472"/>
      <c r="B2005" s="500"/>
      <c r="C2005" s="580"/>
      <c r="D2005" s="598"/>
      <c r="E2005" s="616"/>
      <c r="F2005" s="632"/>
      <c r="G2005" s="632"/>
      <c r="H2005" s="277"/>
      <c r="M2005" s="535"/>
    </row>
    <row r="2006" spans="1:13" ht="12.75" customHeight="1">
      <c r="A2006" s="471"/>
      <c r="B2006" s="496"/>
      <c r="C2006" s="423"/>
      <c r="D2006" s="599"/>
      <c r="E2006" s="614"/>
      <c r="F2006" s="276"/>
      <c r="G2006" s="631"/>
      <c r="H2006" s="656"/>
    </row>
    <row r="2007" spans="1:13" ht="12.75" customHeight="1">
      <c r="A2007" s="473"/>
      <c r="B2007" s="493" t="s">
        <v>4876</v>
      </c>
      <c r="C2007" s="409" t="s">
        <v>4878</v>
      </c>
      <c r="D2007" s="602">
        <v>0.5</v>
      </c>
      <c r="E2007" s="507" t="s">
        <v>2701</v>
      </c>
      <c r="F2007" s="630"/>
      <c r="G2007" s="632"/>
      <c r="H2007" s="277"/>
      <c r="M2007" s="535"/>
    </row>
    <row r="2008" spans="1:13" ht="12.75" customHeight="1">
      <c r="A2008" s="471"/>
      <c r="B2008" s="496"/>
      <c r="C2008" s="423"/>
      <c r="D2008" s="599"/>
      <c r="E2008" s="614"/>
      <c r="F2008" s="276"/>
      <c r="G2008" s="631"/>
      <c r="H2008" s="656"/>
    </row>
    <row r="2009" spans="1:13" ht="12.75" customHeight="1">
      <c r="A2009" s="473"/>
      <c r="B2009" s="493"/>
      <c r="C2009" s="409"/>
      <c r="D2009" s="600"/>
      <c r="E2009" s="507"/>
      <c r="F2009" s="630"/>
      <c r="G2009" s="632"/>
      <c r="H2009" s="658"/>
      <c r="M2009" s="535"/>
    </row>
    <row r="2010" spans="1:13" ht="12.75" customHeight="1">
      <c r="A2010" s="471"/>
      <c r="B2010" s="491" t="s">
        <v>4611</v>
      </c>
      <c r="C2010" s="514"/>
      <c r="D2010" s="599"/>
      <c r="E2010" s="614"/>
      <c r="F2010" s="276"/>
      <c r="G2010" s="631"/>
      <c r="H2010" s="656"/>
      <c r="M2010" s="535"/>
    </row>
    <row r="2011" spans="1:13" ht="12.75" customHeight="1">
      <c r="A2011" s="473"/>
      <c r="B2011" s="493" t="s">
        <v>4879</v>
      </c>
      <c r="C2011" s="515" t="s">
        <v>4882</v>
      </c>
      <c r="D2011" s="602">
        <v>0.1</v>
      </c>
      <c r="E2011" s="507" t="s">
        <v>2701</v>
      </c>
      <c r="F2011" s="630"/>
      <c r="G2011" s="632"/>
      <c r="H2011" s="277"/>
      <c r="M2011" s="535"/>
    </row>
    <row r="2012" spans="1:13" ht="12.75" customHeight="1">
      <c r="A2012" s="471"/>
      <c r="B2012" s="491" t="s">
        <v>4611</v>
      </c>
      <c r="C2012" s="423"/>
      <c r="D2012" s="599"/>
      <c r="E2012" s="614"/>
      <c r="F2012" s="276"/>
      <c r="G2012" s="631"/>
      <c r="H2012" s="656"/>
      <c r="M2012" s="535"/>
    </row>
    <row r="2013" spans="1:13" ht="12.75" customHeight="1">
      <c r="A2013" s="473"/>
      <c r="B2013" s="493" t="s">
        <v>4879</v>
      </c>
      <c r="C2013" s="515" t="s">
        <v>4883</v>
      </c>
      <c r="D2013" s="602">
        <v>0.4</v>
      </c>
      <c r="E2013" s="507" t="s">
        <v>2701</v>
      </c>
      <c r="F2013" s="630"/>
      <c r="G2013" s="632"/>
      <c r="H2013" s="277"/>
    </row>
    <row r="2014" spans="1:13" ht="12.75" customHeight="1">
      <c r="A2014" s="471"/>
      <c r="C2014" s="579"/>
      <c r="D2014" s="590"/>
      <c r="E2014" s="475"/>
      <c r="F2014" s="631"/>
      <c r="G2014" s="631"/>
      <c r="H2014" s="699"/>
    </row>
    <row r="2015" spans="1:13" ht="12.75" customHeight="1">
      <c r="A2015" s="473"/>
      <c r="B2015" s="500"/>
      <c r="C2015" s="581"/>
      <c r="D2015" s="591"/>
      <c r="E2015" s="507"/>
      <c r="F2015" s="632"/>
      <c r="G2015" s="632"/>
      <c r="H2015" s="698"/>
    </row>
    <row r="2016" spans="1:13" ht="12.75" customHeight="1">
      <c r="A2016" s="471"/>
      <c r="B2016" s="554"/>
      <c r="C2016" s="563"/>
      <c r="D2016" s="593"/>
      <c r="E2016" s="475"/>
      <c r="F2016" s="276"/>
      <c r="G2016" s="631"/>
      <c r="H2016" s="699"/>
    </row>
    <row r="2017" spans="1:8" ht="12.75" customHeight="1">
      <c r="A2017" s="473"/>
      <c r="B2017" s="502"/>
      <c r="C2017" s="580"/>
      <c r="D2017" s="594"/>
      <c r="E2017" s="507"/>
      <c r="F2017" s="630"/>
      <c r="G2017" s="632"/>
      <c r="H2017" s="695"/>
    </row>
    <row r="2018" spans="1:8" ht="12.75" customHeight="1">
      <c r="A2018" s="474"/>
      <c r="B2018" s="555"/>
      <c r="C2018" s="583"/>
      <c r="D2018" s="609"/>
      <c r="E2018" s="627"/>
      <c r="F2018" s="640"/>
      <c r="G2018" s="645"/>
      <c r="H2018" s="685"/>
    </row>
    <row r="2019" spans="1:8" ht="12.75" customHeight="1">
      <c r="A2019" s="473"/>
      <c r="B2019" s="556"/>
      <c r="C2019" s="584"/>
      <c r="D2019" s="610"/>
      <c r="E2019" s="628"/>
      <c r="F2019" s="641"/>
      <c r="G2019" s="646"/>
      <c r="H2019" s="687"/>
    </row>
    <row r="2020" spans="1:8" ht="12.75" customHeight="1">
      <c r="A2020" s="471"/>
      <c r="B2020" s="538"/>
      <c r="C2020" s="563"/>
      <c r="D2020" s="593"/>
      <c r="E2020" s="613"/>
      <c r="F2020" s="276"/>
      <c r="G2020" s="631"/>
      <c r="H2020" s="694"/>
    </row>
    <row r="2021" spans="1:8" ht="12.75" customHeight="1">
      <c r="A2021" s="473"/>
      <c r="B2021" s="502"/>
      <c r="C2021" s="582"/>
      <c r="D2021" s="594"/>
      <c r="E2021" s="616"/>
      <c r="F2021" s="630"/>
      <c r="G2021" s="632"/>
      <c r="H2021" s="700"/>
    </row>
    <row r="2022" spans="1:8" ht="12.75" customHeight="1">
      <c r="A2022" s="471"/>
      <c r="B2022" s="538"/>
      <c r="C2022" s="563"/>
      <c r="D2022" s="593"/>
      <c r="E2022" s="613"/>
      <c r="F2022" s="276"/>
      <c r="G2022" s="631"/>
      <c r="H2022" s="692"/>
    </row>
    <row r="2023" spans="1:8" ht="12.75" customHeight="1">
      <c r="A2023" s="473"/>
      <c r="B2023" s="502"/>
      <c r="C2023" s="582"/>
      <c r="D2023" s="594"/>
      <c r="E2023" s="616"/>
      <c r="F2023" s="630"/>
      <c r="G2023" s="632"/>
      <c r="H2023" s="701"/>
    </row>
    <row r="2024" spans="1:8" ht="12.75" customHeight="1">
      <c r="A2024" s="471"/>
      <c r="B2024" s="538"/>
      <c r="C2024" s="567"/>
      <c r="D2024" s="593"/>
      <c r="E2024" s="613"/>
      <c r="F2024" s="276"/>
      <c r="G2024" s="631"/>
      <c r="H2024" s="694"/>
    </row>
    <row r="2025" spans="1:8" ht="12.75" customHeight="1">
      <c r="A2025" s="473"/>
      <c r="B2025" s="502"/>
      <c r="C2025" s="580">
        <v>0</v>
      </c>
      <c r="D2025" s="594"/>
      <c r="E2025" s="616"/>
      <c r="F2025" s="630"/>
      <c r="G2025" s="632"/>
      <c r="H2025" s="698"/>
    </row>
    <row r="2026" spans="1:8" ht="12.75" customHeight="1">
      <c r="A2026" s="471"/>
      <c r="B2026" s="538"/>
      <c r="C2026" s="563"/>
      <c r="D2026" s="593"/>
      <c r="E2026" s="613"/>
      <c r="F2026" s="276"/>
      <c r="G2026" s="631"/>
      <c r="H2026" s="694"/>
    </row>
    <row r="2027" spans="1:8" ht="12.75" customHeight="1">
      <c r="A2027" s="473"/>
      <c r="B2027" s="502">
        <v>0</v>
      </c>
      <c r="C2027" s="586"/>
      <c r="D2027" s="594"/>
      <c r="E2027" s="616"/>
      <c r="F2027" s="630"/>
      <c r="G2027" s="632"/>
      <c r="H2027" s="698"/>
    </row>
    <row r="2028" spans="1:8" ht="12.75" customHeight="1">
      <c r="A2028" s="471"/>
      <c r="B2028" s="538"/>
      <c r="C2028" s="567"/>
      <c r="D2028" s="593"/>
      <c r="E2028" s="613"/>
      <c r="F2028" s="276"/>
      <c r="G2028" s="631"/>
      <c r="H2028" s="694"/>
    </row>
    <row r="2029" spans="1:8" ht="12.75" customHeight="1">
      <c r="A2029" s="473"/>
      <c r="B2029" s="502"/>
      <c r="C2029" s="582"/>
      <c r="D2029" s="594"/>
      <c r="E2029" s="616"/>
      <c r="F2029" s="630"/>
      <c r="G2029" s="632"/>
      <c r="H2029" s="696"/>
    </row>
    <row r="2030" spans="1:8" ht="12.75" customHeight="1">
      <c r="A2030" s="471"/>
      <c r="B2030" s="538"/>
      <c r="C2030" s="567"/>
      <c r="D2030" s="593"/>
      <c r="E2030" s="613"/>
      <c r="F2030" s="276"/>
      <c r="G2030" s="631"/>
      <c r="H2030" s="694"/>
    </row>
    <row r="2031" spans="1:8" ht="12.75" customHeight="1">
      <c r="A2031" s="473"/>
      <c r="B2031" s="502"/>
      <c r="C2031" s="582"/>
      <c r="D2031" s="594"/>
      <c r="E2031" s="616"/>
      <c r="F2031" s="630"/>
      <c r="G2031" s="632"/>
      <c r="H2031" s="698"/>
    </row>
    <row r="2032" spans="1:8" ht="12.75" customHeight="1">
      <c r="A2032" s="471"/>
      <c r="B2032" s="538"/>
      <c r="C2032" s="567"/>
      <c r="D2032" s="593"/>
      <c r="E2032" s="613"/>
      <c r="F2032" s="276"/>
      <c r="G2032" s="631"/>
      <c r="H2032" s="694"/>
    </row>
    <row r="2033" spans="1:8" ht="12.75" customHeight="1">
      <c r="A2033" s="473"/>
      <c r="B2033" s="537"/>
      <c r="C2033" s="581"/>
      <c r="D2033" s="594"/>
      <c r="E2033" s="616"/>
      <c r="F2033" s="630"/>
      <c r="G2033" s="632"/>
      <c r="H2033" s="697"/>
    </row>
    <row r="2034" spans="1:8" ht="12.75" customHeight="1">
      <c r="A2034" s="471"/>
      <c r="B2034" s="536"/>
      <c r="C2034" s="579"/>
      <c r="D2034" s="593"/>
      <c r="E2034" s="613"/>
      <c r="F2034" s="276"/>
      <c r="G2034" s="631"/>
      <c r="H2034" s="694"/>
    </row>
    <row r="2035" spans="1:8" ht="12.75" customHeight="1">
      <c r="A2035" s="473"/>
      <c r="B2035" s="537"/>
      <c r="C2035" s="581"/>
      <c r="D2035" s="594"/>
      <c r="E2035" s="616"/>
      <c r="F2035" s="630"/>
      <c r="G2035" s="632"/>
      <c r="H2035" s="695"/>
    </row>
    <row r="2036" spans="1:8" ht="12.75" customHeight="1">
      <c r="A2036" s="471"/>
      <c r="B2036" s="536"/>
      <c r="C2036" s="579"/>
      <c r="D2036" s="593"/>
      <c r="E2036" s="613"/>
      <c r="F2036" s="276"/>
      <c r="G2036" s="631"/>
      <c r="H2036" s="694"/>
    </row>
    <row r="2037" spans="1:8" ht="12.75" customHeight="1">
      <c r="A2037" s="473"/>
      <c r="B2037" s="537"/>
      <c r="C2037" s="581"/>
      <c r="D2037" s="594"/>
      <c r="E2037" s="616"/>
      <c r="F2037" s="630"/>
      <c r="G2037" s="632"/>
      <c r="H2037" s="695"/>
    </row>
    <row r="2038" spans="1:8" ht="12.75" customHeight="1">
      <c r="A2038" s="471"/>
      <c r="B2038" s="558"/>
      <c r="C2038" s="579"/>
      <c r="D2038" s="593"/>
      <c r="E2038" s="613"/>
      <c r="F2038" s="633"/>
      <c r="G2038" s="638"/>
      <c r="H2038" s="694"/>
    </row>
    <row r="2039" spans="1:8" ht="12.75" customHeight="1">
      <c r="A2039" s="473"/>
      <c r="B2039" s="559"/>
      <c r="C2039" s="586"/>
      <c r="D2039" s="594"/>
      <c r="E2039" s="616"/>
      <c r="F2039" s="634"/>
      <c r="G2039" s="642"/>
      <c r="H2039" s="695"/>
    </row>
    <row r="2040" spans="1:8" ht="12.75" customHeight="1">
      <c r="A2040" s="485"/>
      <c r="B2040" s="541"/>
      <c r="C2040" s="567"/>
      <c r="D2040" s="593"/>
      <c r="E2040" s="613"/>
      <c r="F2040" s="633"/>
      <c r="G2040" s="633"/>
      <c r="H2040" s="680"/>
    </row>
    <row r="2041" spans="1:8" ht="12.75" customHeight="1">
      <c r="A2041" s="486"/>
      <c r="B2041" s="542" t="s">
        <v>165</v>
      </c>
      <c r="C2041" s="580"/>
      <c r="D2041" s="591"/>
      <c r="E2041" s="617"/>
      <c r="F2041" s="635"/>
      <c r="G2041" s="374"/>
      <c r="H2041" s="688"/>
    </row>
  </sheetData>
  <mergeCells count="1">
    <mergeCell ref="A1:B1"/>
  </mergeCells>
  <phoneticPr fontId="9"/>
  <printOptions horizontalCentered="1" verticalCentered="1"/>
  <pageMargins left="0.59055118110236227" right="0.59055118110236227" top="0.78740157480314965" bottom="0.59055118110236227" header="0" footer="0.39370078740157483"/>
  <pageSetup paperSize="9" fitToWidth="1" fitToHeight="1" orientation="landscape" usePrinterDefaults="1" r:id="rId1"/>
  <headerFooter alignWithMargins="0">
    <oddFooter>&amp;R&amp;"ＭＳ Ｐゴシック,標準"&amp;9校舎等：⑪解体：P-&amp;P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AN1641"/>
  <sheetViews>
    <sheetView showZeros="0" view="pageBreakPreview" topLeftCell="A1633" zoomScale="90" zoomScaleSheetLayoutView="90" workbookViewId="0">
      <selection activeCell="G13" sqref="G13"/>
    </sheetView>
  </sheetViews>
  <sheetFormatPr defaultRowHeight="11.25"/>
  <cols>
    <col min="1" max="1" width="4.375" style="3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80"/>
      <c r="B2" s="249" t="s">
        <v>46</v>
      </c>
      <c r="C2" s="249" t="s">
        <v>46</v>
      </c>
      <c r="D2" s="330"/>
      <c r="E2" s="80"/>
      <c r="F2" s="69"/>
      <c r="G2" s="69"/>
      <c r="H2" s="275"/>
    </row>
    <row r="3" spans="1:8" ht="12.75" customHeight="1">
      <c r="A3" s="284" t="s">
        <v>46</v>
      </c>
      <c r="B3" s="49" t="s">
        <v>4460</v>
      </c>
      <c r="C3" s="311" t="s">
        <v>535</v>
      </c>
      <c r="D3" s="331"/>
      <c r="E3" s="81" t="s">
        <v>46</v>
      </c>
      <c r="F3" s="70"/>
      <c r="G3" s="70">
        <f>ROUNDDOWN(D3*F3,0)</f>
        <v>0</v>
      </c>
      <c r="H3" s="374"/>
    </row>
    <row r="4" spans="1:8" ht="12.75" customHeight="1">
      <c r="A4" s="282"/>
      <c r="B4" s="253"/>
      <c r="C4" s="264"/>
      <c r="D4" s="330"/>
      <c r="E4" s="80"/>
      <c r="F4" s="69"/>
      <c r="G4" s="69"/>
      <c r="H4" s="275"/>
    </row>
    <row r="5" spans="1:8" ht="12.75" customHeight="1">
      <c r="A5" s="287"/>
      <c r="B5" s="254" t="s">
        <v>93</v>
      </c>
      <c r="C5" s="265"/>
      <c r="D5" s="331"/>
      <c r="E5" s="81"/>
      <c r="F5" s="70"/>
      <c r="G5" s="70"/>
      <c r="H5" s="277"/>
    </row>
    <row r="6" spans="1:8" ht="12.75" customHeight="1">
      <c r="A6" s="282"/>
      <c r="B6" s="255"/>
      <c r="C6" s="55"/>
      <c r="D6" s="326"/>
      <c r="E6" s="346"/>
      <c r="F6" s="90"/>
      <c r="G6" s="73"/>
      <c r="H6" s="278"/>
    </row>
    <row r="7" spans="1:8" ht="12.75" customHeight="1">
      <c r="A7" s="245"/>
      <c r="B7" s="256"/>
      <c r="C7" s="54"/>
      <c r="D7" s="327"/>
      <c r="E7" s="347"/>
      <c r="F7" s="93"/>
      <c r="G7" s="101"/>
      <c r="H7" s="279"/>
    </row>
    <row r="8" spans="1:8" ht="12.75" customHeight="1">
      <c r="A8" s="282"/>
      <c r="B8" s="255" t="s">
        <v>46</v>
      </c>
      <c r="C8" s="52" t="s">
        <v>2412</v>
      </c>
      <c r="D8" s="326"/>
      <c r="E8" s="346"/>
      <c r="F8" s="90"/>
      <c r="G8" s="69"/>
      <c r="H8" s="278"/>
    </row>
    <row r="9" spans="1:8" ht="12.75" customHeight="1">
      <c r="A9" s="245" t="s">
        <v>46</v>
      </c>
      <c r="B9" s="256" t="s">
        <v>93</v>
      </c>
      <c r="C9" s="54" t="s">
        <v>3381</v>
      </c>
      <c r="D9" s="327">
        <v>61</v>
      </c>
      <c r="E9" s="347" t="s">
        <v>199</v>
      </c>
      <c r="F9" s="91"/>
      <c r="G9" s="70"/>
      <c r="H9" s="277"/>
    </row>
    <row r="10" spans="1:8" ht="12.75" customHeight="1">
      <c r="A10" s="282"/>
      <c r="B10" s="258" t="s">
        <v>46</v>
      </c>
      <c r="C10" s="52" t="s">
        <v>2412</v>
      </c>
      <c r="D10" s="326"/>
      <c r="E10" s="346"/>
      <c r="F10" s="90"/>
      <c r="G10" s="69"/>
      <c r="H10" s="372"/>
    </row>
    <row r="11" spans="1:8" ht="12.75" customHeight="1">
      <c r="A11" s="245" t="s">
        <v>46</v>
      </c>
      <c r="B11" s="256" t="s">
        <v>93</v>
      </c>
      <c r="C11" s="53" t="s">
        <v>3817</v>
      </c>
      <c r="D11" s="327">
        <v>18</v>
      </c>
      <c r="E11" s="347" t="s">
        <v>199</v>
      </c>
      <c r="F11" s="72"/>
      <c r="G11" s="70"/>
      <c r="H11" s="375"/>
    </row>
    <row r="12" spans="1:8" ht="12.75" customHeight="1">
      <c r="A12" s="282"/>
      <c r="B12" s="258" t="s">
        <v>46</v>
      </c>
      <c r="C12" s="52" t="s">
        <v>2412</v>
      </c>
      <c r="D12" s="326"/>
      <c r="E12" s="346"/>
      <c r="F12" s="90"/>
      <c r="G12" s="69"/>
      <c r="H12" s="372"/>
    </row>
    <row r="13" spans="1:8" ht="12.75" customHeight="1">
      <c r="A13" s="245" t="s">
        <v>46</v>
      </c>
      <c r="B13" s="256" t="s">
        <v>93</v>
      </c>
      <c r="C13" s="53" t="s">
        <v>4187</v>
      </c>
      <c r="D13" s="327">
        <v>4</v>
      </c>
      <c r="E13" s="347" t="s">
        <v>199</v>
      </c>
      <c r="F13" s="72"/>
      <c r="G13" s="70"/>
      <c r="H13" s="375"/>
    </row>
    <row r="14" spans="1:8" ht="12.75" customHeight="1">
      <c r="A14" s="282"/>
      <c r="B14" s="255" t="s">
        <v>46</v>
      </c>
      <c r="C14" s="55" t="s">
        <v>4463</v>
      </c>
      <c r="D14" s="326"/>
      <c r="E14" s="346"/>
      <c r="F14" s="90"/>
      <c r="G14" s="73"/>
      <c r="H14" s="278"/>
    </row>
    <row r="15" spans="1:8" ht="12.75" customHeight="1">
      <c r="A15" s="245" t="s">
        <v>46</v>
      </c>
      <c r="B15" s="256" t="s">
        <v>93</v>
      </c>
      <c r="C15" s="54" t="s">
        <v>4461</v>
      </c>
      <c r="D15" s="327">
        <v>1</v>
      </c>
      <c r="E15" s="347" t="s">
        <v>199</v>
      </c>
      <c r="F15" s="91"/>
      <c r="G15" s="101"/>
      <c r="H15" s="375"/>
    </row>
    <row r="16" spans="1:8" ht="12.75" customHeight="1">
      <c r="A16" s="282"/>
      <c r="B16" s="255" t="s">
        <v>46</v>
      </c>
      <c r="C16" s="55" t="s">
        <v>4455</v>
      </c>
      <c r="D16" s="326"/>
      <c r="E16" s="346"/>
      <c r="F16" s="90"/>
      <c r="G16" s="73"/>
      <c r="H16" s="278"/>
    </row>
    <row r="17" spans="1:8" ht="12.75" customHeight="1">
      <c r="A17" s="245" t="s">
        <v>46</v>
      </c>
      <c r="B17" s="256" t="s">
        <v>93</v>
      </c>
      <c r="C17" s="54" t="s">
        <v>4464</v>
      </c>
      <c r="D17" s="327">
        <v>1</v>
      </c>
      <c r="E17" s="347" t="s">
        <v>199</v>
      </c>
      <c r="F17" s="91"/>
      <c r="G17" s="101"/>
      <c r="H17" s="279"/>
    </row>
    <row r="18" spans="1:8" ht="12.75" customHeight="1">
      <c r="A18" s="282"/>
      <c r="B18" s="255" t="s">
        <v>46</v>
      </c>
      <c r="C18" s="55" t="s">
        <v>2493</v>
      </c>
      <c r="D18" s="326"/>
      <c r="E18" s="346"/>
      <c r="F18" s="90"/>
      <c r="G18" s="73"/>
      <c r="H18" s="278"/>
    </row>
    <row r="19" spans="1:8" ht="12.75" customHeight="1">
      <c r="A19" s="245" t="s">
        <v>46</v>
      </c>
      <c r="B19" s="256" t="s">
        <v>93</v>
      </c>
      <c r="C19" s="54" t="s">
        <v>4465</v>
      </c>
      <c r="D19" s="327">
        <v>1</v>
      </c>
      <c r="E19" s="347" t="s">
        <v>199</v>
      </c>
      <c r="F19" s="91"/>
      <c r="G19" s="101"/>
      <c r="H19" s="279"/>
    </row>
    <row r="20" spans="1:8" ht="12.75" customHeight="1">
      <c r="A20" s="282"/>
      <c r="B20" s="255" t="s">
        <v>46</v>
      </c>
      <c r="C20" s="55" t="s">
        <v>2493</v>
      </c>
      <c r="D20" s="326"/>
      <c r="E20" s="346"/>
      <c r="F20" s="90"/>
      <c r="G20" s="73"/>
      <c r="H20" s="278"/>
    </row>
    <row r="21" spans="1:8" ht="12.75" customHeight="1">
      <c r="A21" s="245" t="s">
        <v>46</v>
      </c>
      <c r="B21" s="256" t="s">
        <v>93</v>
      </c>
      <c r="C21" s="53" t="s">
        <v>1595</v>
      </c>
      <c r="D21" s="327">
        <v>1</v>
      </c>
      <c r="E21" s="347" t="s">
        <v>199</v>
      </c>
      <c r="F21" s="91"/>
      <c r="G21" s="101"/>
      <c r="H21" s="279"/>
    </row>
    <row r="22" spans="1:8" ht="12.75" customHeight="1">
      <c r="A22" s="282"/>
      <c r="B22" s="255" t="s">
        <v>46</v>
      </c>
      <c r="C22" s="55" t="s">
        <v>2493</v>
      </c>
      <c r="D22" s="326"/>
      <c r="E22" s="84"/>
      <c r="F22" s="90"/>
      <c r="G22" s="73"/>
      <c r="H22" s="278"/>
    </row>
    <row r="23" spans="1:8" ht="12.75" customHeight="1">
      <c r="A23" s="245" t="s">
        <v>46</v>
      </c>
      <c r="B23" s="256" t="s">
        <v>93</v>
      </c>
      <c r="C23" s="54" t="s">
        <v>3772</v>
      </c>
      <c r="D23" s="327">
        <v>1</v>
      </c>
      <c r="E23" s="347" t="s">
        <v>199</v>
      </c>
      <c r="F23" s="92"/>
      <c r="G23" s="101"/>
      <c r="H23" s="279"/>
    </row>
    <row r="24" spans="1:8" ht="12.75" customHeight="1">
      <c r="A24" s="282"/>
      <c r="B24" s="255" t="s">
        <v>46</v>
      </c>
      <c r="C24" s="55" t="s">
        <v>2493</v>
      </c>
      <c r="D24" s="326"/>
      <c r="E24" s="346"/>
      <c r="F24" s="90"/>
      <c r="G24" s="73"/>
      <c r="H24" s="278"/>
    </row>
    <row r="25" spans="1:8" ht="12.75" customHeight="1">
      <c r="A25" s="245" t="s">
        <v>46</v>
      </c>
      <c r="B25" s="256" t="s">
        <v>93</v>
      </c>
      <c r="C25" s="54" t="s">
        <v>2655</v>
      </c>
      <c r="D25" s="327">
        <v>1</v>
      </c>
      <c r="E25" s="347" t="s">
        <v>199</v>
      </c>
      <c r="F25" s="93"/>
      <c r="G25" s="101"/>
      <c r="H25" s="279"/>
    </row>
    <row r="26" spans="1:8" ht="12.75" customHeight="1">
      <c r="A26" s="282"/>
      <c r="B26" s="255"/>
      <c r="C26" s="55" t="s">
        <v>2493</v>
      </c>
      <c r="D26" s="326"/>
      <c r="E26" s="84"/>
      <c r="F26" s="90"/>
      <c r="G26" s="73"/>
      <c r="H26" s="278"/>
    </row>
    <row r="27" spans="1:8" ht="12.75" customHeight="1">
      <c r="A27" s="245" t="s">
        <v>46</v>
      </c>
      <c r="B27" s="256" t="s">
        <v>93</v>
      </c>
      <c r="C27" s="54" t="s">
        <v>4466</v>
      </c>
      <c r="D27" s="327">
        <v>1</v>
      </c>
      <c r="E27" s="347" t="s">
        <v>199</v>
      </c>
      <c r="F27" s="92"/>
      <c r="G27" s="101"/>
      <c r="H27" s="279"/>
    </row>
    <row r="28" spans="1:8" ht="12.75" customHeight="1">
      <c r="A28" s="282"/>
      <c r="B28" s="255"/>
      <c r="C28" s="55" t="s">
        <v>2493</v>
      </c>
      <c r="D28" s="326"/>
      <c r="E28" s="346"/>
      <c r="F28" s="90"/>
      <c r="G28" s="73"/>
      <c r="H28" s="278"/>
    </row>
    <row r="29" spans="1:8" ht="12.75" customHeight="1">
      <c r="A29" s="245" t="s">
        <v>46</v>
      </c>
      <c r="B29" s="256" t="s">
        <v>93</v>
      </c>
      <c r="C29" s="54" t="s">
        <v>4467</v>
      </c>
      <c r="D29" s="327">
        <v>1</v>
      </c>
      <c r="E29" s="347" t="s">
        <v>199</v>
      </c>
      <c r="F29" s="93"/>
      <c r="G29" s="101"/>
      <c r="H29" s="279"/>
    </row>
    <row r="30" spans="1:8" ht="12.75" customHeight="1">
      <c r="A30" s="282"/>
      <c r="B30" s="255"/>
      <c r="C30" s="55" t="s">
        <v>2493</v>
      </c>
      <c r="D30" s="326"/>
      <c r="E30" s="346"/>
      <c r="F30" s="90"/>
      <c r="G30" s="73"/>
      <c r="H30" s="278"/>
    </row>
    <row r="31" spans="1:8" ht="12.75" customHeight="1">
      <c r="A31" s="245" t="s">
        <v>46</v>
      </c>
      <c r="B31" s="256" t="s">
        <v>93</v>
      </c>
      <c r="C31" s="54" t="s">
        <v>4468</v>
      </c>
      <c r="D31" s="327">
        <v>1</v>
      </c>
      <c r="E31" s="347" t="s">
        <v>199</v>
      </c>
      <c r="F31" s="91"/>
      <c r="G31" s="101"/>
      <c r="H31" s="279"/>
    </row>
    <row r="32" spans="1:8" ht="12.75" customHeight="1">
      <c r="A32" s="282"/>
      <c r="B32" s="255"/>
      <c r="C32" s="55" t="s">
        <v>2493</v>
      </c>
      <c r="D32" s="326"/>
      <c r="E32" s="346"/>
      <c r="F32" s="90"/>
      <c r="G32" s="73"/>
      <c r="H32" s="278"/>
    </row>
    <row r="33" spans="1:8" ht="12.75" customHeight="1">
      <c r="A33" s="245" t="s">
        <v>46</v>
      </c>
      <c r="B33" s="256" t="s">
        <v>93</v>
      </c>
      <c r="C33" s="53" t="s">
        <v>3497</v>
      </c>
      <c r="D33" s="327">
        <v>1</v>
      </c>
      <c r="E33" s="347" t="s">
        <v>199</v>
      </c>
      <c r="F33" s="91"/>
      <c r="G33" s="101"/>
      <c r="H33" s="279"/>
    </row>
    <row r="34" spans="1:8" ht="12.75" customHeight="1">
      <c r="A34" s="282"/>
      <c r="B34" s="255"/>
      <c r="C34" s="52" t="s">
        <v>2493</v>
      </c>
      <c r="D34" s="326"/>
      <c r="E34" s="346"/>
      <c r="F34" s="90"/>
      <c r="G34" s="73"/>
      <c r="H34" s="278"/>
    </row>
    <row r="35" spans="1:8" ht="12.75" customHeight="1">
      <c r="A35" s="246" t="s">
        <v>46</v>
      </c>
      <c r="B35" s="255" t="s">
        <v>93</v>
      </c>
      <c r="C35" s="266" t="s">
        <v>4469</v>
      </c>
      <c r="D35" s="326">
        <v>1</v>
      </c>
      <c r="E35" s="346" t="s">
        <v>199</v>
      </c>
      <c r="F35" s="90"/>
      <c r="G35" s="73"/>
      <c r="H35" s="278"/>
    </row>
    <row r="36" spans="1:8" ht="12.75" customHeight="1">
      <c r="A36" s="285"/>
      <c r="B36" s="293"/>
      <c r="C36" s="52"/>
      <c r="D36" s="328"/>
      <c r="E36" s="348"/>
      <c r="F36" s="355"/>
      <c r="G36" s="371"/>
      <c r="H36" s="372"/>
    </row>
    <row r="37" spans="1:8" ht="12.75" customHeight="1">
      <c r="A37" s="286" t="s">
        <v>46</v>
      </c>
      <c r="B37" s="294"/>
      <c r="C37" s="53"/>
      <c r="D37" s="329"/>
      <c r="E37" s="349"/>
      <c r="F37" s="356"/>
      <c r="G37" s="94"/>
      <c r="H37" s="373"/>
    </row>
    <row r="38" spans="1:8" ht="12.75" customHeight="1">
      <c r="A38" s="282"/>
      <c r="B38" s="300"/>
      <c r="C38" s="52"/>
      <c r="D38" s="326"/>
      <c r="E38" s="346"/>
      <c r="F38" s="71"/>
      <c r="G38" s="73"/>
      <c r="H38" s="278"/>
    </row>
    <row r="39" spans="1:8" ht="12.75" customHeight="1">
      <c r="A39" s="245" t="s">
        <v>46</v>
      </c>
      <c r="B39" s="301"/>
      <c r="C39" s="54"/>
      <c r="D39" s="327"/>
      <c r="E39" s="347"/>
      <c r="F39" s="72"/>
      <c r="G39" s="101"/>
      <c r="H39" s="279"/>
    </row>
    <row r="40" spans="1:8" ht="12.75" customHeight="1">
      <c r="A40" s="288"/>
      <c r="B40" s="261"/>
      <c r="C40" s="55"/>
      <c r="D40" s="333"/>
      <c r="E40" s="350"/>
      <c r="F40" s="73"/>
      <c r="G40" s="73"/>
      <c r="H40" s="278"/>
    </row>
    <row r="41" spans="1:8" ht="12.75" customHeight="1">
      <c r="A41" s="283"/>
      <c r="B41" s="40" t="s">
        <v>165</v>
      </c>
      <c r="C41" s="53"/>
      <c r="D41" s="334"/>
      <c r="E41" s="351"/>
      <c r="F41" s="94"/>
      <c r="G41" s="102"/>
      <c r="H41" s="281"/>
    </row>
    <row r="42" spans="1:8" ht="12.75" customHeight="1">
      <c r="A42" s="80"/>
      <c r="B42" s="249" t="s">
        <v>46</v>
      </c>
      <c r="C42" s="249" t="s">
        <v>46</v>
      </c>
      <c r="D42" s="330"/>
      <c r="E42" s="80"/>
      <c r="F42" s="69"/>
      <c r="G42" s="69"/>
      <c r="H42" s="275"/>
    </row>
    <row r="43" spans="1:8" ht="12.75" customHeight="1">
      <c r="A43" s="284" t="s">
        <v>46</v>
      </c>
      <c r="B43" s="49" t="s">
        <v>162</v>
      </c>
      <c r="C43" s="311" t="s">
        <v>4458</v>
      </c>
      <c r="D43" s="331"/>
      <c r="E43" s="81" t="s">
        <v>46</v>
      </c>
      <c r="F43" s="70"/>
      <c r="G43" s="70"/>
      <c r="H43" s="374"/>
    </row>
    <row r="44" spans="1:8" ht="12.75" customHeight="1">
      <c r="A44" s="282"/>
      <c r="B44" s="253"/>
      <c r="C44" s="264"/>
      <c r="D44" s="330"/>
      <c r="E44" s="80"/>
      <c r="F44" s="69"/>
      <c r="G44" s="69"/>
      <c r="H44" s="275"/>
    </row>
    <row r="45" spans="1:8" ht="12.75" customHeight="1">
      <c r="A45" s="287"/>
      <c r="B45" s="254" t="s">
        <v>3443</v>
      </c>
      <c r="C45" s="265"/>
      <c r="D45" s="331"/>
      <c r="E45" s="81"/>
      <c r="F45" s="70"/>
      <c r="G45" s="70"/>
      <c r="H45" s="277"/>
    </row>
    <row r="46" spans="1:8" ht="12.75" customHeight="1">
      <c r="A46" s="282"/>
      <c r="B46" s="255"/>
      <c r="C46" s="55"/>
      <c r="D46" s="326"/>
      <c r="E46" s="346"/>
      <c r="F46" s="90"/>
      <c r="G46" s="73"/>
      <c r="H46" s="278"/>
    </row>
    <row r="47" spans="1:8" ht="12.75" customHeight="1">
      <c r="A47" s="245"/>
      <c r="B47" s="256"/>
      <c r="C47" s="54"/>
      <c r="D47" s="327"/>
      <c r="E47" s="347"/>
      <c r="F47" s="93"/>
      <c r="G47" s="101"/>
      <c r="H47" s="279"/>
    </row>
    <row r="48" spans="1:8" ht="12.75" customHeight="1">
      <c r="A48" s="282"/>
      <c r="B48" s="255" t="s">
        <v>46</v>
      </c>
      <c r="C48" s="52"/>
      <c r="D48" s="326"/>
      <c r="E48" s="346"/>
      <c r="F48" s="90"/>
      <c r="G48" s="69"/>
      <c r="H48" s="278"/>
    </row>
    <row r="49" spans="1:8" ht="12.75" customHeight="1">
      <c r="A49" s="245" t="s">
        <v>46</v>
      </c>
      <c r="B49" s="256" t="s">
        <v>3443</v>
      </c>
      <c r="C49" s="54" t="s">
        <v>717</v>
      </c>
      <c r="D49" s="327">
        <f>94+133+36</f>
        <v>263</v>
      </c>
      <c r="E49" s="347" t="s">
        <v>199</v>
      </c>
      <c r="F49" s="91"/>
      <c r="G49" s="70"/>
      <c r="H49" s="277"/>
    </row>
    <row r="50" spans="1:8" ht="12.75" customHeight="1">
      <c r="A50" s="282"/>
      <c r="B50" s="258" t="s">
        <v>46</v>
      </c>
      <c r="C50" s="52" t="s">
        <v>46</v>
      </c>
      <c r="D50" s="326"/>
      <c r="E50" s="346"/>
      <c r="F50" s="90"/>
      <c r="G50" s="69"/>
      <c r="H50" s="372"/>
    </row>
    <row r="51" spans="1:8" ht="12.75" customHeight="1">
      <c r="A51" s="245" t="s">
        <v>46</v>
      </c>
      <c r="B51" s="256" t="s">
        <v>3443</v>
      </c>
      <c r="C51" s="53" t="s">
        <v>1718</v>
      </c>
      <c r="D51" s="327">
        <f>34+25+(4)+474</f>
        <v>537</v>
      </c>
      <c r="E51" s="347" t="s">
        <v>199</v>
      </c>
      <c r="F51" s="72"/>
      <c r="G51" s="70"/>
      <c r="H51" s="375"/>
    </row>
    <row r="52" spans="1:8" ht="12.75" customHeight="1">
      <c r="A52" s="282"/>
      <c r="B52" s="258" t="s">
        <v>46</v>
      </c>
      <c r="C52" s="52" t="s">
        <v>46</v>
      </c>
      <c r="D52" s="326"/>
      <c r="E52" s="346"/>
      <c r="F52" s="90"/>
      <c r="G52" s="69"/>
      <c r="H52" s="372"/>
    </row>
    <row r="53" spans="1:8" ht="12.75" customHeight="1">
      <c r="A53" s="245" t="s">
        <v>46</v>
      </c>
      <c r="B53" s="256" t="s">
        <v>3443</v>
      </c>
      <c r="C53" s="53" t="s">
        <v>226</v>
      </c>
      <c r="D53" s="327">
        <f>11+(6+1)+18+2+5</f>
        <v>43</v>
      </c>
      <c r="E53" s="347" t="s">
        <v>199</v>
      </c>
      <c r="F53" s="72"/>
      <c r="G53" s="70"/>
      <c r="H53" s="375"/>
    </row>
    <row r="54" spans="1:8" ht="12.75" customHeight="1">
      <c r="A54" s="282"/>
      <c r="B54" s="255"/>
      <c r="C54" s="55"/>
      <c r="D54" s="326"/>
      <c r="E54" s="84"/>
      <c r="F54" s="90"/>
      <c r="G54" s="73"/>
      <c r="H54" s="278"/>
    </row>
    <row r="55" spans="1:8" ht="12.75" customHeight="1">
      <c r="A55" s="245" t="s">
        <v>46</v>
      </c>
      <c r="B55" s="256"/>
      <c r="C55" s="54"/>
      <c r="D55" s="327"/>
      <c r="E55" s="347"/>
      <c r="F55" s="92"/>
      <c r="G55" s="101"/>
      <c r="H55" s="279"/>
    </row>
    <row r="56" spans="1:8" ht="12.75" customHeight="1">
      <c r="A56" s="282"/>
      <c r="B56" s="255" t="s">
        <v>46</v>
      </c>
      <c r="C56" s="55"/>
      <c r="D56" s="326"/>
      <c r="E56" s="346"/>
      <c r="F56" s="90"/>
      <c r="G56" s="73"/>
      <c r="H56" s="278"/>
    </row>
    <row r="57" spans="1:8" ht="12.75" customHeight="1">
      <c r="A57" s="245" t="s">
        <v>46</v>
      </c>
      <c r="B57" s="256" t="s">
        <v>3443</v>
      </c>
      <c r="C57" s="54" t="s">
        <v>3648</v>
      </c>
      <c r="D57" s="327">
        <f>3+(69)</f>
        <v>72</v>
      </c>
      <c r="E57" s="347" t="s">
        <v>199</v>
      </c>
      <c r="F57" s="91"/>
      <c r="G57" s="101"/>
      <c r="H57" s="375"/>
    </row>
    <row r="58" spans="1:8" ht="12.75" customHeight="1">
      <c r="A58" s="282"/>
      <c r="B58" s="255" t="s">
        <v>46</v>
      </c>
      <c r="C58" s="55"/>
      <c r="D58" s="326"/>
      <c r="E58" s="346"/>
      <c r="F58" s="90"/>
      <c r="G58" s="73"/>
      <c r="H58" s="278"/>
    </row>
    <row r="59" spans="1:8" ht="12.75" customHeight="1">
      <c r="A59" s="245" t="s">
        <v>46</v>
      </c>
      <c r="B59" s="256" t="s">
        <v>3443</v>
      </c>
      <c r="C59" s="54" t="s">
        <v>3649</v>
      </c>
      <c r="D59" s="327">
        <f>4+6+1+8+4+81+405</f>
        <v>509</v>
      </c>
      <c r="E59" s="347" t="s">
        <v>199</v>
      </c>
      <c r="F59" s="91"/>
      <c r="G59" s="101"/>
      <c r="H59" s="279"/>
    </row>
    <row r="60" spans="1:8" ht="12.75" customHeight="1">
      <c r="A60" s="282"/>
      <c r="B60" s="255"/>
      <c r="C60" s="55"/>
      <c r="D60" s="326"/>
      <c r="E60" s="346"/>
      <c r="F60" s="90"/>
      <c r="G60" s="73"/>
      <c r="H60" s="278"/>
    </row>
    <row r="61" spans="1:8" ht="12.75" customHeight="1">
      <c r="A61" s="245" t="s">
        <v>46</v>
      </c>
      <c r="B61" s="256"/>
      <c r="C61" s="54"/>
      <c r="D61" s="327"/>
      <c r="E61" s="347"/>
      <c r="F61" s="93"/>
      <c r="G61" s="101"/>
      <c r="H61" s="279"/>
    </row>
    <row r="62" spans="1:8" ht="12.75" customHeight="1">
      <c r="A62" s="282"/>
      <c r="B62" s="255" t="s">
        <v>46</v>
      </c>
      <c r="C62" s="55" t="s">
        <v>46</v>
      </c>
      <c r="D62" s="326"/>
      <c r="E62" s="346"/>
      <c r="F62" s="90"/>
      <c r="G62" s="73"/>
      <c r="H62" s="278"/>
    </row>
    <row r="63" spans="1:8" ht="12.75" customHeight="1">
      <c r="A63" s="245" t="s">
        <v>46</v>
      </c>
      <c r="B63" s="256" t="s">
        <v>3443</v>
      </c>
      <c r="C63" s="54" t="s">
        <v>3653</v>
      </c>
      <c r="D63" s="327">
        <v>1</v>
      </c>
      <c r="E63" s="347" t="s">
        <v>199</v>
      </c>
      <c r="F63" s="91"/>
      <c r="G63" s="101"/>
      <c r="H63" s="279"/>
    </row>
    <row r="64" spans="1:8" ht="12.75" customHeight="1">
      <c r="A64" s="282"/>
      <c r="B64" s="255" t="s">
        <v>46</v>
      </c>
      <c r="C64" s="55"/>
      <c r="D64" s="326"/>
      <c r="E64" s="346"/>
      <c r="F64" s="90"/>
      <c r="G64" s="73"/>
      <c r="H64" s="278"/>
    </row>
    <row r="65" spans="1:8" ht="12.75" customHeight="1">
      <c r="A65" s="245" t="s">
        <v>46</v>
      </c>
      <c r="B65" s="256" t="s">
        <v>3443</v>
      </c>
      <c r="C65" s="53" t="s">
        <v>1508</v>
      </c>
      <c r="D65" s="327">
        <f>13+1</f>
        <v>14</v>
      </c>
      <c r="E65" s="347" t="s">
        <v>199</v>
      </c>
      <c r="F65" s="91"/>
      <c r="G65" s="101"/>
      <c r="H65" s="279"/>
    </row>
    <row r="66" spans="1:8" ht="12.75" customHeight="1">
      <c r="A66" s="282"/>
      <c r="B66" s="255" t="s">
        <v>46</v>
      </c>
      <c r="C66" s="55"/>
      <c r="D66" s="326"/>
      <c r="E66" s="84"/>
      <c r="F66" s="90"/>
      <c r="G66" s="73"/>
      <c r="H66" s="278"/>
    </row>
    <row r="67" spans="1:8" ht="12.75" customHeight="1">
      <c r="A67" s="245" t="s">
        <v>46</v>
      </c>
      <c r="B67" s="256" t="s">
        <v>3443</v>
      </c>
      <c r="C67" s="54" t="s">
        <v>3654</v>
      </c>
      <c r="D67" s="327">
        <v>1</v>
      </c>
      <c r="E67" s="347" t="s">
        <v>199</v>
      </c>
      <c r="F67" s="92"/>
      <c r="G67" s="101"/>
      <c r="H67" s="279"/>
    </row>
    <row r="68" spans="1:8" ht="12.75" customHeight="1">
      <c r="A68" s="282"/>
      <c r="B68" s="255" t="s">
        <v>46</v>
      </c>
      <c r="C68" s="55"/>
      <c r="D68" s="326"/>
      <c r="E68" s="346"/>
      <c r="F68" s="90"/>
      <c r="G68" s="73"/>
      <c r="H68" s="278"/>
    </row>
    <row r="69" spans="1:8" ht="12.75" customHeight="1">
      <c r="A69" s="245" t="s">
        <v>46</v>
      </c>
      <c r="B69" s="256" t="s">
        <v>3443</v>
      </c>
      <c r="C69" s="54" t="s">
        <v>813</v>
      </c>
      <c r="D69" s="327">
        <v>1</v>
      </c>
      <c r="E69" s="347" t="s">
        <v>199</v>
      </c>
      <c r="F69" s="93"/>
      <c r="G69" s="101"/>
      <c r="H69" s="279"/>
    </row>
    <row r="70" spans="1:8" ht="12.75" customHeight="1">
      <c r="A70" s="282"/>
      <c r="B70" s="255"/>
      <c r="C70" s="55"/>
      <c r="D70" s="326"/>
      <c r="E70" s="346"/>
      <c r="F70" s="90"/>
      <c r="G70" s="73"/>
      <c r="H70" s="278"/>
    </row>
    <row r="71" spans="1:8" ht="12.75" customHeight="1">
      <c r="A71" s="245" t="s">
        <v>46</v>
      </c>
      <c r="B71" s="256"/>
      <c r="C71" s="54"/>
      <c r="D71" s="327"/>
      <c r="E71" s="347"/>
      <c r="F71" s="91"/>
      <c r="G71" s="101"/>
      <c r="H71" s="279"/>
    </row>
    <row r="72" spans="1:8" ht="12.75" customHeight="1">
      <c r="A72" s="282"/>
      <c r="B72" s="255"/>
      <c r="C72" s="55"/>
      <c r="D72" s="326"/>
      <c r="E72" s="346"/>
      <c r="F72" s="90"/>
      <c r="G72" s="73"/>
      <c r="H72" s="278"/>
    </row>
    <row r="73" spans="1:8" ht="12.75" customHeight="1">
      <c r="A73" s="245" t="s">
        <v>46</v>
      </c>
      <c r="B73" s="256"/>
      <c r="C73" s="53"/>
      <c r="D73" s="327"/>
      <c r="E73" s="347"/>
      <c r="F73" s="91"/>
      <c r="G73" s="101"/>
      <c r="H73" s="279"/>
    </row>
    <row r="74" spans="1:8" ht="12.75" customHeight="1">
      <c r="A74" s="282"/>
      <c r="B74" s="255"/>
      <c r="C74" s="52"/>
      <c r="D74" s="326"/>
      <c r="E74" s="346"/>
      <c r="F74" s="90"/>
      <c r="G74" s="73"/>
      <c r="H74" s="278"/>
    </row>
    <row r="75" spans="1:8" ht="12.75" customHeight="1">
      <c r="A75" s="246" t="s">
        <v>46</v>
      </c>
      <c r="B75" s="255"/>
      <c r="C75" s="266"/>
      <c r="D75" s="326"/>
      <c r="E75" s="346"/>
      <c r="F75" s="90"/>
      <c r="G75" s="73"/>
      <c r="H75" s="278"/>
    </row>
    <row r="76" spans="1:8" ht="12.75" customHeight="1">
      <c r="A76" s="285"/>
      <c r="B76" s="293"/>
      <c r="C76" s="52"/>
      <c r="D76" s="328"/>
      <c r="E76" s="348"/>
      <c r="F76" s="355"/>
      <c r="G76" s="371"/>
      <c r="H76" s="372"/>
    </row>
    <row r="77" spans="1:8" ht="12.75" customHeight="1">
      <c r="A77" s="286" t="s">
        <v>46</v>
      </c>
      <c r="B77" s="294"/>
      <c r="C77" s="53"/>
      <c r="D77" s="329"/>
      <c r="E77" s="349"/>
      <c r="F77" s="356"/>
      <c r="G77" s="94"/>
      <c r="H77" s="373"/>
    </row>
    <row r="78" spans="1:8" ht="12.75" customHeight="1">
      <c r="A78" s="282"/>
      <c r="B78" s="300"/>
      <c r="C78" s="52"/>
      <c r="D78" s="326"/>
      <c r="E78" s="346"/>
      <c r="F78" s="71"/>
      <c r="G78" s="73"/>
      <c r="H78" s="278"/>
    </row>
    <row r="79" spans="1:8" ht="12.75" customHeight="1">
      <c r="A79" s="245" t="s">
        <v>46</v>
      </c>
      <c r="B79" s="301"/>
      <c r="C79" s="54"/>
      <c r="D79" s="327"/>
      <c r="E79" s="347"/>
      <c r="F79" s="72"/>
      <c r="G79" s="101"/>
      <c r="H79" s="279"/>
    </row>
    <row r="80" spans="1:8" ht="12.75" customHeight="1">
      <c r="A80" s="288"/>
      <c r="B80" s="261"/>
      <c r="C80" s="55"/>
      <c r="D80" s="333"/>
      <c r="E80" s="350"/>
      <c r="F80" s="73"/>
      <c r="G80" s="73"/>
      <c r="H80" s="278"/>
    </row>
    <row r="81" spans="1:8" ht="12.75" customHeight="1">
      <c r="A81" s="283"/>
      <c r="B81" s="40" t="s">
        <v>165</v>
      </c>
      <c r="C81" s="53"/>
      <c r="D81" s="334"/>
      <c r="E81" s="351"/>
      <c r="F81" s="94"/>
      <c r="G81" s="102"/>
      <c r="H81" s="281"/>
    </row>
    <row r="82" spans="1:8" ht="12.75" customHeight="1">
      <c r="A82" s="80"/>
      <c r="B82" s="249" t="s">
        <v>46</v>
      </c>
      <c r="C82" s="249" t="s">
        <v>46</v>
      </c>
      <c r="D82" s="330"/>
      <c r="E82" s="80"/>
      <c r="F82" s="69"/>
      <c r="G82" s="69"/>
      <c r="H82" s="275"/>
    </row>
    <row r="83" spans="1:8" ht="12.75" customHeight="1">
      <c r="A83" s="284" t="s">
        <v>46</v>
      </c>
      <c r="B83" s="49" t="s">
        <v>4186</v>
      </c>
      <c r="C83" s="311" t="s">
        <v>1198</v>
      </c>
      <c r="D83" s="331"/>
      <c r="E83" s="81" t="s">
        <v>46</v>
      </c>
      <c r="F83" s="70"/>
      <c r="G83" s="70"/>
      <c r="H83" s="374"/>
    </row>
    <row r="84" spans="1:8" ht="12.75" customHeight="1">
      <c r="A84" s="282"/>
      <c r="B84" s="253"/>
      <c r="C84" s="264"/>
      <c r="D84" s="330"/>
      <c r="E84" s="80"/>
      <c r="F84" s="69"/>
      <c r="G84" s="69"/>
      <c r="H84" s="275"/>
    </row>
    <row r="85" spans="1:8" ht="12.75" customHeight="1">
      <c r="A85" s="287"/>
      <c r="B85" s="254" t="s">
        <v>93</v>
      </c>
      <c r="C85" s="265"/>
      <c r="D85" s="331"/>
      <c r="E85" s="81"/>
      <c r="F85" s="70"/>
      <c r="G85" s="70"/>
      <c r="H85" s="277"/>
    </row>
    <row r="86" spans="1:8" ht="12.75" customHeight="1">
      <c r="A86" s="282"/>
      <c r="B86" s="255"/>
      <c r="C86" s="55"/>
      <c r="D86" s="326"/>
      <c r="E86" s="346"/>
      <c r="F86" s="90"/>
      <c r="G86" s="73"/>
      <c r="H86" s="278"/>
    </row>
    <row r="87" spans="1:8" ht="12.75" customHeight="1">
      <c r="A87" s="245"/>
      <c r="B87" s="256"/>
      <c r="C87" s="54"/>
      <c r="D87" s="327"/>
      <c r="E87" s="347"/>
      <c r="F87" s="93"/>
      <c r="G87" s="101"/>
      <c r="H87" s="279"/>
    </row>
    <row r="88" spans="1:8" ht="12.75" customHeight="1">
      <c r="A88" s="282"/>
      <c r="B88" s="255" t="s">
        <v>46</v>
      </c>
      <c r="C88" s="52" t="s">
        <v>2412</v>
      </c>
      <c r="D88" s="326"/>
      <c r="E88" s="346"/>
      <c r="F88" s="90"/>
      <c r="G88" s="69"/>
      <c r="H88" s="278"/>
    </row>
    <row r="89" spans="1:8" ht="12.75" customHeight="1">
      <c r="A89" s="245" t="s">
        <v>46</v>
      </c>
      <c r="B89" s="256" t="s">
        <v>93</v>
      </c>
      <c r="C89" s="54" t="s">
        <v>3381</v>
      </c>
      <c r="D89" s="327">
        <v>55</v>
      </c>
      <c r="E89" s="347" t="s">
        <v>199</v>
      </c>
      <c r="F89" s="91"/>
      <c r="G89" s="70"/>
      <c r="H89" s="277"/>
    </row>
    <row r="90" spans="1:8" ht="12.75" customHeight="1">
      <c r="A90" s="282"/>
      <c r="B90" s="258" t="s">
        <v>46</v>
      </c>
      <c r="C90" s="52" t="s">
        <v>2412</v>
      </c>
      <c r="D90" s="326"/>
      <c r="E90" s="346"/>
      <c r="F90" s="90"/>
      <c r="G90" s="69"/>
      <c r="H90" s="372"/>
    </row>
    <row r="91" spans="1:8" ht="12.75" customHeight="1">
      <c r="A91" s="245" t="s">
        <v>46</v>
      </c>
      <c r="B91" s="256" t="s">
        <v>93</v>
      </c>
      <c r="C91" s="53" t="s">
        <v>3817</v>
      </c>
      <c r="D91" s="327">
        <v>12</v>
      </c>
      <c r="E91" s="347" t="s">
        <v>199</v>
      </c>
      <c r="F91" s="72"/>
      <c r="G91" s="70"/>
      <c r="H91" s="375"/>
    </row>
    <row r="92" spans="1:8" ht="12.75" customHeight="1">
      <c r="A92" s="282"/>
      <c r="B92" s="258" t="s">
        <v>46</v>
      </c>
      <c r="C92" s="52" t="s">
        <v>2412</v>
      </c>
      <c r="D92" s="326"/>
      <c r="E92" s="346"/>
      <c r="F92" s="90"/>
      <c r="G92" s="69"/>
      <c r="H92" s="372"/>
    </row>
    <row r="93" spans="1:8" ht="12.75" customHeight="1">
      <c r="A93" s="245" t="s">
        <v>46</v>
      </c>
      <c r="B93" s="256" t="s">
        <v>93</v>
      </c>
      <c r="C93" s="53" t="s">
        <v>4187</v>
      </c>
      <c r="D93" s="327">
        <v>3</v>
      </c>
      <c r="E93" s="347" t="s">
        <v>199</v>
      </c>
      <c r="F93" s="72"/>
      <c r="G93" s="70"/>
      <c r="H93" s="375"/>
    </row>
    <row r="94" spans="1:8" ht="12.75" customHeight="1">
      <c r="A94" s="282"/>
      <c r="B94" s="255" t="s">
        <v>46</v>
      </c>
      <c r="C94" s="55" t="s">
        <v>4475</v>
      </c>
      <c r="D94" s="326"/>
      <c r="E94" s="346"/>
      <c r="F94" s="90"/>
      <c r="G94" s="73"/>
      <c r="H94" s="278"/>
    </row>
    <row r="95" spans="1:8" ht="12.75" customHeight="1">
      <c r="A95" s="245" t="s">
        <v>46</v>
      </c>
      <c r="B95" s="256" t="s">
        <v>93</v>
      </c>
      <c r="C95" s="54" t="s">
        <v>4117</v>
      </c>
      <c r="D95" s="327">
        <v>1</v>
      </c>
      <c r="E95" s="347" t="s">
        <v>199</v>
      </c>
      <c r="F95" s="91"/>
      <c r="G95" s="101"/>
      <c r="H95" s="375"/>
    </row>
    <row r="96" spans="1:8" ht="12.75" customHeight="1">
      <c r="A96" s="282"/>
      <c r="B96" s="255" t="s">
        <v>46</v>
      </c>
      <c r="C96" s="55" t="s">
        <v>4475</v>
      </c>
      <c r="D96" s="326"/>
      <c r="E96" s="346"/>
      <c r="F96" s="90"/>
      <c r="G96" s="73"/>
      <c r="H96" s="278"/>
    </row>
    <row r="97" spans="1:8" ht="12.75" customHeight="1">
      <c r="A97" s="245" t="s">
        <v>46</v>
      </c>
      <c r="B97" s="256" t="s">
        <v>93</v>
      </c>
      <c r="C97" s="54" t="s">
        <v>4188</v>
      </c>
      <c r="D97" s="327">
        <v>1</v>
      </c>
      <c r="E97" s="347" t="s">
        <v>199</v>
      </c>
      <c r="F97" s="91"/>
      <c r="G97" s="101"/>
      <c r="H97" s="279"/>
    </row>
    <row r="98" spans="1:8" ht="12.75" customHeight="1">
      <c r="A98" s="246"/>
      <c r="B98" s="300"/>
      <c r="C98" s="312"/>
      <c r="D98" s="326"/>
      <c r="E98" s="346"/>
      <c r="F98" s="71"/>
      <c r="G98" s="73"/>
      <c r="H98" s="278"/>
    </row>
    <row r="99" spans="1:8" ht="12.75" customHeight="1">
      <c r="A99" s="245" t="s">
        <v>46</v>
      </c>
      <c r="B99" s="301"/>
      <c r="C99" s="54"/>
      <c r="D99" s="327"/>
      <c r="E99" s="347"/>
      <c r="F99" s="72"/>
      <c r="G99" s="101"/>
      <c r="H99" s="279"/>
    </row>
    <row r="100" spans="1:8" ht="12.75" customHeight="1">
      <c r="A100" s="246"/>
      <c r="B100" s="300"/>
      <c r="C100" s="312"/>
      <c r="D100" s="326"/>
      <c r="E100" s="346"/>
      <c r="F100" s="71"/>
      <c r="G100" s="73"/>
      <c r="H100" s="278"/>
    </row>
    <row r="101" spans="1:8" ht="12.75" customHeight="1">
      <c r="A101" s="245" t="s">
        <v>46</v>
      </c>
      <c r="B101" s="301"/>
      <c r="C101" s="54"/>
      <c r="D101" s="327"/>
      <c r="E101" s="347"/>
      <c r="F101" s="72"/>
      <c r="G101" s="101"/>
      <c r="H101" s="279"/>
    </row>
    <row r="102" spans="1:8" ht="12.75" customHeight="1">
      <c r="A102" s="282"/>
      <c r="B102" s="255" t="s">
        <v>46</v>
      </c>
      <c r="C102" s="55" t="s">
        <v>2493</v>
      </c>
      <c r="D102" s="326"/>
      <c r="E102" s="346"/>
      <c r="F102" s="90"/>
      <c r="G102" s="73"/>
      <c r="H102" s="278"/>
    </row>
    <row r="103" spans="1:8" ht="12.75" customHeight="1">
      <c r="A103" s="245" t="s">
        <v>46</v>
      </c>
      <c r="B103" s="256" t="s">
        <v>93</v>
      </c>
      <c r="C103" s="53" t="s">
        <v>1942</v>
      </c>
      <c r="D103" s="327">
        <v>10</v>
      </c>
      <c r="E103" s="347" t="s">
        <v>199</v>
      </c>
      <c r="F103" s="91"/>
      <c r="G103" s="101"/>
      <c r="H103" s="279"/>
    </row>
    <row r="104" spans="1:8" ht="12.75" customHeight="1">
      <c r="A104" s="282"/>
      <c r="B104" s="255"/>
      <c r="C104" s="55" t="s">
        <v>2493</v>
      </c>
      <c r="D104" s="326"/>
      <c r="E104" s="84"/>
      <c r="F104" s="90"/>
      <c r="G104" s="73"/>
      <c r="H104" s="278"/>
    </row>
    <row r="105" spans="1:8" ht="12.75" customHeight="1">
      <c r="A105" s="245" t="s">
        <v>46</v>
      </c>
      <c r="B105" s="256" t="s">
        <v>93</v>
      </c>
      <c r="C105" s="54" t="s">
        <v>1316</v>
      </c>
      <c r="D105" s="327">
        <v>1</v>
      </c>
      <c r="E105" s="347" t="s">
        <v>199</v>
      </c>
      <c r="F105" s="92"/>
      <c r="G105" s="101"/>
      <c r="H105" s="279"/>
    </row>
    <row r="106" spans="1:8" ht="12.75" customHeight="1">
      <c r="A106" s="282"/>
      <c r="B106" s="255"/>
      <c r="C106" s="55" t="s">
        <v>2493</v>
      </c>
      <c r="D106" s="326"/>
      <c r="E106" s="346"/>
      <c r="F106" s="90"/>
      <c r="G106" s="73"/>
      <c r="H106" s="278"/>
    </row>
    <row r="107" spans="1:8" ht="12.75" customHeight="1">
      <c r="A107" s="245" t="s">
        <v>46</v>
      </c>
      <c r="B107" s="256" t="s">
        <v>93</v>
      </c>
      <c r="C107" s="54" t="s">
        <v>3192</v>
      </c>
      <c r="D107" s="327">
        <v>2</v>
      </c>
      <c r="E107" s="347" t="s">
        <v>199</v>
      </c>
      <c r="F107" s="93"/>
      <c r="G107" s="101"/>
      <c r="H107" s="279"/>
    </row>
    <row r="108" spans="1:8" ht="12.75" customHeight="1">
      <c r="A108" s="282"/>
      <c r="B108" s="255"/>
      <c r="C108" s="55" t="s">
        <v>2493</v>
      </c>
      <c r="D108" s="326"/>
      <c r="E108" s="346"/>
      <c r="F108" s="90"/>
      <c r="G108" s="73"/>
      <c r="H108" s="278"/>
    </row>
    <row r="109" spans="1:8" ht="12.75" customHeight="1">
      <c r="A109" s="245" t="s">
        <v>46</v>
      </c>
      <c r="B109" s="256" t="s">
        <v>93</v>
      </c>
      <c r="C109" s="54" t="s">
        <v>4189</v>
      </c>
      <c r="D109" s="327">
        <v>3</v>
      </c>
      <c r="E109" s="347" t="s">
        <v>199</v>
      </c>
      <c r="F109" s="91"/>
      <c r="G109" s="101"/>
      <c r="H109" s="279"/>
    </row>
    <row r="110" spans="1:8" ht="12.75" customHeight="1">
      <c r="A110" s="282"/>
      <c r="B110" s="255"/>
      <c r="C110" s="55" t="s">
        <v>2493</v>
      </c>
      <c r="D110" s="326"/>
      <c r="E110" s="346"/>
      <c r="F110" s="90"/>
      <c r="G110" s="73"/>
      <c r="H110" s="278"/>
    </row>
    <row r="111" spans="1:8" ht="12.75" customHeight="1">
      <c r="A111" s="246" t="s">
        <v>46</v>
      </c>
      <c r="B111" s="255" t="s">
        <v>93</v>
      </c>
      <c r="C111" s="312" t="s">
        <v>2242</v>
      </c>
      <c r="D111" s="326">
        <v>1</v>
      </c>
      <c r="E111" s="346" t="s">
        <v>199</v>
      </c>
      <c r="F111" s="90"/>
      <c r="G111" s="73"/>
      <c r="H111" s="278"/>
    </row>
    <row r="112" spans="1:8" ht="12.75" customHeight="1">
      <c r="A112" s="285"/>
      <c r="B112" s="293"/>
      <c r="C112" s="313" t="s">
        <v>2493</v>
      </c>
      <c r="D112" s="328"/>
      <c r="E112" s="348"/>
      <c r="F112" s="355"/>
      <c r="G112" s="371"/>
      <c r="H112" s="372"/>
    </row>
    <row r="113" spans="1:8" ht="12.75" customHeight="1">
      <c r="A113" s="286" t="s">
        <v>46</v>
      </c>
      <c r="B113" s="294" t="s">
        <v>93</v>
      </c>
      <c r="C113" s="53" t="s">
        <v>4191</v>
      </c>
      <c r="D113" s="329">
        <v>1</v>
      </c>
      <c r="E113" s="349" t="s">
        <v>199</v>
      </c>
      <c r="F113" s="356"/>
      <c r="G113" s="94"/>
      <c r="H113" s="373"/>
    </row>
    <row r="114" spans="1:8" ht="12.75" customHeight="1">
      <c r="A114" s="246"/>
      <c r="B114" s="300"/>
      <c r="C114" s="312"/>
      <c r="D114" s="326"/>
      <c r="E114" s="346"/>
      <c r="F114" s="71"/>
      <c r="G114" s="73"/>
      <c r="H114" s="278"/>
    </row>
    <row r="115" spans="1:8" ht="12.75" customHeight="1">
      <c r="A115" s="245" t="s">
        <v>46</v>
      </c>
      <c r="B115" s="301"/>
      <c r="C115" s="54"/>
      <c r="D115" s="327"/>
      <c r="E115" s="347"/>
      <c r="F115" s="72"/>
      <c r="G115" s="101"/>
      <c r="H115" s="279"/>
    </row>
    <row r="116" spans="1:8" ht="12.75" customHeight="1">
      <c r="A116" s="282"/>
      <c r="B116" s="255"/>
      <c r="C116" s="55"/>
      <c r="D116" s="326"/>
      <c r="E116" s="346"/>
      <c r="F116" s="90"/>
      <c r="G116" s="73"/>
      <c r="H116" s="278"/>
    </row>
    <row r="117" spans="1:8" ht="12.75" customHeight="1">
      <c r="A117" s="245" t="s">
        <v>46</v>
      </c>
      <c r="B117" s="256"/>
      <c r="C117" s="54"/>
      <c r="D117" s="327"/>
      <c r="E117" s="347"/>
      <c r="F117" s="91"/>
      <c r="G117" s="101"/>
      <c r="H117" s="279"/>
    </row>
    <row r="118" spans="1:8" ht="12.75" customHeight="1">
      <c r="A118" s="285"/>
      <c r="B118" s="293"/>
      <c r="C118" s="313" t="s">
        <v>2412</v>
      </c>
      <c r="D118" s="328"/>
      <c r="E118" s="348"/>
      <c r="F118" s="355"/>
      <c r="G118" s="371"/>
      <c r="H118" s="372"/>
    </row>
    <row r="119" spans="1:8" ht="12.75" customHeight="1">
      <c r="A119" s="286" t="s">
        <v>46</v>
      </c>
      <c r="B119" s="294" t="s">
        <v>93</v>
      </c>
      <c r="C119" s="53" t="s">
        <v>1152</v>
      </c>
      <c r="D119" s="329">
        <v>5</v>
      </c>
      <c r="E119" s="349" t="s">
        <v>199</v>
      </c>
      <c r="F119" s="356"/>
      <c r="G119" s="94"/>
      <c r="H119" s="373"/>
    </row>
    <row r="120" spans="1:8" ht="12.75" customHeight="1">
      <c r="A120" s="246"/>
      <c r="B120" s="300"/>
      <c r="C120" s="312"/>
      <c r="D120" s="326"/>
      <c r="E120" s="346"/>
      <c r="F120" s="71"/>
      <c r="G120" s="73"/>
      <c r="H120" s="278"/>
    </row>
    <row r="121" spans="1:8" ht="12.75" customHeight="1">
      <c r="A121" s="245" t="s">
        <v>46</v>
      </c>
      <c r="B121" s="301"/>
      <c r="C121" s="54"/>
      <c r="D121" s="327"/>
      <c r="E121" s="347"/>
      <c r="F121" s="72"/>
      <c r="G121" s="101"/>
      <c r="H121" s="279"/>
    </row>
    <row r="122" spans="1:8" ht="12.75" customHeight="1">
      <c r="A122" s="246"/>
      <c r="B122" s="255" t="s">
        <v>46</v>
      </c>
      <c r="C122" s="312" t="s">
        <v>2493</v>
      </c>
      <c r="D122" s="326"/>
      <c r="E122" s="398"/>
      <c r="F122" s="90"/>
      <c r="G122" s="73"/>
      <c r="H122" s="278"/>
    </row>
    <row r="123" spans="1:8" ht="12.75" customHeight="1">
      <c r="A123" s="245" t="s">
        <v>46</v>
      </c>
      <c r="B123" s="256" t="s">
        <v>93</v>
      </c>
      <c r="C123" s="54" t="s">
        <v>524</v>
      </c>
      <c r="D123" s="327">
        <v>1</v>
      </c>
      <c r="E123" s="347" t="s">
        <v>199</v>
      </c>
      <c r="F123" s="92"/>
      <c r="G123" s="101"/>
      <c r="H123" s="279"/>
    </row>
    <row r="124" spans="1:8" ht="12.75" customHeight="1">
      <c r="A124" s="282"/>
      <c r="B124" s="255" t="s">
        <v>46</v>
      </c>
      <c r="C124" s="55" t="s">
        <v>2493</v>
      </c>
      <c r="D124" s="326"/>
      <c r="E124" s="346"/>
      <c r="F124" s="90"/>
      <c r="G124" s="73"/>
      <c r="H124" s="278"/>
    </row>
    <row r="125" spans="1:8" ht="12.75" customHeight="1">
      <c r="A125" s="245" t="s">
        <v>46</v>
      </c>
      <c r="B125" s="256" t="s">
        <v>93</v>
      </c>
      <c r="C125" s="54" t="s">
        <v>4476</v>
      </c>
      <c r="D125" s="327">
        <v>3</v>
      </c>
      <c r="E125" s="347" t="s">
        <v>199</v>
      </c>
      <c r="F125" s="93"/>
      <c r="G125" s="101"/>
      <c r="H125" s="279"/>
    </row>
    <row r="126" spans="1:8" ht="12.75" customHeight="1">
      <c r="A126" s="285"/>
      <c r="B126" s="293"/>
      <c r="C126" s="52" t="s">
        <v>2493</v>
      </c>
      <c r="D126" s="328"/>
      <c r="E126" s="348"/>
      <c r="F126" s="355"/>
      <c r="G126" s="371"/>
      <c r="H126" s="372"/>
    </row>
    <row r="127" spans="1:8" ht="12.75" customHeight="1">
      <c r="A127" s="286" t="s">
        <v>46</v>
      </c>
      <c r="B127" s="294" t="s">
        <v>93</v>
      </c>
      <c r="C127" s="53" t="s">
        <v>1152</v>
      </c>
      <c r="D127" s="329">
        <v>1</v>
      </c>
      <c r="E127" s="349" t="s">
        <v>199</v>
      </c>
      <c r="F127" s="356"/>
      <c r="G127" s="94"/>
      <c r="H127" s="373"/>
    </row>
    <row r="128" spans="1:8" ht="12.75" customHeight="1">
      <c r="A128" s="282"/>
      <c r="B128" s="255"/>
      <c r="C128" s="55"/>
      <c r="D128" s="326"/>
      <c r="E128" s="346"/>
      <c r="F128" s="90"/>
      <c r="G128" s="73"/>
      <c r="H128" s="278"/>
    </row>
    <row r="129" spans="1:8" ht="12.75" customHeight="1">
      <c r="A129" s="245" t="s">
        <v>46</v>
      </c>
      <c r="B129" s="256"/>
      <c r="C129" s="53"/>
      <c r="D129" s="327"/>
      <c r="E129" s="347"/>
      <c r="F129" s="91"/>
      <c r="G129" s="101"/>
      <c r="H129" s="279"/>
    </row>
    <row r="130" spans="1:8" ht="12.75" customHeight="1">
      <c r="A130" s="282"/>
      <c r="B130" s="255"/>
      <c r="C130" s="55"/>
      <c r="D130" s="326"/>
      <c r="E130" s="346"/>
      <c r="F130" s="90"/>
      <c r="G130" s="73"/>
      <c r="H130" s="278"/>
    </row>
    <row r="131" spans="1:8" ht="12.75" customHeight="1">
      <c r="A131" s="245" t="s">
        <v>46</v>
      </c>
      <c r="B131" s="256"/>
      <c r="C131" s="53"/>
      <c r="D131" s="327"/>
      <c r="E131" s="347"/>
      <c r="F131" s="91"/>
      <c r="G131" s="101"/>
      <c r="H131" s="279"/>
    </row>
    <row r="132" spans="1:8" ht="12.75" customHeight="1">
      <c r="A132" s="282"/>
      <c r="B132" s="255"/>
      <c r="C132" s="55"/>
      <c r="D132" s="326"/>
      <c r="E132" s="346"/>
      <c r="F132" s="90"/>
      <c r="G132" s="73"/>
      <c r="H132" s="278"/>
    </row>
    <row r="133" spans="1:8" ht="12.75" customHeight="1">
      <c r="A133" s="245" t="s">
        <v>46</v>
      </c>
      <c r="B133" s="256"/>
      <c r="C133" s="54"/>
      <c r="D133" s="327"/>
      <c r="E133" s="347"/>
      <c r="F133" s="91"/>
      <c r="G133" s="101"/>
      <c r="H133" s="279"/>
    </row>
    <row r="134" spans="1:8" ht="12.75" customHeight="1">
      <c r="A134" s="282"/>
      <c r="B134" s="255"/>
      <c r="C134" s="55"/>
      <c r="D134" s="326"/>
      <c r="E134" s="346"/>
      <c r="F134" s="90"/>
      <c r="G134" s="73"/>
      <c r="H134" s="278"/>
    </row>
    <row r="135" spans="1:8" ht="12.75" customHeight="1">
      <c r="A135" s="245" t="s">
        <v>46</v>
      </c>
      <c r="B135" s="256"/>
      <c r="C135" s="53"/>
      <c r="D135" s="327"/>
      <c r="E135" s="347"/>
      <c r="F135" s="91"/>
      <c r="G135" s="101"/>
      <c r="H135" s="279"/>
    </row>
    <row r="136" spans="1:8" ht="12.75" customHeight="1">
      <c r="A136" s="282"/>
      <c r="B136" s="255"/>
      <c r="C136" s="52"/>
      <c r="D136" s="326"/>
      <c r="E136" s="346"/>
      <c r="F136" s="90"/>
      <c r="G136" s="73"/>
      <c r="H136" s="278"/>
    </row>
    <row r="137" spans="1:8" ht="12.75" customHeight="1">
      <c r="A137" s="246" t="s">
        <v>46</v>
      </c>
      <c r="B137" s="255"/>
      <c r="C137" s="266"/>
      <c r="D137" s="326"/>
      <c r="E137" s="346"/>
      <c r="F137" s="90"/>
      <c r="G137" s="73"/>
      <c r="H137" s="278"/>
    </row>
    <row r="138" spans="1:8" ht="12.75" customHeight="1">
      <c r="A138" s="285"/>
      <c r="B138" s="293"/>
      <c r="C138" s="52"/>
      <c r="D138" s="328"/>
      <c r="E138" s="348"/>
      <c r="F138" s="355"/>
      <c r="G138" s="371"/>
      <c r="H138" s="372"/>
    </row>
    <row r="139" spans="1:8" ht="12.75" customHeight="1">
      <c r="A139" s="286" t="s">
        <v>46</v>
      </c>
      <c r="B139" s="294"/>
      <c r="C139" s="53"/>
      <c r="D139" s="329"/>
      <c r="E139" s="349"/>
      <c r="F139" s="356"/>
      <c r="G139" s="94"/>
      <c r="H139" s="373"/>
    </row>
    <row r="140" spans="1:8" ht="12.75" customHeight="1">
      <c r="A140" s="282"/>
      <c r="B140" s="255"/>
      <c r="C140" s="55"/>
      <c r="D140" s="326"/>
      <c r="E140" s="346"/>
      <c r="F140" s="90"/>
      <c r="G140" s="73"/>
      <c r="H140" s="278"/>
    </row>
    <row r="141" spans="1:8" ht="12.75" customHeight="1">
      <c r="A141" s="245" t="s">
        <v>46</v>
      </c>
      <c r="B141" s="256"/>
      <c r="C141" s="54"/>
      <c r="D141" s="327"/>
      <c r="E141" s="347"/>
      <c r="F141" s="91"/>
      <c r="G141" s="101"/>
      <c r="H141" s="279"/>
    </row>
    <row r="142" spans="1:8" ht="12.75" customHeight="1">
      <c r="A142" s="282"/>
      <c r="B142" s="255"/>
      <c r="C142" s="55"/>
      <c r="D142" s="326"/>
      <c r="E142" s="346"/>
      <c r="F142" s="90"/>
      <c r="G142" s="73"/>
      <c r="H142" s="278"/>
    </row>
    <row r="143" spans="1:8" ht="12.75" customHeight="1">
      <c r="A143" s="245" t="s">
        <v>46</v>
      </c>
      <c r="B143" s="256"/>
      <c r="C143" s="53"/>
      <c r="D143" s="327"/>
      <c r="E143" s="347"/>
      <c r="F143" s="91"/>
      <c r="G143" s="101"/>
      <c r="H143" s="279"/>
    </row>
    <row r="144" spans="1:8" ht="12.75" customHeight="1">
      <c r="A144" s="282"/>
      <c r="B144" s="255"/>
      <c r="C144" s="52"/>
      <c r="D144" s="326"/>
      <c r="E144" s="346"/>
      <c r="F144" s="90"/>
      <c r="G144" s="73"/>
      <c r="H144" s="278"/>
    </row>
    <row r="145" spans="1:8" ht="12.75" customHeight="1">
      <c r="A145" s="246" t="s">
        <v>46</v>
      </c>
      <c r="B145" s="255"/>
      <c r="C145" s="266"/>
      <c r="D145" s="326"/>
      <c r="E145" s="346"/>
      <c r="F145" s="90"/>
      <c r="G145" s="73"/>
      <c r="H145" s="278"/>
    </row>
    <row r="146" spans="1:8" ht="12.75" customHeight="1">
      <c r="A146" s="285"/>
      <c r="B146" s="293"/>
      <c r="C146" s="52"/>
      <c r="D146" s="328"/>
      <c r="E146" s="348"/>
      <c r="F146" s="355"/>
      <c r="G146" s="371"/>
      <c r="H146" s="372"/>
    </row>
    <row r="147" spans="1:8" ht="12.75" customHeight="1">
      <c r="A147" s="286" t="s">
        <v>46</v>
      </c>
      <c r="B147" s="294"/>
      <c r="C147" s="53"/>
      <c r="D147" s="329"/>
      <c r="E147" s="349"/>
      <c r="F147" s="356"/>
      <c r="G147" s="94"/>
      <c r="H147" s="373"/>
    </row>
    <row r="148" spans="1:8" ht="12.75" customHeight="1">
      <c r="A148" s="246"/>
      <c r="B148" s="300"/>
      <c r="C148" s="312"/>
      <c r="D148" s="326"/>
      <c r="E148" s="346"/>
      <c r="F148" s="71"/>
      <c r="G148" s="73"/>
      <c r="H148" s="278"/>
    </row>
    <row r="149" spans="1:8" ht="12.75" customHeight="1">
      <c r="A149" s="245" t="s">
        <v>46</v>
      </c>
      <c r="B149" s="301"/>
      <c r="C149" s="54"/>
      <c r="D149" s="327"/>
      <c r="E149" s="347"/>
      <c r="F149" s="72"/>
      <c r="G149" s="101"/>
      <c r="H149" s="279"/>
    </row>
    <row r="150" spans="1:8" ht="12.75" customHeight="1">
      <c r="A150" s="282"/>
      <c r="B150" s="255"/>
      <c r="C150" s="55"/>
      <c r="D150" s="326"/>
      <c r="E150" s="346"/>
      <c r="F150" s="90"/>
      <c r="G150" s="73"/>
      <c r="H150" s="278"/>
    </row>
    <row r="151" spans="1:8" ht="12.75" customHeight="1">
      <c r="A151" s="245" t="s">
        <v>46</v>
      </c>
      <c r="B151" s="256"/>
      <c r="C151" s="54"/>
      <c r="D151" s="327"/>
      <c r="E151" s="347"/>
      <c r="F151" s="91"/>
      <c r="G151" s="101"/>
      <c r="H151" s="279"/>
    </row>
    <row r="152" spans="1:8" ht="12.75" customHeight="1">
      <c r="A152" s="282"/>
      <c r="B152" s="255"/>
      <c r="C152" s="55"/>
      <c r="D152" s="326"/>
      <c r="E152" s="346"/>
      <c r="F152" s="90"/>
      <c r="G152" s="73"/>
      <c r="H152" s="278"/>
    </row>
    <row r="153" spans="1:8" ht="12.75" customHeight="1">
      <c r="A153" s="245" t="s">
        <v>46</v>
      </c>
      <c r="B153" s="256"/>
      <c r="C153" s="53"/>
      <c r="D153" s="327"/>
      <c r="E153" s="347"/>
      <c r="F153" s="91"/>
      <c r="G153" s="101"/>
      <c r="H153" s="279"/>
    </row>
    <row r="154" spans="1:8" ht="12.75" customHeight="1">
      <c r="A154" s="282"/>
      <c r="B154" s="255"/>
      <c r="C154" s="52"/>
      <c r="D154" s="326"/>
      <c r="E154" s="346"/>
      <c r="F154" s="90"/>
      <c r="G154" s="73"/>
      <c r="H154" s="278"/>
    </row>
    <row r="155" spans="1:8" ht="12.75" customHeight="1">
      <c r="A155" s="246" t="s">
        <v>46</v>
      </c>
      <c r="B155" s="255"/>
      <c r="C155" s="266"/>
      <c r="D155" s="326"/>
      <c r="E155" s="346"/>
      <c r="F155" s="90"/>
      <c r="G155" s="73"/>
      <c r="H155" s="278"/>
    </row>
    <row r="156" spans="1:8" ht="12.75" customHeight="1">
      <c r="A156" s="285"/>
      <c r="B156" s="293"/>
      <c r="C156" s="52"/>
      <c r="D156" s="328"/>
      <c r="E156" s="348"/>
      <c r="F156" s="355"/>
      <c r="G156" s="371"/>
      <c r="H156" s="372"/>
    </row>
    <row r="157" spans="1:8" ht="12.75" customHeight="1">
      <c r="A157" s="286" t="s">
        <v>46</v>
      </c>
      <c r="B157" s="294"/>
      <c r="C157" s="53"/>
      <c r="D157" s="329"/>
      <c r="E157" s="349"/>
      <c r="F157" s="356"/>
      <c r="G157" s="94"/>
      <c r="H157" s="373"/>
    </row>
    <row r="158" spans="1:8" ht="12.75" customHeight="1">
      <c r="A158" s="246"/>
      <c r="B158" s="300"/>
      <c r="C158" s="312"/>
      <c r="D158" s="326"/>
      <c r="E158" s="346"/>
      <c r="F158" s="71"/>
      <c r="G158" s="73"/>
      <c r="H158" s="278"/>
    </row>
    <row r="159" spans="1:8" ht="12.75" customHeight="1">
      <c r="A159" s="245" t="s">
        <v>46</v>
      </c>
      <c r="B159" s="301"/>
      <c r="C159" s="54"/>
      <c r="D159" s="327"/>
      <c r="E159" s="347"/>
      <c r="F159" s="72"/>
      <c r="G159" s="101"/>
      <c r="H159" s="279"/>
    </row>
    <row r="160" spans="1:8" ht="12.75" customHeight="1">
      <c r="A160" s="288"/>
      <c r="B160" s="261"/>
      <c r="C160" s="55"/>
      <c r="D160" s="333"/>
      <c r="E160" s="350"/>
      <c r="F160" s="73"/>
      <c r="G160" s="73"/>
      <c r="H160" s="278"/>
    </row>
    <row r="161" spans="1:8" ht="12.75" customHeight="1">
      <c r="A161" s="283"/>
      <c r="B161" s="40" t="s">
        <v>165</v>
      </c>
      <c r="C161" s="53"/>
      <c r="D161" s="334"/>
      <c r="E161" s="351"/>
      <c r="F161" s="94"/>
      <c r="G161" s="102"/>
      <c r="H161" s="281"/>
    </row>
    <row r="162" spans="1:8" ht="12.75" customHeight="1">
      <c r="A162" s="384"/>
      <c r="B162" s="249" t="s">
        <v>46</v>
      </c>
      <c r="C162" s="249" t="s">
        <v>46</v>
      </c>
      <c r="D162" s="330"/>
      <c r="E162" s="80"/>
      <c r="F162" s="69"/>
      <c r="G162" s="73"/>
      <c r="H162" s="275"/>
    </row>
    <row r="163" spans="1:8" ht="12.75" customHeight="1">
      <c r="A163" s="385" t="s">
        <v>46</v>
      </c>
      <c r="B163" s="49" t="s">
        <v>4273</v>
      </c>
      <c r="C163" s="311" t="s">
        <v>4457</v>
      </c>
      <c r="D163" s="331"/>
      <c r="E163" s="81" t="s">
        <v>46</v>
      </c>
      <c r="F163" s="70"/>
      <c r="G163" s="101"/>
      <c r="H163" s="374"/>
    </row>
    <row r="164" spans="1:8" ht="12.75" customHeight="1">
      <c r="A164" s="243"/>
      <c r="B164" s="253"/>
      <c r="C164" s="264"/>
      <c r="D164" s="330"/>
      <c r="E164" s="80"/>
      <c r="F164" s="69"/>
      <c r="G164" s="73"/>
      <c r="H164" s="275"/>
    </row>
    <row r="165" spans="1:8" ht="12.75" customHeight="1">
      <c r="A165" s="242"/>
      <c r="B165" s="254" t="s">
        <v>3295</v>
      </c>
      <c r="C165" s="265" t="s">
        <v>2358</v>
      </c>
      <c r="D165" s="331"/>
      <c r="E165" s="81"/>
      <c r="F165" s="70"/>
      <c r="G165" s="101"/>
      <c r="H165" s="277"/>
    </row>
    <row r="166" spans="1:8" ht="12.75" customHeight="1">
      <c r="A166" s="243"/>
      <c r="B166" s="253"/>
      <c r="C166" s="264"/>
      <c r="D166" s="330"/>
      <c r="E166" s="80"/>
      <c r="F166" s="90"/>
      <c r="G166" s="73"/>
      <c r="H166" s="372"/>
    </row>
    <row r="167" spans="1:8" ht="12.75" customHeight="1">
      <c r="A167" s="244" t="s">
        <v>46</v>
      </c>
      <c r="B167" s="254"/>
      <c r="C167" s="265"/>
      <c r="D167" s="331"/>
      <c r="E167" s="81"/>
      <c r="F167" s="72"/>
      <c r="G167" s="101"/>
      <c r="H167" s="375"/>
    </row>
    <row r="168" spans="1:8" ht="12.75" customHeight="1">
      <c r="A168" s="243"/>
      <c r="B168" s="253" t="s">
        <v>46</v>
      </c>
      <c r="C168" s="264"/>
      <c r="D168" s="330"/>
      <c r="E168" s="80"/>
      <c r="F168" s="90"/>
      <c r="G168" s="73"/>
      <c r="H168" s="278"/>
    </row>
    <row r="169" spans="1:8" ht="12.75" customHeight="1">
      <c r="A169" s="244" t="s">
        <v>46</v>
      </c>
      <c r="B169" s="254" t="s">
        <v>3295</v>
      </c>
      <c r="C169" s="265" t="s">
        <v>717</v>
      </c>
      <c r="D169" s="331">
        <f>116+21+19</f>
        <v>156</v>
      </c>
      <c r="E169" s="81" t="s">
        <v>199</v>
      </c>
      <c r="F169" s="91"/>
      <c r="G169" s="101"/>
      <c r="H169" s="277"/>
    </row>
    <row r="170" spans="1:8" ht="12.75" customHeight="1">
      <c r="A170" s="243"/>
      <c r="B170" s="253"/>
      <c r="C170" s="264"/>
      <c r="D170" s="330"/>
      <c r="E170" s="80"/>
      <c r="F170" s="90"/>
      <c r="G170" s="73"/>
      <c r="H170" s="372"/>
    </row>
    <row r="171" spans="1:8" ht="12.75" customHeight="1">
      <c r="A171" s="244" t="s">
        <v>46</v>
      </c>
      <c r="B171" s="254" t="s">
        <v>3295</v>
      </c>
      <c r="C171" s="265" t="s">
        <v>1718</v>
      </c>
      <c r="D171" s="331">
        <f>12+9+2</f>
        <v>23</v>
      </c>
      <c r="E171" s="81" t="s">
        <v>199</v>
      </c>
      <c r="F171" s="72"/>
      <c r="G171" s="101"/>
      <c r="H171" s="375"/>
    </row>
    <row r="172" spans="1:8" ht="12.75" customHeight="1">
      <c r="A172" s="243"/>
      <c r="B172" s="253"/>
      <c r="C172" s="264"/>
      <c r="D172" s="330"/>
      <c r="E172" s="80"/>
      <c r="F172" s="90"/>
      <c r="G172" s="73"/>
      <c r="H172" s="278"/>
    </row>
    <row r="173" spans="1:8" ht="12.75" customHeight="1">
      <c r="A173" s="244" t="s">
        <v>46</v>
      </c>
      <c r="B173" s="254" t="s">
        <v>3295</v>
      </c>
      <c r="C173" s="265" t="s">
        <v>226</v>
      </c>
      <c r="D173" s="331">
        <f>3+28+166</f>
        <v>197</v>
      </c>
      <c r="E173" s="81" t="s">
        <v>866</v>
      </c>
      <c r="F173" s="91"/>
      <c r="G173" s="101"/>
      <c r="H173" s="375"/>
    </row>
    <row r="174" spans="1:8" ht="12.75" customHeight="1">
      <c r="A174" s="243"/>
      <c r="B174" s="253"/>
      <c r="C174" s="264"/>
      <c r="D174" s="330"/>
      <c r="E174" s="80"/>
      <c r="F174" s="90"/>
      <c r="G174" s="73"/>
      <c r="H174" s="278"/>
    </row>
    <row r="175" spans="1:8" ht="12.75" customHeight="1">
      <c r="A175" s="244" t="s">
        <v>46</v>
      </c>
      <c r="B175" s="254" t="s">
        <v>3295</v>
      </c>
      <c r="C175" s="265" t="s">
        <v>3648</v>
      </c>
      <c r="D175" s="331">
        <f>1+28</f>
        <v>29</v>
      </c>
      <c r="E175" s="81" t="s">
        <v>199</v>
      </c>
      <c r="F175" s="91"/>
      <c r="G175" s="101"/>
      <c r="H175" s="279"/>
    </row>
    <row r="176" spans="1:8" ht="12.75" customHeight="1">
      <c r="A176" s="243"/>
      <c r="B176" s="253"/>
      <c r="C176" s="264"/>
      <c r="D176" s="330"/>
      <c r="E176" s="80"/>
      <c r="F176" s="90"/>
      <c r="G176" s="73"/>
      <c r="H176" s="278"/>
    </row>
    <row r="177" spans="1:8" ht="12.75" customHeight="1">
      <c r="A177" s="244" t="s">
        <v>46</v>
      </c>
      <c r="B177" s="254" t="s">
        <v>3443</v>
      </c>
      <c r="C177" s="265" t="s">
        <v>3649</v>
      </c>
      <c r="D177" s="331">
        <f>2+17+6</f>
        <v>25</v>
      </c>
      <c r="E177" s="81" t="s">
        <v>199</v>
      </c>
      <c r="F177" s="91"/>
      <c r="G177" s="101"/>
      <c r="H177" s="279"/>
    </row>
    <row r="178" spans="1:8" ht="12.75" customHeight="1">
      <c r="A178" s="282"/>
      <c r="B178" s="255" t="s">
        <v>46</v>
      </c>
      <c r="C178" s="55"/>
      <c r="D178" s="326"/>
      <c r="E178" s="346"/>
      <c r="F178" s="90"/>
      <c r="G178" s="73"/>
      <c r="H178" s="278"/>
    </row>
    <row r="179" spans="1:8" ht="12.75" customHeight="1">
      <c r="A179" s="245" t="s">
        <v>46</v>
      </c>
      <c r="B179" s="256" t="s">
        <v>3443</v>
      </c>
      <c r="C179" s="53" t="s">
        <v>1508</v>
      </c>
      <c r="D179" s="327">
        <f>2+1</f>
        <v>3</v>
      </c>
      <c r="E179" s="347" t="s">
        <v>199</v>
      </c>
      <c r="F179" s="91"/>
      <c r="G179" s="101"/>
      <c r="H179" s="279"/>
    </row>
    <row r="180" spans="1:8" ht="12.75" customHeight="1">
      <c r="A180" s="243"/>
      <c r="B180" s="253"/>
      <c r="C180" s="264"/>
      <c r="D180" s="330"/>
      <c r="E180" s="80"/>
      <c r="F180" s="90"/>
      <c r="G180" s="73"/>
      <c r="H180" s="278"/>
    </row>
    <row r="181" spans="1:8" ht="12.75" customHeight="1">
      <c r="A181" s="244" t="s">
        <v>46</v>
      </c>
      <c r="B181" s="254"/>
      <c r="C181" s="265"/>
      <c r="D181" s="331"/>
      <c r="E181" s="81"/>
      <c r="F181" s="91"/>
      <c r="G181" s="101"/>
      <c r="H181" s="279"/>
    </row>
    <row r="182" spans="1:8" ht="12.75" customHeight="1">
      <c r="A182" s="243"/>
      <c r="B182" s="253"/>
      <c r="C182" s="264"/>
      <c r="D182" s="330"/>
      <c r="E182" s="80"/>
      <c r="F182" s="90"/>
      <c r="G182" s="73"/>
      <c r="H182" s="278"/>
    </row>
    <row r="183" spans="1:8" ht="12.75" customHeight="1">
      <c r="A183" s="244" t="s">
        <v>46</v>
      </c>
      <c r="B183" s="254"/>
      <c r="C183" s="265"/>
      <c r="D183" s="331"/>
      <c r="E183" s="81"/>
      <c r="F183" s="92"/>
      <c r="G183" s="101"/>
      <c r="H183" s="279"/>
    </row>
    <row r="184" spans="1:8" ht="12.75" customHeight="1">
      <c r="A184" s="243"/>
      <c r="B184" s="253"/>
      <c r="C184" s="264"/>
      <c r="D184" s="330"/>
      <c r="E184" s="80"/>
      <c r="F184" s="90"/>
      <c r="G184" s="73"/>
      <c r="H184" s="278"/>
    </row>
    <row r="185" spans="1:8" ht="12.75" customHeight="1">
      <c r="A185" s="244" t="s">
        <v>46</v>
      </c>
      <c r="B185" s="254"/>
      <c r="C185" s="265"/>
      <c r="D185" s="331"/>
      <c r="E185" s="81"/>
      <c r="F185" s="93"/>
      <c r="G185" s="101"/>
      <c r="H185" s="279"/>
    </row>
    <row r="186" spans="1:8" ht="12.75" customHeight="1">
      <c r="A186" s="243"/>
      <c r="B186" s="253"/>
      <c r="C186" s="264"/>
      <c r="D186" s="330"/>
      <c r="E186" s="80"/>
      <c r="F186" s="90"/>
      <c r="G186" s="73"/>
      <c r="H186" s="278"/>
    </row>
    <row r="187" spans="1:8" ht="12.75" customHeight="1">
      <c r="A187" s="244" t="s">
        <v>46</v>
      </c>
      <c r="B187" s="254"/>
      <c r="C187" s="265"/>
      <c r="D187" s="331"/>
      <c r="E187" s="81"/>
      <c r="F187" s="93"/>
      <c r="G187" s="101"/>
      <c r="H187" s="279"/>
    </row>
    <row r="188" spans="1:8" ht="12.75" customHeight="1">
      <c r="A188" s="243"/>
      <c r="B188" s="253"/>
      <c r="C188" s="264"/>
      <c r="D188" s="330"/>
      <c r="E188" s="80"/>
      <c r="F188" s="90"/>
      <c r="G188" s="73"/>
      <c r="H188" s="278"/>
    </row>
    <row r="189" spans="1:8" ht="12.75" customHeight="1">
      <c r="A189" s="244" t="s">
        <v>46</v>
      </c>
      <c r="B189" s="254"/>
      <c r="C189" s="265"/>
      <c r="D189" s="331"/>
      <c r="E189" s="81"/>
      <c r="F189" s="91"/>
      <c r="G189" s="101"/>
      <c r="H189" s="279"/>
    </row>
    <row r="190" spans="1:8" ht="12.75" customHeight="1">
      <c r="A190" s="243"/>
      <c r="B190" s="253"/>
      <c r="C190" s="264"/>
      <c r="D190" s="330"/>
      <c r="E190" s="80"/>
      <c r="F190" s="90"/>
      <c r="G190" s="73"/>
      <c r="H190" s="278"/>
    </row>
    <row r="191" spans="1:8" ht="12.75" customHeight="1">
      <c r="A191" s="244" t="s">
        <v>46</v>
      </c>
      <c r="B191" s="254"/>
      <c r="C191" s="265"/>
      <c r="D191" s="331"/>
      <c r="E191" s="81"/>
      <c r="F191" s="91"/>
      <c r="G191" s="101"/>
      <c r="H191" s="279"/>
    </row>
    <row r="192" spans="1:8" ht="12.75" customHeight="1">
      <c r="A192" s="243"/>
      <c r="B192" s="253"/>
      <c r="C192" s="264"/>
      <c r="D192" s="330"/>
      <c r="E192" s="80"/>
      <c r="F192" s="90"/>
      <c r="G192" s="73"/>
      <c r="H192" s="278"/>
    </row>
    <row r="193" spans="1:8" ht="12.75" customHeight="1">
      <c r="A193" s="241" t="s">
        <v>46</v>
      </c>
      <c r="B193" s="254"/>
      <c r="C193" s="265"/>
      <c r="D193" s="331"/>
      <c r="E193" s="81"/>
      <c r="F193" s="91"/>
      <c r="G193" s="101"/>
      <c r="H193" s="279"/>
    </row>
    <row r="194" spans="1:8" ht="12.75" customHeight="1">
      <c r="A194" s="243"/>
      <c r="B194" s="253"/>
      <c r="C194" s="264"/>
      <c r="D194" s="330"/>
      <c r="E194" s="80"/>
      <c r="F194" s="90"/>
      <c r="G194" s="73"/>
      <c r="H194" s="278"/>
    </row>
    <row r="195" spans="1:8" ht="12.75" customHeight="1">
      <c r="A195" s="244" t="s">
        <v>46</v>
      </c>
      <c r="B195" s="254"/>
      <c r="C195" s="265"/>
      <c r="D195" s="331"/>
      <c r="E195" s="81"/>
      <c r="F195" s="92"/>
      <c r="G195" s="101"/>
      <c r="H195" s="279"/>
    </row>
    <row r="196" spans="1:8" ht="12.75" customHeight="1">
      <c r="A196" s="243"/>
      <c r="B196" s="253"/>
      <c r="C196" s="264"/>
      <c r="D196" s="330"/>
      <c r="E196" s="80"/>
      <c r="F196" s="90"/>
      <c r="G196" s="73"/>
      <c r="H196" s="278"/>
    </row>
    <row r="197" spans="1:8" ht="12.75" customHeight="1">
      <c r="A197" s="244" t="s">
        <v>46</v>
      </c>
      <c r="B197" s="254"/>
      <c r="C197" s="265"/>
      <c r="D197" s="331"/>
      <c r="E197" s="81"/>
      <c r="F197" s="93"/>
      <c r="G197" s="101"/>
      <c r="H197" s="279"/>
    </row>
    <row r="198" spans="1:8" ht="12.75" customHeight="1">
      <c r="A198" s="247"/>
      <c r="B198" s="261"/>
      <c r="C198" s="55"/>
      <c r="D198" s="333"/>
      <c r="E198" s="350"/>
      <c r="F198" s="73"/>
      <c r="G198" s="73"/>
      <c r="H198" s="278"/>
    </row>
    <row r="199" spans="1:8" ht="12.75" customHeight="1">
      <c r="A199" s="240"/>
      <c r="B199" s="40"/>
      <c r="C199" s="53"/>
      <c r="D199" s="334"/>
      <c r="E199" s="351"/>
      <c r="F199" s="94"/>
      <c r="G199" s="101"/>
      <c r="H199" s="281"/>
    </row>
    <row r="200" spans="1:8" ht="12.75" customHeight="1">
      <c r="A200" s="243"/>
      <c r="B200" s="255" t="s">
        <v>46</v>
      </c>
      <c r="C200" s="52" t="s">
        <v>46</v>
      </c>
      <c r="D200" s="326"/>
      <c r="E200" s="346"/>
      <c r="F200" s="71"/>
      <c r="G200" s="73"/>
      <c r="H200" s="278"/>
    </row>
    <row r="201" spans="1:8" ht="12.75" customHeight="1">
      <c r="A201" s="244" t="s">
        <v>46</v>
      </c>
      <c r="B201" s="40" t="s">
        <v>165</v>
      </c>
      <c r="C201" s="54" t="s">
        <v>46</v>
      </c>
      <c r="D201" s="327"/>
      <c r="E201" s="347" t="s">
        <v>46</v>
      </c>
      <c r="F201" s="72"/>
      <c r="G201" s="101"/>
      <c r="H201" s="279"/>
    </row>
    <row r="202" spans="1:8" ht="12.75" customHeight="1">
      <c r="A202" s="80"/>
      <c r="B202" s="249" t="s">
        <v>46</v>
      </c>
      <c r="C202" s="249" t="s">
        <v>46</v>
      </c>
      <c r="D202" s="330"/>
      <c r="E202" s="80"/>
      <c r="F202" s="69"/>
      <c r="G202" s="69"/>
      <c r="H202" s="275"/>
    </row>
    <row r="203" spans="1:8" ht="12.75" customHeight="1">
      <c r="A203" s="284" t="s">
        <v>46</v>
      </c>
      <c r="B203" s="49" t="s">
        <v>2058</v>
      </c>
      <c r="C203" s="311" t="s">
        <v>4470</v>
      </c>
      <c r="D203" s="331"/>
      <c r="E203" s="81" t="s">
        <v>46</v>
      </c>
      <c r="F203" s="70"/>
      <c r="G203" s="70"/>
      <c r="H203" s="374"/>
    </row>
    <row r="204" spans="1:8" ht="12.75" customHeight="1">
      <c r="A204" s="282"/>
      <c r="B204" s="253"/>
      <c r="C204" s="264"/>
      <c r="D204" s="330"/>
      <c r="E204" s="80"/>
      <c r="F204" s="69"/>
      <c r="G204" s="69"/>
      <c r="H204" s="275"/>
    </row>
    <row r="205" spans="1:8" ht="12.75" customHeight="1">
      <c r="A205" s="287"/>
      <c r="B205" s="254" t="s">
        <v>93</v>
      </c>
      <c r="C205" s="265"/>
      <c r="D205" s="331"/>
      <c r="E205" s="81"/>
      <c r="F205" s="70"/>
      <c r="G205" s="70"/>
      <c r="H205" s="277"/>
    </row>
    <row r="206" spans="1:8" ht="12.75" customHeight="1">
      <c r="A206" s="282"/>
      <c r="B206" s="255"/>
      <c r="C206" s="55"/>
      <c r="D206" s="326"/>
      <c r="E206" s="346"/>
      <c r="F206" s="90"/>
      <c r="G206" s="73"/>
      <c r="H206" s="278"/>
    </row>
    <row r="207" spans="1:8" ht="12.75" customHeight="1">
      <c r="A207" s="245"/>
      <c r="B207" s="256"/>
      <c r="C207" s="54"/>
      <c r="D207" s="327"/>
      <c r="E207" s="347"/>
      <c r="F207" s="93"/>
      <c r="G207" s="101"/>
      <c r="H207" s="279"/>
    </row>
    <row r="208" spans="1:8" ht="12.75" customHeight="1">
      <c r="A208" s="282"/>
      <c r="B208" s="255" t="s">
        <v>46</v>
      </c>
      <c r="C208" s="52" t="s">
        <v>2412</v>
      </c>
      <c r="D208" s="326"/>
      <c r="E208" s="346"/>
      <c r="F208" s="90"/>
      <c r="G208" s="69"/>
      <c r="H208" s="278"/>
    </row>
    <row r="209" spans="1:8" ht="12.75" customHeight="1">
      <c r="A209" s="245" t="s">
        <v>46</v>
      </c>
      <c r="B209" s="256" t="s">
        <v>93</v>
      </c>
      <c r="C209" s="54" t="s">
        <v>3381</v>
      </c>
      <c r="D209" s="327">
        <v>15</v>
      </c>
      <c r="E209" s="347" t="s">
        <v>199</v>
      </c>
      <c r="F209" s="91"/>
      <c r="G209" s="70"/>
      <c r="H209" s="277"/>
    </row>
    <row r="210" spans="1:8" ht="12.75" customHeight="1">
      <c r="A210" s="282"/>
      <c r="B210" s="258" t="s">
        <v>46</v>
      </c>
      <c r="C210" s="52" t="s">
        <v>2412</v>
      </c>
      <c r="D210" s="326"/>
      <c r="E210" s="346"/>
      <c r="F210" s="90"/>
      <c r="G210" s="69"/>
      <c r="H210" s="372"/>
    </row>
    <row r="211" spans="1:8" ht="12.75" customHeight="1">
      <c r="A211" s="245" t="s">
        <v>46</v>
      </c>
      <c r="B211" s="256" t="s">
        <v>93</v>
      </c>
      <c r="C211" s="53" t="s">
        <v>3817</v>
      </c>
      <c r="D211" s="327">
        <v>1</v>
      </c>
      <c r="E211" s="347" t="s">
        <v>199</v>
      </c>
      <c r="F211" s="72"/>
      <c r="G211" s="70"/>
      <c r="H211" s="375"/>
    </row>
    <row r="212" spans="1:8" ht="12.75" customHeight="1">
      <c r="A212" s="282"/>
      <c r="B212" s="258" t="s">
        <v>46</v>
      </c>
      <c r="C212" s="52" t="s">
        <v>2412</v>
      </c>
      <c r="D212" s="326"/>
      <c r="E212" s="346"/>
      <c r="F212" s="90"/>
      <c r="G212" s="69"/>
      <c r="H212" s="372"/>
    </row>
    <row r="213" spans="1:8" ht="12.75" customHeight="1">
      <c r="A213" s="245" t="s">
        <v>46</v>
      </c>
      <c r="B213" s="256" t="s">
        <v>93</v>
      </c>
      <c r="C213" s="53" t="s">
        <v>4187</v>
      </c>
      <c r="D213" s="327">
        <v>3</v>
      </c>
      <c r="E213" s="347" t="s">
        <v>199</v>
      </c>
      <c r="F213" s="72"/>
      <c r="G213" s="70"/>
      <c r="H213" s="375"/>
    </row>
    <row r="214" spans="1:8" ht="12.75" customHeight="1">
      <c r="A214" s="282"/>
      <c r="B214" s="255" t="s">
        <v>46</v>
      </c>
      <c r="C214" s="55" t="s">
        <v>2412</v>
      </c>
      <c r="D214" s="326"/>
      <c r="E214" s="346"/>
      <c r="F214" s="90"/>
      <c r="G214" s="73"/>
      <c r="H214" s="278"/>
    </row>
    <row r="215" spans="1:8" ht="12.75" customHeight="1">
      <c r="A215" s="245" t="s">
        <v>46</v>
      </c>
      <c r="B215" s="256" t="s">
        <v>93</v>
      </c>
      <c r="C215" s="54" t="s">
        <v>2952</v>
      </c>
      <c r="D215" s="327">
        <v>23</v>
      </c>
      <c r="E215" s="347" t="s">
        <v>199</v>
      </c>
      <c r="F215" s="91"/>
      <c r="G215" s="101"/>
      <c r="H215" s="375"/>
    </row>
    <row r="216" spans="1:8" ht="12.75" customHeight="1">
      <c r="A216" s="282"/>
      <c r="B216" s="255" t="s">
        <v>46</v>
      </c>
      <c r="C216" s="55" t="s">
        <v>2412</v>
      </c>
      <c r="D216" s="326"/>
      <c r="E216" s="346"/>
      <c r="F216" s="90"/>
      <c r="G216" s="73"/>
      <c r="H216" s="278"/>
    </row>
    <row r="217" spans="1:8" ht="12.75" customHeight="1">
      <c r="A217" s="245" t="s">
        <v>46</v>
      </c>
      <c r="B217" s="256" t="s">
        <v>93</v>
      </c>
      <c r="C217" s="54" t="s">
        <v>3300</v>
      </c>
      <c r="D217" s="327">
        <v>2</v>
      </c>
      <c r="E217" s="347" t="s">
        <v>199</v>
      </c>
      <c r="F217" s="91"/>
      <c r="G217" s="101"/>
      <c r="H217" s="279"/>
    </row>
    <row r="218" spans="1:8" ht="12.75" customHeight="1">
      <c r="A218" s="282"/>
      <c r="B218" s="255" t="s">
        <v>46</v>
      </c>
      <c r="C218" s="55" t="s">
        <v>2412</v>
      </c>
      <c r="D218" s="326"/>
      <c r="E218" s="346"/>
      <c r="F218" s="90"/>
      <c r="G218" s="73"/>
      <c r="H218" s="278"/>
    </row>
    <row r="219" spans="1:8" ht="12.75" customHeight="1">
      <c r="A219" s="245" t="s">
        <v>46</v>
      </c>
      <c r="B219" s="256" t="s">
        <v>93</v>
      </c>
      <c r="C219" s="54" t="s">
        <v>4471</v>
      </c>
      <c r="D219" s="327">
        <v>2</v>
      </c>
      <c r="E219" s="347" t="s">
        <v>199</v>
      </c>
      <c r="F219" s="91"/>
      <c r="G219" s="101"/>
      <c r="H219" s="279"/>
    </row>
    <row r="220" spans="1:8" ht="12.75" customHeight="1">
      <c r="A220" s="282"/>
      <c r="B220" s="255" t="s">
        <v>46</v>
      </c>
      <c r="C220" s="55" t="s">
        <v>2412</v>
      </c>
      <c r="D220" s="326"/>
      <c r="E220" s="346"/>
      <c r="F220" s="90"/>
      <c r="G220" s="73"/>
      <c r="H220" s="278"/>
    </row>
    <row r="221" spans="1:8" ht="12.75" customHeight="1">
      <c r="A221" s="245" t="s">
        <v>46</v>
      </c>
      <c r="B221" s="256" t="s">
        <v>93</v>
      </c>
      <c r="C221" s="53" t="s">
        <v>3313</v>
      </c>
      <c r="D221" s="327">
        <v>2</v>
      </c>
      <c r="E221" s="347" t="s">
        <v>199</v>
      </c>
      <c r="F221" s="91"/>
      <c r="G221" s="101"/>
      <c r="H221" s="279"/>
    </row>
    <row r="222" spans="1:8" ht="12.75" customHeight="1">
      <c r="A222" s="282"/>
      <c r="B222" s="255" t="s">
        <v>46</v>
      </c>
      <c r="C222" s="55" t="s">
        <v>2493</v>
      </c>
      <c r="D222" s="326"/>
      <c r="E222" s="84"/>
      <c r="F222" s="90"/>
      <c r="G222" s="73"/>
      <c r="H222" s="278"/>
    </row>
    <row r="223" spans="1:8" ht="12.75" customHeight="1">
      <c r="A223" s="245" t="s">
        <v>46</v>
      </c>
      <c r="B223" s="256" t="s">
        <v>93</v>
      </c>
      <c r="C223" s="54" t="s">
        <v>4472</v>
      </c>
      <c r="D223" s="327">
        <v>1</v>
      </c>
      <c r="E223" s="347" t="s">
        <v>199</v>
      </c>
      <c r="F223" s="92"/>
      <c r="G223" s="101"/>
      <c r="H223" s="279"/>
    </row>
    <row r="224" spans="1:8" ht="12.75" customHeight="1">
      <c r="A224" s="282"/>
      <c r="B224" s="255"/>
      <c r="C224" s="55"/>
      <c r="D224" s="326"/>
      <c r="E224" s="346"/>
      <c r="F224" s="90"/>
      <c r="G224" s="73"/>
      <c r="H224" s="278"/>
    </row>
    <row r="225" spans="1:8" ht="12.75" customHeight="1">
      <c r="A225" s="245" t="s">
        <v>46</v>
      </c>
      <c r="B225" s="256"/>
      <c r="C225" s="54"/>
      <c r="D225" s="327"/>
      <c r="E225" s="347"/>
      <c r="F225" s="93"/>
      <c r="G225" s="101"/>
      <c r="H225" s="279"/>
    </row>
    <row r="226" spans="1:8" ht="12.75" customHeight="1">
      <c r="A226" s="282"/>
      <c r="B226" s="255"/>
      <c r="C226" s="55" t="s">
        <v>2412</v>
      </c>
      <c r="D226" s="326"/>
      <c r="E226" s="84"/>
      <c r="F226" s="90"/>
      <c r="G226" s="73"/>
      <c r="H226" s="278"/>
    </row>
    <row r="227" spans="1:8" ht="12.75" customHeight="1">
      <c r="A227" s="245" t="s">
        <v>46</v>
      </c>
      <c r="B227" s="256" t="s">
        <v>93</v>
      </c>
      <c r="C227" s="54" t="s">
        <v>2859</v>
      </c>
      <c r="D227" s="327">
        <v>1</v>
      </c>
      <c r="E227" s="347" t="s">
        <v>199</v>
      </c>
      <c r="F227" s="92"/>
      <c r="G227" s="101"/>
      <c r="H227" s="279"/>
    </row>
    <row r="228" spans="1:8" ht="12.75" customHeight="1">
      <c r="A228" s="282"/>
      <c r="B228" s="255"/>
      <c r="C228" s="55"/>
      <c r="D228" s="326"/>
      <c r="E228" s="346"/>
      <c r="F228" s="90"/>
      <c r="G228" s="73"/>
      <c r="H228" s="278"/>
    </row>
    <row r="229" spans="1:8" ht="12.75" customHeight="1">
      <c r="A229" s="245" t="s">
        <v>46</v>
      </c>
      <c r="B229" s="256"/>
      <c r="C229" s="54"/>
      <c r="D229" s="327"/>
      <c r="E229" s="347"/>
      <c r="F229" s="93"/>
      <c r="G229" s="101"/>
      <c r="H229" s="279"/>
    </row>
    <row r="230" spans="1:8" ht="12.75" customHeight="1">
      <c r="A230" s="282"/>
      <c r="B230" s="255"/>
      <c r="C230" s="55"/>
      <c r="D230" s="326"/>
      <c r="E230" s="346"/>
      <c r="F230" s="90"/>
      <c r="G230" s="73"/>
      <c r="H230" s="278"/>
    </row>
    <row r="231" spans="1:8" ht="12.75" customHeight="1">
      <c r="A231" s="245" t="s">
        <v>46</v>
      </c>
      <c r="B231" s="256"/>
      <c r="C231" s="54"/>
      <c r="D231" s="327"/>
      <c r="E231" s="347"/>
      <c r="F231" s="91"/>
      <c r="G231" s="101"/>
      <c r="H231" s="279"/>
    </row>
    <row r="232" spans="1:8" ht="12.75" customHeight="1">
      <c r="A232" s="282"/>
      <c r="B232" s="255"/>
      <c r="C232" s="55"/>
      <c r="D232" s="326"/>
      <c r="E232" s="346"/>
      <c r="F232" s="90"/>
      <c r="G232" s="73"/>
      <c r="H232" s="278"/>
    </row>
    <row r="233" spans="1:8" ht="12.75" customHeight="1">
      <c r="A233" s="245" t="s">
        <v>46</v>
      </c>
      <c r="B233" s="256"/>
      <c r="C233" s="53"/>
      <c r="D233" s="327"/>
      <c r="E233" s="347"/>
      <c r="F233" s="91"/>
      <c r="G233" s="101"/>
      <c r="H233" s="279"/>
    </row>
    <row r="234" spans="1:8" ht="12.75" customHeight="1">
      <c r="A234" s="282"/>
      <c r="B234" s="255"/>
      <c r="C234" s="52"/>
      <c r="D234" s="326"/>
      <c r="E234" s="346"/>
      <c r="F234" s="90"/>
      <c r="G234" s="73"/>
      <c r="H234" s="278"/>
    </row>
    <row r="235" spans="1:8" ht="12.75" customHeight="1">
      <c r="A235" s="246" t="s">
        <v>46</v>
      </c>
      <c r="B235" s="255"/>
      <c r="C235" s="266"/>
      <c r="D235" s="326"/>
      <c r="E235" s="346"/>
      <c r="F235" s="90"/>
      <c r="G235" s="73"/>
      <c r="H235" s="278"/>
    </row>
    <row r="236" spans="1:8" ht="12.75" customHeight="1">
      <c r="A236" s="285"/>
      <c r="B236" s="293"/>
      <c r="C236" s="52"/>
      <c r="D236" s="328"/>
      <c r="E236" s="348"/>
      <c r="F236" s="355"/>
      <c r="G236" s="371"/>
      <c r="H236" s="372"/>
    </row>
    <row r="237" spans="1:8" ht="12.75" customHeight="1">
      <c r="A237" s="286" t="s">
        <v>46</v>
      </c>
      <c r="B237" s="294"/>
      <c r="C237" s="53"/>
      <c r="D237" s="329"/>
      <c r="E237" s="349"/>
      <c r="F237" s="356"/>
      <c r="G237" s="94"/>
      <c r="H237" s="373"/>
    </row>
    <row r="238" spans="1:8" ht="12.75" customHeight="1">
      <c r="A238" s="282"/>
      <c r="B238" s="300"/>
      <c r="C238" s="52"/>
      <c r="D238" s="326"/>
      <c r="E238" s="346"/>
      <c r="F238" s="71"/>
      <c r="G238" s="73"/>
      <c r="H238" s="278"/>
    </row>
    <row r="239" spans="1:8" ht="12.75" customHeight="1">
      <c r="A239" s="245" t="s">
        <v>46</v>
      </c>
      <c r="B239" s="301"/>
      <c r="C239" s="54"/>
      <c r="D239" s="327"/>
      <c r="E239" s="347"/>
      <c r="F239" s="72"/>
      <c r="G239" s="101"/>
      <c r="H239" s="279"/>
    </row>
    <row r="240" spans="1:8" ht="12.75" customHeight="1">
      <c r="A240" s="288"/>
      <c r="B240" s="261"/>
      <c r="C240" s="55"/>
      <c r="D240" s="333"/>
      <c r="E240" s="350"/>
      <c r="F240" s="73"/>
      <c r="G240" s="73"/>
      <c r="H240" s="278"/>
    </row>
    <row r="241" spans="1:8" ht="12.75" customHeight="1">
      <c r="A241" s="283"/>
      <c r="B241" s="40" t="s">
        <v>165</v>
      </c>
      <c r="C241" s="53"/>
      <c r="D241" s="334"/>
      <c r="E241" s="351"/>
      <c r="F241" s="94"/>
      <c r="G241" s="102"/>
      <c r="H241" s="281"/>
    </row>
    <row r="242" spans="1:8" ht="12.75" customHeight="1">
      <c r="A242" s="282"/>
      <c r="B242" s="253"/>
      <c r="C242" s="264"/>
      <c r="D242" s="330"/>
      <c r="E242" s="80"/>
      <c r="F242" s="69"/>
      <c r="G242" s="69"/>
      <c r="H242" s="275"/>
    </row>
    <row r="243" spans="1:8" ht="12.75" customHeight="1">
      <c r="A243" s="711"/>
      <c r="B243" s="254" t="s">
        <v>3233</v>
      </c>
      <c r="C243" s="265"/>
      <c r="D243" s="331"/>
      <c r="E243" s="81"/>
      <c r="F243" s="70"/>
      <c r="G243" s="70"/>
      <c r="H243" s="277"/>
    </row>
    <row r="244" spans="1:8" ht="12.75" customHeight="1">
      <c r="A244" s="282"/>
      <c r="B244" s="255" t="s">
        <v>2936</v>
      </c>
      <c r="C244" s="52"/>
      <c r="D244" s="326"/>
      <c r="E244" s="82"/>
      <c r="F244" s="90"/>
      <c r="G244" s="69"/>
      <c r="H244" s="278"/>
    </row>
    <row r="245" spans="1:8" ht="12.75" customHeight="1">
      <c r="A245" s="245"/>
      <c r="B245" s="256" t="s">
        <v>2555</v>
      </c>
      <c r="C245" s="54" t="s">
        <v>2937</v>
      </c>
      <c r="D245" s="327"/>
      <c r="E245" s="83"/>
      <c r="F245" s="91"/>
      <c r="G245" s="70"/>
      <c r="H245" s="277"/>
    </row>
    <row r="246" spans="1:8" ht="12.75" customHeight="1">
      <c r="A246" s="282"/>
      <c r="B246" s="255"/>
      <c r="C246" s="52"/>
      <c r="D246" s="326"/>
      <c r="E246" s="82"/>
      <c r="F246" s="90"/>
      <c r="G246" s="73"/>
      <c r="H246" s="278"/>
    </row>
    <row r="247" spans="1:8" ht="12.75" customHeight="1">
      <c r="A247" s="286"/>
      <c r="B247" s="294"/>
      <c r="C247" s="53"/>
      <c r="D247" s="329"/>
      <c r="E247" s="86"/>
      <c r="F247" s="356"/>
      <c r="G247" s="101"/>
      <c r="H247" s="373"/>
    </row>
    <row r="248" spans="1:8" ht="12.75" customHeight="1">
      <c r="A248" s="282"/>
      <c r="B248" s="255"/>
      <c r="C248" s="55" t="s">
        <v>2552</v>
      </c>
      <c r="D248" s="326"/>
      <c r="E248" s="82"/>
      <c r="F248" s="90"/>
      <c r="G248" s="73"/>
      <c r="H248" s="278"/>
    </row>
    <row r="249" spans="1:8" ht="12.75" customHeight="1">
      <c r="A249" s="245"/>
      <c r="B249" s="256" t="s">
        <v>2683</v>
      </c>
      <c r="C249" s="53" t="s">
        <v>3253</v>
      </c>
      <c r="D249" s="327">
        <v>44.3</v>
      </c>
      <c r="E249" s="83" t="s">
        <v>117</v>
      </c>
      <c r="F249" s="91"/>
      <c r="G249" s="101"/>
      <c r="H249" s="375"/>
    </row>
    <row r="250" spans="1:8" ht="12.75" customHeight="1">
      <c r="A250" s="282"/>
      <c r="B250" s="258"/>
      <c r="C250" s="52"/>
      <c r="D250" s="326"/>
      <c r="E250" s="82"/>
      <c r="F250" s="90"/>
      <c r="G250" s="69"/>
      <c r="H250" s="372"/>
    </row>
    <row r="251" spans="1:8" ht="12.75" customHeight="1">
      <c r="A251" s="245"/>
      <c r="B251" s="256" t="s">
        <v>3154</v>
      </c>
      <c r="C251" s="54"/>
      <c r="D251" s="327">
        <v>3.1</v>
      </c>
      <c r="E251" s="83" t="s">
        <v>2701</v>
      </c>
      <c r="F251" s="72"/>
      <c r="G251" s="70"/>
      <c r="H251" s="375"/>
    </row>
    <row r="252" spans="1:8" ht="12.75" customHeight="1">
      <c r="A252" s="282"/>
      <c r="B252" s="255"/>
      <c r="C252" s="52"/>
      <c r="D252" s="715"/>
      <c r="E252" s="82"/>
      <c r="F252" s="90"/>
      <c r="G252" s="69"/>
      <c r="H252" s="278"/>
    </row>
    <row r="253" spans="1:8" ht="12.75" customHeight="1">
      <c r="A253" s="245"/>
      <c r="B253" s="256" t="s">
        <v>2710</v>
      </c>
      <c r="C253" s="54" t="s">
        <v>1932</v>
      </c>
      <c r="D253" s="413">
        <v>0.41</v>
      </c>
      <c r="E253" s="83" t="s">
        <v>1022</v>
      </c>
      <c r="F253" s="91"/>
      <c r="G253" s="70"/>
      <c r="H253" s="277"/>
    </row>
    <row r="254" spans="1:8" ht="12.75" customHeight="1">
      <c r="A254" s="282"/>
      <c r="B254" s="255"/>
      <c r="C254" s="52"/>
      <c r="D254" s="715"/>
      <c r="E254" s="82"/>
      <c r="F254" s="90"/>
      <c r="G254" s="69"/>
      <c r="H254" s="372"/>
    </row>
    <row r="255" spans="1:8" ht="12.75" customHeight="1">
      <c r="A255" s="245"/>
      <c r="B255" s="256" t="s">
        <v>2710</v>
      </c>
      <c r="C255" s="54" t="s">
        <v>2459</v>
      </c>
      <c r="D255" s="413">
        <v>1.32</v>
      </c>
      <c r="E255" s="83" t="s">
        <v>1022</v>
      </c>
      <c r="F255" s="72"/>
      <c r="G255" s="70"/>
      <c r="H255" s="375"/>
    </row>
    <row r="256" spans="1:8" ht="12.75" customHeight="1">
      <c r="A256" s="285"/>
      <c r="B256" s="293"/>
      <c r="C256" s="52"/>
      <c r="D256" s="341"/>
      <c r="E256" s="82"/>
      <c r="F256" s="355"/>
      <c r="G256" s="73"/>
      <c r="H256" s="372"/>
    </row>
    <row r="257" spans="1:8" ht="12.75" customHeight="1">
      <c r="A257" s="286"/>
      <c r="B257" s="256" t="s">
        <v>2469</v>
      </c>
      <c r="C257" s="54" t="s">
        <v>673</v>
      </c>
      <c r="D257" s="339">
        <v>1.66</v>
      </c>
      <c r="E257" s="83" t="s">
        <v>1022</v>
      </c>
      <c r="F257" s="356"/>
      <c r="G257" s="101"/>
      <c r="H257" s="373"/>
    </row>
    <row r="258" spans="1:8" ht="12.75" customHeight="1">
      <c r="A258" s="282"/>
      <c r="B258" s="255"/>
      <c r="C258" s="52"/>
      <c r="D258" s="326"/>
      <c r="E258" s="82"/>
      <c r="F258" s="90"/>
      <c r="G258" s="69"/>
      <c r="H258" s="278"/>
    </row>
    <row r="259" spans="1:8" ht="12.75" customHeight="1">
      <c r="A259" s="245"/>
      <c r="B259" s="256" t="s">
        <v>248</v>
      </c>
      <c r="C259" s="54" t="s">
        <v>631</v>
      </c>
      <c r="D259" s="327">
        <v>5.4</v>
      </c>
      <c r="E259" s="83" t="s">
        <v>2701</v>
      </c>
      <c r="F259" s="91"/>
      <c r="G259" s="70"/>
      <c r="H259" s="277"/>
    </row>
    <row r="260" spans="1:8" ht="12.75" customHeight="1">
      <c r="A260" s="282"/>
      <c r="B260" s="258"/>
      <c r="C260" s="52"/>
      <c r="D260" s="326"/>
      <c r="E260" s="82"/>
      <c r="F260" s="90"/>
      <c r="G260" s="69"/>
      <c r="H260" s="372"/>
    </row>
    <row r="261" spans="1:8" ht="12.75" customHeight="1">
      <c r="A261" s="245"/>
      <c r="B261" s="256" t="s">
        <v>248</v>
      </c>
      <c r="C261" s="54" t="s">
        <v>3228</v>
      </c>
      <c r="D261" s="327">
        <v>15.1</v>
      </c>
      <c r="E261" s="83" t="s">
        <v>2701</v>
      </c>
      <c r="F261" s="72"/>
      <c r="G261" s="70"/>
      <c r="H261" s="375"/>
    </row>
    <row r="262" spans="1:8" ht="12.75" customHeight="1">
      <c r="A262" s="282"/>
      <c r="B262" s="255"/>
      <c r="C262" s="55" t="s">
        <v>2712</v>
      </c>
      <c r="D262" s="326"/>
      <c r="E262" s="82"/>
      <c r="F262" s="90"/>
      <c r="G262" s="73"/>
      <c r="H262" s="278"/>
    </row>
    <row r="263" spans="1:8" ht="12.75" customHeight="1">
      <c r="A263" s="245"/>
      <c r="B263" s="256" t="s">
        <v>1843</v>
      </c>
      <c r="C263" s="53" t="s">
        <v>666</v>
      </c>
      <c r="D263" s="327">
        <v>5.4</v>
      </c>
      <c r="E263" s="83" t="s">
        <v>2701</v>
      </c>
      <c r="F263" s="91"/>
      <c r="G263" s="101"/>
      <c r="H263" s="279"/>
    </row>
    <row r="264" spans="1:8" ht="12.75" customHeight="1">
      <c r="A264" s="282"/>
      <c r="B264" s="255"/>
      <c r="C264" s="55" t="s">
        <v>1915</v>
      </c>
      <c r="D264" s="326"/>
      <c r="E264" s="82"/>
      <c r="F264" s="90"/>
      <c r="G264" s="73"/>
      <c r="H264" s="278"/>
    </row>
    <row r="265" spans="1:8" ht="12.75" customHeight="1">
      <c r="A265" s="245"/>
      <c r="B265" s="256" t="s">
        <v>1843</v>
      </c>
      <c r="C265" s="53" t="s">
        <v>707</v>
      </c>
      <c r="D265" s="327">
        <v>15.1</v>
      </c>
      <c r="E265" s="83" t="s">
        <v>2701</v>
      </c>
      <c r="F265" s="92"/>
      <c r="G265" s="101"/>
      <c r="H265" s="279"/>
    </row>
    <row r="266" spans="1:8" ht="12.75" customHeight="1">
      <c r="A266" s="285"/>
      <c r="B266" s="293"/>
      <c r="C266" s="52"/>
      <c r="D266" s="328"/>
      <c r="E266" s="345"/>
      <c r="F266" s="355"/>
      <c r="G266" s="371"/>
      <c r="H266" s="372"/>
    </row>
    <row r="267" spans="1:8" ht="12.75" customHeight="1">
      <c r="A267" s="286"/>
      <c r="B267" s="294" t="s">
        <v>1585</v>
      </c>
      <c r="C267" s="53" t="s">
        <v>2894</v>
      </c>
      <c r="D267" s="329">
        <v>1</v>
      </c>
      <c r="E267" s="86" t="s">
        <v>2504</v>
      </c>
      <c r="F267" s="356"/>
      <c r="G267" s="94"/>
      <c r="H267" s="373"/>
    </row>
    <row r="268" spans="1:8" ht="12.75" customHeight="1">
      <c r="A268" s="282"/>
      <c r="B268" s="258"/>
      <c r="C268" s="52"/>
      <c r="D268" s="326"/>
      <c r="E268" s="82"/>
      <c r="F268" s="90"/>
      <c r="G268" s="69"/>
      <c r="H268" s="372"/>
    </row>
    <row r="269" spans="1:8" ht="12.75" customHeight="1">
      <c r="A269" s="245"/>
      <c r="B269" s="256" t="s">
        <v>248</v>
      </c>
      <c r="C269" s="53" t="s">
        <v>107</v>
      </c>
      <c r="D269" s="327">
        <v>0.2</v>
      </c>
      <c r="E269" s="83" t="s">
        <v>2701</v>
      </c>
      <c r="F269" s="72"/>
      <c r="G269" s="70"/>
      <c r="H269" s="375"/>
    </row>
    <row r="270" spans="1:8" ht="12.75" customHeight="1">
      <c r="A270" s="282"/>
      <c r="B270" s="255"/>
      <c r="C270" s="55" t="s">
        <v>2744</v>
      </c>
      <c r="D270" s="326"/>
      <c r="E270" s="82"/>
      <c r="F270" s="90"/>
      <c r="G270" s="73"/>
      <c r="H270" s="278"/>
    </row>
    <row r="271" spans="1:8" ht="12.75" customHeight="1">
      <c r="A271" s="245"/>
      <c r="B271" s="256" t="s">
        <v>1843</v>
      </c>
      <c r="C271" s="53" t="s">
        <v>3229</v>
      </c>
      <c r="D271" s="327">
        <v>0.2</v>
      </c>
      <c r="E271" s="83" t="s">
        <v>2701</v>
      </c>
      <c r="F271" s="91"/>
      <c r="G271" s="101"/>
      <c r="H271" s="279"/>
    </row>
    <row r="272" spans="1:8" ht="12.75" customHeight="1">
      <c r="A272" s="285"/>
      <c r="B272" s="251"/>
      <c r="C272" s="264"/>
      <c r="D272" s="330"/>
      <c r="E272" s="80"/>
      <c r="F272" s="69"/>
      <c r="G272" s="69"/>
      <c r="H272" s="275"/>
    </row>
    <row r="273" spans="1:8" ht="12.75" customHeight="1">
      <c r="A273" s="81"/>
      <c r="B273" s="294" t="s">
        <v>414</v>
      </c>
      <c r="C273" s="53" t="s">
        <v>2581</v>
      </c>
      <c r="D273" s="331">
        <f>99.2-19.5</f>
        <v>79.7</v>
      </c>
      <c r="E273" s="81" t="s">
        <v>117</v>
      </c>
      <c r="F273" s="70"/>
      <c r="G273" s="70"/>
      <c r="H273" s="374"/>
    </row>
    <row r="274" spans="1:8" ht="12.75" customHeight="1">
      <c r="A274" s="282"/>
      <c r="B274" s="255"/>
      <c r="C274" s="52"/>
      <c r="D274" s="326"/>
      <c r="E274" s="82"/>
      <c r="F274" s="90"/>
      <c r="G274" s="73"/>
      <c r="H274" s="278"/>
    </row>
    <row r="275" spans="1:8" ht="12.75" customHeight="1">
      <c r="A275" s="286"/>
      <c r="B275" s="294" t="s">
        <v>2519</v>
      </c>
      <c r="C275" s="53" t="s">
        <v>2086</v>
      </c>
      <c r="D275" s="329">
        <v>19.5</v>
      </c>
      <c r="E275" s="86" t="s">
        <v>117</v>
      </c>
      <c r="F275" s="356"/>
      <c r="G275" s="101"/>
      <c r="H275" s="373"/>
    </row>
    <row r="276" spans="1:8" ht="12.75" customHeight="1">
      <c r="A276" s="285"/>
      <c r="B276" s="293"/>
      <c r="C276" s="52"/>
      <c r="D276" s="328"/>
      <c r="E276" s="345"/>
      <c r="F276" s="355"/>
      <c r="G276" s="371"/>
      <c r="H276" s="372"/>
    </row>
    <row r="277" spans="1:8" ht="12.75" customHeight="1">
      <c r="A277" s="286"/>
      <c r="B277" s="294" t="s">
        <v>2528</v>
      </c>
      <c r="C277" s="53" t="s">
        <v>2530</v>
      </c>
      <c r="D277" s="329">
        <v>99.2</v>
      </c>
      <c r="E277" s="86" t="s">
        <v>117</v>
      </c>
      <c r="F277" s="74"/>
      <c r="G277" s="70"/>
      <c r="H277" s="376"/>
    </row>
    <row r="278" spans="1:8" ht="12.75" customHeight="1">
      <c r="A278" s="282"/>
      <c r="B278" s="255"/>
      <c r="C278" s="52"/>
      <c r="D278" s="326"/>
      <c r="E278" s="82"/>
      <c r="F278" s="90"/>
      <c r="G278" s="73"/>
      <c r="H278" s="278"/>
    </row>
    <row r="279" spans="1:8" ht="12.75" customHeight="1">
      <c r="A279" s="286"/>
      <c r="B279" s="294" t="s">
        <v>284</v>
      </c>
      <c r="C279" s="53" t="s">
        <v>2887</v>
      </c>
      <c r="D279" s="329">
        <v>19.5</v>
      </c>
      <c r="E279" s="86" t="s">
        <v>117</v>
      </c>
      <c r="F279" s="356"/>
      <c r="G279" s="101"/>
      <c r="H279" s="373"/>
    </row>
    <row r="280" spans="1:8" ht="12.75" customHeight="1">
      <c r="A280" s="285"/>
      <c r="B280" s="293" t="s">
        <v>619</v>
      </c>
      <c r="C280" s="52"/>
      <c r="D280" s="328"/>
      <c r="E280" s="345"/>
      <c r="F280" s="355"/>
      <c r="G280" s="73"/>
      <c r="H280" s="372"/>
    </row>
    <row r="281" spans="1:8" ht="12.75" customHeight="1">
      <c r="A281" s="286"/>
      <c r="B281" s="294" t="s">
        <v>2715</v>
      </c>
      <c r="C281" s="53" t="s">
        <v>542</v>
      </c>
      <c r="D281" s="329">
        <v>23.8</v>
      </c>
      <c r="E281" s="86" t="s">
        <v>161</v>
      </c>
      <c r="F281" s="356"/>
      <c r="G281" s="101"/>
      <c r="H281" s="373"/>
    </row>
    <row r="282" spans="1:8" ht="12.75" customHeight="1">
      <c r="A282" s="285"/>
      <c r="B282" s="293" t="s">
        <v>355</v>
      </c>
      <c r="C282" s="52" t="s">
        <v>3230</v>
      </c>
      <c r="D282" s="328"/>
      <c r="E282" s="345"/>
      <c r="F282" s="355"/>
      <c r="G282" s="73"/>
      <c r="H282" s="372"/>
    </row>
    <row r="283" spans="1:8" ht="12.75" customHeight="1">
      <c r="A283" s="286"/>
      <c r="B283" s="294" t="s">
        <v>623</v>
      </c>
      <c r="C283" s="53" t="s">
        <v>3159</v>
      </c>
      <c r="D283" s="329">
        <v>19.5</v>
      </c>
      <c r="E283" s="86" t="s">
        <v>117</v>
      </c>
      <c r="F283" s="356"/>
      <c r="G283" s="101"/>
      <c r="H283" s="373"/>
    </row>
    <row r="284" spans="1:8" ht="12.75" customHeight="1">
      <c r="A284" s="285"/>
      <c r="B284" s="293"/>
      <c r="C284" s="52"/>
      <c r="D284" s="328"/>
      <c r="E284" s="345"/>
      <c r="F284" s="355"/>
      <c r="G284" s="73"/>
      <c r="H284" s="372"/>
    </row>
    <row r="285" spans="1:8" ht="12.75" customHeight="1">
      <c r="A285" s="286"/>
      <c r="B285" s="294"/>
      <c r="C285" s="53"/>
      <c r="D285" s="329"/>
      <c r="E285" s="86"/>
      <c r="F285" s="356"/>
      <c r="G285" s="101"/>
      <c r="H285" s="373"/>
    </row>
    <row r="286" spans="1:8" ht="12.75" customHeight="1">
      <c r="A286" s="285"/>
      <c r="B286" s="293"/>
      <c r="C286" s="52"/>
      <c r="D286" s="328"/>
      <c r="E286" s="345"/>
      <c r="F286" s="355"/>
      <c r="G286" s="73"/>
      <c r="H286" s="372"/>
    </row>
    <row r="287" spans="1:8" ht="12.75" customHeight="1">
      <c r="A287" s="286"/>
      <c r="B287" s="294"/>
      <c r="C287" s="53"/>
      <c r="D287" s="329"/>
      <c r="E287" s="86"/>
      <c r="F287" s="356"/>
      <c r="G287" s="101"/>
      <c r="H287" s="373"/>
    </row>
    <row r="288" spans="1:8" ht="12.75" customHeight="1">
      <c r="A288" s="285"/>
      <c r="B288" s="293"/>
      <c r="C288" s="52"/>
      <c r="D288" s="328"/>
      <c r="E288" s="345"/>
      <c r="F288" s="355"/>
      <c r="G288" s="73"/>
      <c r="H288" s="372"/>
    </row>
    <row r="289" spans="1:8" ht="12.75" customHeight="1">
      <c r="A289" s="286"/>
      <c r="B289" s="294"/>
      <c r="C289" s="53"/>
      <c r="D289" s="329"/>
      <c r="E289" s="86"/>
      <c r="F289" s="356"/>
      <c r="G289" s="101"/>
      <c r="H289" s="373"/>
    </row>
    <row r="290" spans="1:8" ht="12.75" customHeight="1">
      <c r="A290" s="285"/>
      <c r="B290" s="293"/>
      <c r="C290" s="52"/>
      <c r="D290" s="328"/>
      <c r="E290" s="345"/>
      <c r="F290" s="355"/>
      <c r="G290" s="73"/>
      <c r="H290" s="372"/>
    </row>
    <row r="291" spans="1:8" ht="12.75" customHeight="1">
      <c r="A291" s="286"/>
      <c r="B291" s="294"/>
      <c r="C291" s="53"/>
      <c r="D291" s="329"/>
      <c r="E291" s="86"/>
      <c r="F291" s="356"/>
      <c r="G291" s="101"/>
      <c r="H291" s="373"/>
    </row>
    <row r="292" spans="1:8" ht="12.75" customHeight="1">
      <c r="A292" s="285"/>
      <c r="B292" s="293"/>
      <c r="C292" s="52"/>
      <c r="D292" s="328"/>
      <c r="E292" s="345"/>
      <c r="F292" s="355"/>
      <c r="G292" s="73"/>
      <c r="H292" s="372"/>
    </row>
    <row r="293" spans="1:8" ht="12.75" customHeight="1">
      <c r="A293" s="286"/>
      <c r="B293" s="294"/>
      <c r="C293" s="53"/>
      <c r="D293" s="329"/>
      <c r="E293" s="86"/>
      <c r="F293" s="356"/>
      <c r="G293" s="101"/>
      <c r="H293" s="373"/>
    </row>
    <row r="294" spans="1:8" ht="12.75" customHeight="1">
      <c r="A294" s="285"/>
      <c r="B294" s="293"/>
      <c r="C294" s="52"/>
      <c r="D294" s="328"/>
      <c r="E294" s="345"/>
      <c r="F294" s="355"/>
      <c r="G294" s="73"/>
      <c r="H294" s="372"/>
    </row>
    <row r="295" spans="1:8" ht="12.75" customHeight="1">
      <c r="A295" s="286"/>
      <c r="B295" s="294"/>
      <c r="C295" s="53"/>
      <c r="D295" s="329"/>
      <c r="E295" s="86"/>
      <c r="F295" s="356"/>
      <c r="G295" s="101"/>
      <c r="H295" s="373"/>
    </row>
    <row r="296" spans="1:8" ht="12.75" customHeight="1">
      <c r="A296" s="285"/>
      <c r="B296" s="293"/>
      <c r="C296" s="52"/>
      <c r="D296" s="328"/>
      <c r="E296" s="345"/>
      <c r="F296" s="355"/>
      <c r="G296" s="73"/>
      <c r="H296" s="372"/>
    </row>
    <row r="297" spans="1:8" ht="12.75" customHeight="1">
      <c r="A297" s="286"/>
      <c r="B297" s="294"/>
      <c r="C297" s="53"/>
      <c r="D297" s="329"/>
      <c r="E297" s="86"/>
      <c r="F297" s="356"/>
      <c r="G297" s="101"/>
      <c r="H297" s="373"/>
    </row>
    <row r="298" spans="1:8" ht="12.75" customHeight="1">
      <c r="A298" s="285"/>
      <c r="B298" s="293"/>
      <c r="C298" s="52"/>
      <c r="D298" s="328"/>
      <c r="E298" s="345"/>
      <c r="F298" s="355"/>
      <c r="G298" s="73"/>
      <c r="H298" s="372"/>
    </row>
    <row r="299" spans="1:8" ht="12.75" customHeight="1">
      <c r="A299" s="286"/>
      <c r="B299" s="294"/>
      <c r="C299" s="53"/>
      <c r="D299" s="329"/>
      <c r="E299" s="86"/>
      <c r="F299" s="356"/>
      <c r="G299" s="101"/>
      <c r="H299" s="373"/>
    </row>
    <row r="300" spans="1:8" ht="12.75" customHeight="1">
      <c r="A300" s="285"/>
      <c r="B300" s="293"/>
      <c r="C300" s="52"/>
      <c r="D300" s="328"/>
      <c r="E300" s="345"/>
      <c r="F300" s="355"/>
      <c r="G300" s="73"/>
      <c r="H300" s="372"/>
    </row>
    <row r="301" spans="1:8" ht="12.75" customHeight="1">
      <c r="A301" s="286"/>
      <c r="B301" s="294"/>
      <c r="C301" s="53"/>
      <c r="D301" s="329"/>
      <c r="E301" s="86"/>
      <c r="F301" s="356"/>
      <c r="G301" s="101"/>
      <c r="H301" s="373"/>
    </row>
    <row r="302" spans="1:8" ht="12.75" customHeight="1">
      <c r="A302" s="285"/>
      <c r="B302" s="293"/>
      <c r="C302" s="52"/>
      <c r="D302" s="328"/>
      <c r="E302" s="345"/>
      <c r="F302" s="355"/>
      <c r="G302" s="73"/>
      <c r="H302" s="372"/>
    </row>
    <row r="303" spans="1:8" ht="12.75" customHeight="1">
      <c r="A303" s="286"/>
      <c r="B303" s="294"/>
      <c r="C303" s="53"/>
      <c r="D303" s="329"/>
      <c r="E303" s="86"/>
      <c r="F303" s="356"/>
      <c r="G303" s="101"/>
      <c r="H303" s="373"/>
    </row>
    <row r="304" spans="1:8" ht="12.75" customHeight="1">
      <c r="A304" s="285"/>
      <c r="B304" s="293"/>
      <c r="C304" s="52"/>
      <c r="D304" s="328"/>
      <c r="E304" s="345"/>
      <c r="F304" s="355"/>
      <c r="G304" s="73"/>
      <c r="H304" s="372"/>
    </row>
    <row r="305" spans="1:8" ht="12.75" customHeight="1">
      <c r="A305" s="286"/>
      <c r="B305" s="294"/>
      <c r="C305" s="53"/>
      <c r="D305" s="329"/>
      <c r="E305" s="86"/>
      <c r="F305" s="356"/>
      <c r="G305" s="101"/>
      <c r="H305" s="373"/>
    </row>
    <row r="306" spans="1:8" ht="12.75" customHeight="1">
      <c r="A306" s="285"/>
      <c r="B306" s="293"/>
      <c r="C306" s="52"/>
      <c r="D306" s="328"/>
      <c r="E306" s="345"/>
      <c r="F306" s="355"/>
      <c r="G306" s="73"/>
      <c r="H306" s="372"/>
    </row>
    <row r="307" spans="1:8" ht="12.75" customHeight="1">
      <c r="A307" s="286"/>
      <c r="B307" s="294"/>
      <c r="C307" s="53"/>
      <c r="D307" s="329"/>
      <c r="E307" s="86"/>
      <c r="F307" s="356"/>
      <c r="G307" s="101"/>
      <c r="H307" s="373"/>
    </row>
    <row r="308" spans="1:8" ht="12.75" customHeight="1">
      <c r="A308" s="246"/>
      <c r="B308" s="255"/>
      <c r="C308" s="266"/>
      <c r="D308" s="326"/>
      <c r="E308" s="82"/>
      <c r="F308" s="90"/>
      <c r="G308" s="73"/>
      <c r="H308" s="278"/>
    </row>
    <row r="309" spans="1:8" ht="12.75" customHeight="1">
      <c r="A309" s="245"/>
      <c r="B309" s="257"/>
      <c r="C309" s="53"/>
      <c r="D309" s="327"/>
      <c r="E309" s="83"/>
      <c r="F309" s="91"/>
      <c r="G309" s="101"/>
      <c r="H309" s="279"/>
    </row>
    <row r="310" spans="1:8" ht="12.75" customHeight="1">
      <c r="A310" s="285"/>
      <c r="B310" s="293"/>
      <c r="C310" s="52"/>
      <c r="D310" s="328"/>
      <c r="E310" s="345"/>
      <c r="F310" s="355"/>
      <c r="G310" s="73"/>
      <c r="H310" s="372"/>
    </row>
    <row r="311" spans="1:8" ht="12.75" customHeight="1">
      <c r="A311" s="286"/>
      <c r="B311" s="294"/>
      <c r="C311" s="53"/>
      <c r="D311" s="329"/>
      <c r="E311" s="86"/>
      <c r="F311" s="356"/>
      <c r="G311" s="101"/>
      <c r="H311" s="373"/>
    </row>
    <row r="312" spans="1:8" ht="12.75" customHeight="1">
      <c r="A312" s="285"/>
      <c r="B312" s="293"/>
      <c r="C312" s="52"/>
      <c r="D312" s="328"/>
      <c r="E312" s="345"/>
      <c r="F312" s="355"/>
      <c r="G312" s="73"/>
      <c r="H312" s="372"/>
    </row>
    <row r="313" spans="1:8" ht="12.75" customHeight="1">
      <c r="A313" s="286"/>
      <c r="B313" s="294"/>
      <c r="C313" s="53"/>
      <c r="D313" s="329"/>
      <c r="E313" s="86"/>
      <c r="F313" s="356"/>
      <c r="G313" s="101"/>
      <c r="H313" s="373"/>
    </row>
    <row r="314" spans="1:8" ht="12.75" customHeight="1">
      <c r="A314" s="285"/>
      <c r="B314" s="293"/>
      <c r="C314" s="52"/>
      <c r="D314" s="328"/>
      <c r="E314" s="345"/>
      <c r="F314" s="355"/>
      <c r="G314" s="73"/>
      <c r="H314" s="372"/>
    </row>
    <row r="315" spans="1:8" ht="12.75" customHeight="1">
      <c r="A315" s="286"/>
      <c r="B315" s="294"/>
      <c r="C315" s="53"/>
      <c r="D315" s="329"/>
      <c r="E315" s="86"/>
      <c r="F315" s="356"/>
      <c r="G315" s="101"/>
      <c r="H315" s="373"/>
    </row>
    <row r="316" spans="1:8" ht="12.75" customHeight="1">
      <c r="A316" s="246"/>
      <c r="B316" s="255"/>
      <c r="C316" s="266"/>
      <c r="D316" s="326"/>
      <c r="E316" s="82"/>
      <c r="F316" s="90"/>
      <c r="G316" s="73"/>
      <c r="H316" s="278"/>
    </row>
    <row r="317" spans="1:8" ht="12.75" customHeight="1">
      <c r="A317" s="245"/>
      <c r="B317" s="257"/>
      <c r="C317" s="53"/>
      <c r="D317" s="327"/>
      <c r="E317" s="83"/>
      <c r="F317" s="91"/>
      <c r="G317" s="101"/>
      <c r="H317" s="279"/>
    </row>
    <row r="318" spans="1:8" ht="12.75" customHeight="1">
      <c r="A318" s="282"/>
      <c r="B318" s="260"/>
      <c r="C318" s="52"/>
      <c r="D318" s="326"/>
      <c r="E318" s="82"/>
      <c r="F318" s="71"/>
      <c r="G318" s="73"/>
      <c r="H318" s="278"/>
    </row>
    <row r="319" spans="1:8" ht="12.75" customHeight="1">
      <c r="A319" s="245"/>
      <c r="B319" s="292"/>
      <c r="C319" s="54"/>
      <c r="D319" s="327"/>
      <c r="E319" s="83"/>
      <c r="F319" s="72"/>
      <c r="G319" s="101"/>
      <c r="H319" s="279"/>
    </row>
    <row r="320" spans="1:8" ht="12.75" customHeight="1">
      <c r="A320" s="288"/>
      <c r="B320" s="261"/>
      <c r="C320" s="55"/>
      <c r="D320" s="333"/>
      <c r="E320" s="85"/>
      <c r="F320" s="73"/>
      <c r="G320" s="73"/>
      <c r="H320" s="278"/>
    </row>
    <row r="321" spans="1:8" ht="12.75" customHeight="1">
      <c r="A321" s="283"/>
      <c r="B321" s="40" t="s">
        <v>165</v>
      </c>
      <c r="C321" s="53"/>
      <c r="D321" s="334"/>
      <c r="E321" s="272"/>
      <c r="F321" s="94"/>
      <c r="G321" s="102"/>
      <c r="H321" s="281"/>
    </row>
    <row r="322" spans="1:8" ht="12.75" customHeight="1">
      <c r="A322" s="80"/>
      <c r="B322" s="249"/>
      <c r="C322" s="249"/>
      <c r="D322" s="330"/>
      <c r="E322" s="80"/>
      <c r="F322" s="69"/>
      <c r="G322" s="69"/>
      <c r="H322" s="275"/>
    </row>
    <row r="323" spans="1:8" ht="12.75" customHeight="1">
      <c r="A323" s="245"/>
      <c r="B323" s="256" t="s">
        <v>3237</v>
      </c>
      <c r="C323" s="311"/>
      <c r="D323" s="331"/>
      <c r="E323" s="81"/>
      <c r="F323" s="70"/>
      <c r="G323" s="70"/>
      <c r="H323" s="374"/>
    </row>
    <row r="324" spans="1:8" ht="12.75" customHeight="1">
      <c r="A324" s="282"/>
      <c r="B324" s="255" t="s">
        <v>1098</v>
      </c>
      <c r="C324" s="55"/>
      <c r="D324" s="330"/>
      <c r="E324" s="80"/>
      <c r="F324" s="69"/>
      <c r="G324" s="69"/>
      <c r="H324" s="275"/>
    </row>
    <row r="325" spans="1:8" ht="12.75" customHeight="1">
      <c r="A325" s="711"/>
      <c r="B325" s="256" t="s">
        <v>984</v>
      </c>
      <c r="C325" s="54" t="s">
        <v>1689</v>
      </c>
      <c r="D325" s="331"/>
      <c r="E325" s="81"/>
      <c r="F325" s="70"/>
      <c r="G325" s="70"/>
      <c r="H325" s="277"/>
    </row>
    <row r="326" spans="1:8" ht="12.75" customHeight="1">
      <c r="A326" s="282"/>
      <c r="B326" s="255"/>
      <c r="C326" s="52"/>
      <c r="D326" s="326"/>
      <c r="E326" s="82"/>
      <c r="F326" s="90"/>
      <c r="G326" s="69"/>
      <c r="H326" s="278"/>
    </row>
    <row r="327" spans="1:8" ht="12.75" customHeight="1">
      <c r="A327" s="245"/>
      <c r="B327" s="256"/>
      <c r="C327" s="54"/>
      <c r="D327" s="327"/>
      <c r="E327" s="83"/>
      <c r="F327" s="91"/>
      <c r="G327" s="70"/>
      <c r="H327" s="277"/>
    </row>
    <row r="328" spans="1:8" ht="12.75" customHeight="1">
      <c r="A328" s="282"/>
      <c r="B328" s="255"/>
      <c r="C328" s="55"/>
      <c r="D328" s="326"/>
      <c r="E328" s="82"/>
      <c r="F328" s="90"/>
      <c r="G328" s="73"/>
      <c r="H328" s="278"/>
    </row>
    <row r="329" spans="1:8" ht="12.75" customHeight="1">
      <c r="A329" s="245"/>
      <c r="B329" s="256" t="s">
        <v>2683</v>
      </c>
      <c r="C329" s="53" t="s">
        <v>3156</v>
      </c>
      <c r="D329" s="327">
        <v>10.4</v>
      </c>
      <c r="E329" s="83" t="s">
        <v>117</v>
      </c>
      <c r="F329" s="91"/>
      <c r="G329" s="101"/>
      <c r="H329" s="375"/>
    </row>
    <row r="330" spans="1:8" ht="12.75" customHeight="1">
      <c r="A330" s="282"/>
      <c r="B330" s="258"/>
      <c r="C330" s="52"/>
      <c r="D330" s="326"/>
      <c r="E330" s="82"/>
      <c r="F330" s="90"/>
      <c r="G330" s="69"/>
      <c r="H330" s="372"/>
    </row>
    <row r="331" spans="1:8" ht="12.75" customHeight="1">
      <c r="A331" s="245"/>
      <c r="B331" s="256" t="s">
        <v>3154</v>
      </c>
      <c r="C331" s="54"/>
      <c r="D331" s="327">
        <v>0.7</v>
      </c>
      <c r="E331" s="83" t="s">
        <v>2701</v>
      </c>
      <c r="F331" s="72"/>
      <c r="G331" s="70"/>
      <c r="H331" s="375"/>
    </row>
    <row r="332" spans="1:8" ht="12.75" customHeight="1">
      <c r="A332" s="282"/>
      <c r="B332" s="255"/>
      <c r="C332" s="55"/>
      <c r="D332" s="326"/>
      <c r="E332" s="82"/>
      <c r="F332" s="90"/>
      <c r="G332" s="73"/>
      <c r="H332" s="278"/>
    </row>
    <row r="333" spans="1:8" ht="12.75" customHeight="1">
      <c r="A333" s="245"/>
      <c r="B333" s="256"/>
      <c r="C333" s="54"/>
      <c r="D333" s="327"/>
      <c r="E333" s="83"/>
      <c r="F333" s="91"/>
      <c r="G333" s="101"/>
      <c r="H333" s="279"/>
    </row>
    <row r="334" spans="1:8" ht="12.75" customHeight="1">
      <c r="A334" s="282"/>
      <c r="B334" s="255"/>
      <c r="C334" s="52"/>
      <c r="D334" s="715"/>
      <c r="E334" s="82"/>
      <c r="F334" s="90"/>
      <c r="G334" s="69"/>
      <c r="H334" s="278"/>
    </row>
    <row r="335" spans="1:8" ht="12.75" customHeight="1">
      <c r="A335" s="245"/>
      <c r="B335" s="256" t="s">
        <v>2710</v>
      </c>
      <c r="C335" s="54" t="s">
        <v>1932</v>
      </c>
      <c r="D335" s="413">
        <v>8.e-002</v>
      </c>
      <c r="E335" s="83" t="s">
        <v>1022</v>
      </c>
      <c r="F335" s="91"/>
      <c r="G335" s="70"/>
      <c r="H335" s="277"/>
    </row>
    <row r="336" spans="1:8" ht="12.75" customHeight="1">
      <c r="A336" s="282"/>
      <c r="B336" s="255"/>
      <c r="C336" s="52"/>
      <c r="D336" s="715"/>
      <c r="E336" s="82"/>
      <c r="F336" s="90"/>
      <c r="G336" s="69"/>
      <c r="H336" s="372"/>
    </row>
    <row r="337" spans="1:8" ht="12.75" customHeight="1">
      <c r="A337" s="245"/>
      <c r="B337" s="256" t="s">
        <v>2710</v>
      </c>
      <c r="C337" s="54" t="s">
        <v>2459</v>
      </c>
      <c r="D337" s="413">
        <v>0.28000000000000003</v>
      </c>
      <c r="E337" s="83" t="s">
        <v>1022</v>
      </c>
      <c r="F337" s="72"/>
      <c r="G337" s="70"/>
      <c r="H337" s="375"/>
    </row>
    <row r="338" spans="1:8" ht="12.75" customHeight="1">
      <c r="A338" s="285"/>
      <c r="B338" s="293"/>
      <c r="C338" s="52"/>
      <c r="D338" s="341"/>
      <c r="E338" s="82"/>
      <c r="F338" s="355"/>
      <c r="G338" s="73"/>
      <c r="H338" s="372"/>
    </row>
    <row r="339" spans="1:8" ht="12.75" customHeight="1">
      <c r="A339" s="286"/>
      <c r="B339" s="256" t="s">
        <v>2469</v>
      </c>
      <c r="C339" s="54" t="s">
        <v>673</v>
      </c>
      <c r="D339" s="339">
        <v>0.35</v>
      </c>
      <c r="E339" s="83" t="s">
        <v>1022</v>
      </c>
      <c r="F339" s="356"/>
      <c r="G339" s="101"/>
      <c r="H339" s="373"/>
    </row>
    <row r="340" spans="1:8" ht="12.75" customHeight="1">
      <c r="A340" s="285"/>
      <c r="B340" s="293"/>
      <c r="C340" s="52"/>
      <c r="D340" s="328"/>
      <c r="E340" s="345"/>
      <c r="F340" s="355"/>
      <c r="G340" s="73"/>
      <c r="H340" s="372"/>
    </row>
    <row r="341" spans="1:8" ht="12.75" customHeight="1">
      <c r="A341" s="286"/>
      <c r="B341" s="294"/>
      <c r="C341" s="53"/>
      <c r="D341" s="329"/>
      <c r="E341" s="86"/>
      <c r="F341" s="356"/>
      <c r="G341" s="101"/>
      <c r="H341" s="373"/>
    </row>
    <row r="342" spans="1:8" ht="12.75" customHeight="1">
      <c r="A342" s="282"/>
      <c r="B342" s="255"/>
      <c r="C342" s="52"/>
      <c r="D342" s="326"/>
      <c r="E342" s="82"/>
      <c r="F342" s="90"/>
      <c r="G342" s="69"/>
      <c r="H342" s="278"/>
    </row>
    <row r="343" spans="1:8" ht="12.75" customHeight="1">
      <c r="A343" s="245"/>
      <c r="B343" s="256" t="s">
        <v>248</v>
      </c>
      <c r="C343" s="54" t="s">
        <v>4733</v>
      </c>
      <c r="D343" s="327">
        <v>1.2</v>
      </c>
      <c r="E343" s="83" t="s">
        <v>2701</v>
      </c>
      <c r="F343" s="91"/>
      <c r="G343" s="70"/>
      <c r="H343" s="277"/>
    </row>
    <row r="344" spans="1:8" ht="12.75" customHeight="1">
      <c r="A344" s="282"/>
      <c r="B344" s="258"/>
      <c r="C344" s="52"/>
      <c r="D344" s="326"/>
      <c r="E344" s="82"/>
      <c r="F344" s="90"/>
      <c r="G344" s="69"/>
      <c r="H344" s="372"/>
    </row>
    <row r="345" spans="1:8" ht="12.75" customHeight="1">
      <c r="A345" s="245"/>
      <c r="B345" s="256" t="s">
        <v>248</v>
      </c>
      <c r="C345" s="54" t="s">
        <v>4734</v>
      </c>
      <c r="D345" s="327">
        <v>3.2</v>
      </c>
      <c r="E345" s="83" t="s">
        <v>2701</v>
      </c>
      <c r="F345" s="72"/>
      <c r="G345" s="70"/>
      <c r="H345" s="375"/>
    </row>
    <row r="346" spans="1:8" ht="12.75" customHeight="1">
      <c r="A346" s="282"/>
      <c r="B346" s="255"/>
      <c r="C346" s="55" t="s">
        <v>2712</v>
      </c>
      <c r="D346" s="326"/>
      <c r="E346" s="82"/>
      <c r="F346" s="90"/>
      <c r="G346" s="73"/>
      <c r="H346" s="278"/>
    </row>
    <row r="347" spans="1:8" ht="12.75" customHeight="1">
      <c r="A347" s="245"/>
      <c r="B347" s="256" t="s">
        <v>1843</v>
      </c>
      <c r="C347" s="53" t="s">
        <v>666</v>
      </c>
      <c r="D347" s="327">
        <v>1.2</v>
      </c>
      <c r="E347" s="83" t="s">
        <v>2701</v>
      </c>
      <c r="F347" s="91"/>
      <c r="G347" s="101"/>
      <c r="H347" s="279"/>
    </row>
    <row r="348" spans="1:8" ht="12.75" customHeight="1">
      <c r="A348" s="282"/>
      <c r="B348" s="255"/>
      <c r="C348" s="55" t="s">
        <v>3157</v>
      </c>
      <c r="D348" s="326"/>
      <c r="E348" s="82"/>
      <c r="F348" s="90"/>
      <c r="G348" s="73"/>
      <c r="H348" s="278"/>
    </row>
    <row r="349" spans="1:8" ht="12.75" customHeight="1">
      <c r="A349" s="245"/>
      <c r="B349" s="256" t="s">
        <v>1843</v>
      </c>
      <c r="C349" s="53" t="s">
        <v>707</v>
      </c>
      <c r="D349" s="327">
        <v>3.2</v>
      </c>
      <c r="E349" s="83" t="s">
        <v>2701</v>
      </c>
      <c r="F349" s="92"/>
      <c r="G349" s="101"/>
      <c r="H349" s="279"/>
    </row>
    <row r="350" spans="1:8" ht="12.75" customHeight="1">
      <c r="A350" s="285"/>
      <c r="B350" s="293"/>
      <c r="C350" s="52"/>
      <c r="D350" s="328"/>
      <c r="E350" s="345"/>
      <c r="F350" s="355"/>
      <c r="G350" s="371"/>
      <c r="H350" s="372"/>
    </row>
    <row r="351" spans="1:8" ht="12.75" customHeight="1">
      <c r="A351" s="286"/>
      <c r="B351" s="294" t="s">
        <v>1585</v>
      </c>
      <c r="C351" s="53" t="s">
        <v>2961</v>
      </c>
      <c r="D351" s="329">
        <v>1</v>
      </c>
      <c r="E351" s="86" t="s">
        <v>2504</v>
      </c>
      <c r="F351" s="356"/>
      <c r="G351" s="94"/>
      <c r="H351" s="373"/>
    </row>
    <row r="352" spans="1:8" ht="12.75" customHeight="1">
      <c r="A352" s="282"/>
      <c r="B352" s="258"/>
      <c r="C352" s="52"/>
      <c r="D352" s="326"/>
      <c r="E352" s="82"/>
      <c r="F352" s="90"/>
      <c r="G352" s="69"/>
      <c r="H352" s="372"/>
    </row>
    <row r="353" spans="1:8" ht="12.75" customHeight="1">
      <c r="A353" s="245"/>
      <c r="B353" s="256" t="s">
        <v>248</v>
      </c>
      <c r="C353" s="53" t="s">
        <v>107</v>
      </c>
      <c r="D353" s="327">
        <v>0.1</v>
      </c>
      <c r="E353" s="83" t="s">
        <v>2701</v>
      </c>
      <c r="F353" s="72"/>
      <c r="G353" s="70"/>
      <c r="H353" s="375"/>
    </row>
    <row r="354" spans="1:8" ht="12.75" customHeight="1">
      <c r="A354" s="282"/>
      <c r="B354" s="255"/>
      <c r="C354" s="55" t="s">
        <v>2744</v>
      </c>
      <c r="D354" s="326"/>
      <c r="E354" s="82"/>
      <c r="F354" s="90"/>
      <c r="G354" s="73"/>
      <c r="H354" s="278"/>
    </row>
    <row r="355" spans="1:8" ht="12.75" customHeight="1">
      <c r="A355" s="245"/>
      <c r="B355" s="256" t="s">
        <v>1843</v>
      </c>
      <c r="C355" s="54" t="s">
        <v>3229</v>
      </c>
      <c r="D355" s="327">
        <v>0.1</v>
      </c>
      <c r="E355" s="83" t="s">
        <v>2701</v>
      </c>
      <c r="F355" s="93"/>
      <c r="G355" s="101"/>
      <c r="H355" s="279"/>
    </row>
    <row r="356" spans="1:8" ht="12.75" customHeight="1">
      <c r="A356" s="282"/>
      <c r="B356" s="255"/>
      <c r="C356" s="55"/>
      <c r="D356" s="326"/>
      <c r="E356" s="82"/>
      <c r="F356" s="90"/>
      <c r="G356" s="73"/>
      <c r="H356" s="278"/>
    </row>
    <row r="357" spans="1:8" ht="12.75" customHeight="1">
      <c r="A357" s="245"/>
      <c r="B357" s="256"/>
      <c r="C357" s="54"/>
      <c r="D357" s="327"/>
      <c r="E357" s="83"/>
      <c r="F357" s="93"/>
      <c r="G357" s="101"/>
      <c r="H357" s="279"/>
    </row>
    <row r="358" spans="1:8" ht="12.75" customHeight="1">
      <c r="A358" s="285"/>
      <c r="B358" s="251"/>
      <c r="C358" s="264"/>
      <c r="D358" s="330"/>
      <c r="E358" s="80"/>
      <c r="F358" s="69"/>
      <c r="G358" s="69"/>
      <c r="H358" s="275"/>
    </row>
    <row r="359" spans="1:8" ht="12.75" customHeight="1">
      <c r="A359" s="81"/>
      <c r="B359" s="294" t="s">
        <v>414</v>
      </c>
      <c r="C359" s="53" t="s">
        <v>2581</v>
      </c>
      <c r="D359" s="331">
        <f>22.1-4.4</f>
        <v>17.700000000000003</v>
      </c>
      <c r="E359" s="81" t="s">
        <v>117</v>
      </c>
      <c r="F359" s="70"/>
      <c r="G359" s="70"/>
      <c r="H359" s="374"/>
    </row>
    <row r="360" spans="1:8" ht="12.75" customHeight="1">
      <c r="A360" s="282"/>
      <c r="B360" s="255"/>
      <c r="C360" s="52"/>
      <c r="D360" s="326"/>
      <c r="E360" s="82"/>
      <c r="F360" s="90"/>
      <c r="G360" s="73"/>
      <c r="H360" s="278"/>
    </row>
    <row r="361" spans="1:8" ht="12.75" customHeight="1">
      <c r="A361" s="286"/>
      <c r="B361" s="294" t="s">
        <v>2519</v>
      </c>
      <c r="C361" s="53" t="s">
        <v>2086</v>
      </c>
      <c r="D361" s="329">
        <v>4.4000000000000004</v>
      </c>
      <c r="E361" s="86" t="s">
        <v>117</v>
      </c>
      <c r="F361" s="356"/>
      <c r="G361" s="101"/>
      <c r="H361" s="373"/>
    </row>
    <row r="362" spans="1:8" ht="12.75" customHeight="1">
      <c r="A362" s="285"/>
      <c r="B362" s="293"/>
      <c r="C362" s="52"/>
      <c r="D362" s="328"/>
      <c r="E362" s="345"/>
      <c r="F362" s="355"/>
      <c r="G362" s="371"/>
      <c r="H362" s="372"/>
    </row>
    <row r="363" spans="1:8" ht="12.75" customHeight="1">
      <c r="A363" s="286"/>
      <c r="B363" s="294" t="s">
        <v>2528</v>
      </c>
      <c r="C363" s="53" t="s">
        <v>2530</v>
      </c>
      <c r="D363" s="329">
        <v>22.1</v>
      </c>
      <c r="E363" s="86" t="s">
        <v>117</v>
      </c>
      <c r="F363" s="74"/>
      <c r="G363" s="70"/>
      <c r="H363" s="376"/>
    </row>
    <row r="364" spans="1:8" ht="12.75" customHeight="1">
      <c r="A364" s="282"/>
      <c r="B364" s="255"/>
      <c r="C364" s="52"/>
      <c r="D364" s="326"/>
      <c r="E364" s="82"/>
      <c r="F364" s="90"/>
      <c r="G364" s="73"/>
      <c r="H364" s="278"/>
    </row>
    <row r="365" spans="1:8" ht="12.75" customHeight="1">
      <c r="A365" s="286"/>
      <c r="B365" s="294" t="s">
        <v>1271</v>
      </c>
      <c r="C365" s="53" t="s">
        <v>2887</v>
      </c>
      <c r="D365" s="329">
        <v>4.4000000000000004</v>
      </c>
      <c r="E365" s="86" t="s">
        <v>117</v>
      </c>
      <c r="F365" s="356"/>
      <c r="G365" s="101"/>
      <c r="H365" s="373"/>
    </row>
    <row r="366" spans="1:8" ht="12.75" customHeight="1">
      <c r="A366" s="282"/>
      <c r="B366" s="255"/>
      <c r="C366" s="52"/>
      <c r="D366" s="326"/>
      <c r="E366" s="82"/>
      <c r="F366" s="90"/>
      <c r="G366" s="73"/>
      <c r="H366" s="278"/>
    </row>
    <row r="367" spans="1:8" ht="12.75" customHeight="1">
      <c r="A367" s="286"/>
      <c r="B367" s="294"/>
      <c r="C367" s="53"/>
      <c r="D367" s="329"/>
      <c r="E367" s="86"/>
      <c r="F367" s="356"/>
      <c r="G367" s="101"/>
      <c r="H367" s="373"/>
    </row>
    <row r="368" spans="1:8" ht="12.75" customHeight="1">
      <c r="A368" s="285"/>
      <c r="B368" s="293" t="s">
        <v>619</v>
      </c>
      <c r="C368" s="52"/>
      <c r="D368" s="328"/>
      <c r="E368" s="345"/>
      <c r="F368" s="355"/>
      <c r="G368" s="73"/>
      <c r="H368" s="372"/>
    </row>
    <row r="369" spans="1:8" ht="12.75" customHeight="1">
      <c r="A369" s="286"/>
      <c r="B369" s="294" t="s">
        <v>2715</v>
      </c>
      <c r="C369" s="53" t="s">
        <v>542</v>
      </c>
      <c r="D369" s="329">
        <v>5</v>
      </c>
      <c r="E369" s="86" t="s">
        <v>161</v>
      </c>
      <c r="F369" s="356"/>
      <c r="G369" s="101"/>
      <c r="H369" s="373"/>
    </row>
    <row r="370" spans="1:8" ht="12.75" customHeight="1">
      <c r="A370" s="285"/>
      <c r="B370" s="293" t="s">
        <v>355</v>
      </c>
      <c r="C370" s="52" t="s">
        <v>3230</v>
      </c>
      <c r="D370" s="328"/>
      <c r="E370" s="345"/>
      <c r="F370" s="355"/>
      <c r="G370" s="73"/>
      <c r="H370" s="372"/>
    </row>
    <row r="371" spans="1:8" ht="12.75" customHeight="1">
      <c r="A371" s="286"/>
      <c r="B371" s="294" t="s">
        <v>623</v>
      </c>
      <c r="C371" s="53" t="s">
        <v>3159</v>
      </c>
      <c r="D371" s="329">
        <v>4.4000000000000004</v>
      </c>
      <c r="E371" s="86" t="s">
        <v>117</v>
      </c>
      <c r="F371" s="356"/>
      <c r="G371" s="101"/>
      <c r="H371" s="373"/>
    </row>
    <row r="372" spans="1:8" ht="12.75" customHeight="1">
      <c r="A372" s="285"/>
      <c r="B372" s="293"/>
      <c r="C372" s="52"/>
      <c r="D372" s="328"/>
      <c r="E372" s="345"/>
      <c r="F372" s="355"/>
      <c r="G372" s="73"/>
      <c r="H372" s="372"/>
    </row>
    <row r="373" spans="1:8" ht="12.75" customHeight="1">
      <c r="A373" s="286"/>
      <c r="B373" s="294"/>
      <c r="C373" s="53"/>
      <c r="D373" s="329"/>
      <c r="E373" s="86"/>
      <c r="F373" s="356"/>
      <c r="G373" s="101"/>
      <c r="H373" s="373"/>
    </row>
    <row r="374" spans="1:8" ht="12.75" customHeight="1">
      <c r="A374" s="285"/>
      <c r="B374" s="293"/>
      <c r="C374" s="52"/>
      <c r="D374" s="328"/>
      <c r="E374" s="345"/>
      <c r="F374" s="355"/>
      <c r="G374" s="73"/>
      <c r="H374" s="372"/>
    </row>
    <row r="375" spans="1:8" ht="12.75" customHeight="1">
      <c r="A375" s="286"/>
      <c r="B375" s="294"/>
      <c r="C375" s="53"/>
      <c r="D375" s="329"/>
      <c r="E375" s="86"/>
      <c r="F375" s="356"/>
      <c r="G375" s="101"/>
      <c r="H375" s="373"/>
    </row>
    <row r="376" spans="1:8" ht="12.75" customHeight="1">
      <c r="A376" s="285"/>
      <c r="B376" s="293"/>
      <c r="C376" s="52"/>
      <c r="D376" s="328"/>
      <c r="E376" s="345"/>
      <c r="F376" s="355"/>
      <c r="G376" s="73"/>
      <c r="H376" s="372"/>
    </row>
    <row r="377" spans="1:8" ht="12.75" customHeight="1">
      <c r="A377" s="286"/>
      <c r="B377" s="294"/>
      <c r="C377" s="53"/>
      <c r="D377" s="329"/>
      <c r="E377" s="86"/>
      <c r="F377" s="356"/>
      <c r="G377" s="101"/>
      <c r="H377" s="373"/>
    </row>
    <row r="378" spans="1:8" ht="12.75" customHeight="1">
      <c r="A378" s="285"/>
      <c r="B378" s="293"/>
      <c r="C378" s="52"/>
      <c r="D378" s="328"/>
      <c r="E378" s="345"/>
      <c r="F378" s="355"/>
      <c r="G378" s="73"/>
      <c r="H378" s="372"/>
    </row>
    <row r="379" spans="1:8" ht="12.75" customHeight="1">
      <c r="A379" s="286"/>
      <c r="B379" s="294"/>
      <c r="C379" s="53"/>
      <c r="D379" s="329"/>
      <c r="E379" s="86"/>
      <c r="F379" s="356"/>
      <c r="G379" s="101"/>
      <c r="H379" s="373"/>
    </row>
    <row r="380" spans="1:8" ht="12.75" customHeight="1">
      <c r="A380" s="285"/>
      <c r="B380" s="293"/>
      <c r="C380" s="52"/>
      <c r="D380" s="328"/>
      <c r="E380" s="345"/>
      <c r="F380" s="355"/>
      <c r="G380" s="73"/>
      <c r="H380" s="372"/>
    </row>
    <row r="381" spans="1:8" ht="12.75" customHeight="1">
      <c r="A381" s="286"/>
      <c r="B381" s="294"/>
      <c r="C381" s="53"/>
      <c r="D381" s="329"/>
      <c r="E381" s="86"/>
      <c r="F381" s="356"/>
      <c r="G381" s="101"/>
      <c r="H381" s="373"/>
    </row>
    <row r="382" spans="1:8" ht="12.75" customHeight="1">
      <c r="A382" s="285"/>
      <c r="B382" s="293"/>
      <c r="C382" s="52"/>
      <c r="D382" s="328"/>
      <c r="E382" s="345"/>
      <c r="F382" s="355"/>
      <c r="G382" s="73"/>
      <c r="H382" s="372"/>
    </row>
    <row r="383" spans="1:8" ht="12.75" customHeight="1">
      <c r="A383" s="286"/>
      <c r="B383" s="294"/>
      <c r="C383" s="53"/>
      <c r="D383" s="329"/>
      <c r="E383" s="86"/>
      <c r="F383" s="356"/>
      <c r="G383" s="101"/>
      <c r="H383" s="373"/>
    </row>
    <row r="384" spans="1:8" ht="12.75" customHeight="1">
      <c r="A384" s="285"/>
      <c r="B384" s="293"/>
      <c r="C384" s="52"/>
      <c r="D384" s="328"/>
      <c r="E384" s="345"/>
      <c r="F384" s="355"/>
      <c r="G384" s="73"/>
      <c r="H384" s="372"/>
    </row>
    <row r="385" spans="1:8" ht="12.75" customHeight="1">
      <c r="A385" s="286"/>
      <c r="B385" s="294"/>
      <c r="C385" s="53"/>
      <c r="D385" s="329"/>
      <c r="E385" s="86"/>
      <c r="F385" s="356"/>
      <c r="G385" s="101"/>
      <c r="H385" s="373"/>
    </row>
    <row r="386" spans="1:8" ht="12.75" customHeight="1">
      <c r="A386" s="285"/>
      <c r="B386" s="293"/>
      <c r="C386" s="52"/>
      <c r="D386" s="328"/>
      <c r="E386" s="345"/>
      <c r="F386" s="355"/>
      <c r="G386" s="73"/>
      <c r="H386" s="372"/>
    </row>
    <row r="387" spans="1:8" ht="12.75" customHeight="1">
      <c r="A387" s="286"/>
      <c r="B387" s="294"/>
      <c r="C387" s="53"/>
      <c r="D387" s="329"/>
      <c r="E387" s="86"/>
      <c r="F387" s="356"/>
      <c r="G387" s="101"/>
      <c r="H387" s="373"/>
    </row>
    <row r="388" spans="1:8" ht="12.75" customHeight="1">
      <c r="A388" s="285"/>
      <c r="B388" s="293"/>
      <c r="C388" s="52"/>
      <c r="D388" s="328"/>
      <c r="E388" s="345"/>
      <c r="F388" s="355"/>
      <c r="G388" s="73"/>
      <c r="H388" s="372"/>
    </row>
    <row r="389" spans="1:8" ht="12.75" customHeight="1">
      <c r="A389" s="286"/>
      <c r="B389" s="294"/>
      <c r="C389" s="53"/>
      <c r="D389" s="329"/>
      <c r="E389" s="86"/>
      <c r="F389" s="356"/>
      <c r="G389" s="101"/>
      <c r="H389" s="373"/>
    </row>
    <row r="390" spans="1:8" ht="12.75" customHeight="1">
      <c r="A390" s="285"/>
      <c r="B390" s="293"/>
      <c r="C390" s="52"/>
      <c r="D390" s="328"/>
      <c r="E390" s="345"/>
      <c r="F390" s="355"/>
      <c r="G390" s="73"/>
      <c r="H390" s="372"/>
    </row>
    <row r="391" spans="1:8" ht="12.75" customHeight="1">
      <c r="A391" s="286"/>
      <c r="B391" s="294"/>
      <c r="C391" s="53"/>
      <c r="D391" s="329"/>
      <c r="E391" s="86"/>
      <c r="F391" s="356"/>
      <c r="G391" s="101"/>
      <c r="H391" s="373"/>
    </row>
    <row r="392" spans="1:8" ht="12.75" customHeight="1">
      <c r="A392" s="285"/>
      <c r="B392" s="293"/>
      <c r="C392" s="52"/>
      <c r="D392" s="328"/>
      <c r="E392" s="345"/>
      <c r="F392" s="355"/>
      <c r="G392" s="73"/>
      <c r="H392" s="372"/>
    </row>
    <row r="393" spans="1:8" ht="12.75" customHeight="1">
      <c r="A393" s="286"/>
      <c r="B393" s="294"/>
      <c r="C393" s="53"/>
      <c r="D393" s="329"/>
      <c r="E393" s="86"/>
      <c r="F393" s="356"/>
      <c r="G393" s="101"/>
      <c r="H393" s="373"/>
    </row>
    <row r="394" spans="1:8" ht="12.75" customHeight="1">
      <c r="A394" s="285"/>
      <c r="B394" s="293"/>
      <c r="C394" s="52"/>
      <c r="D394" s="328"/>
      <c r="E394" s="345"/>
      <c r="F394" s="355"/>
      <c r="G394" s="73"/>
      <c r="H394" s="372"/>
    </row>
    <row r="395" spans="1:8" ht="12.75" customHeight="1">
      <c r="A395" s="286"/>
      <c r="B395" s="294"/>
      <c r="C395" s="53"/>
      <c r="D395" s="329"/>
      <c r="E395" s="86"/>
      <c r="F395" s="356"/>
      <c r="G395" s="101"/>
      <c r="H395" s="373"/>
    </row>
    <row r="396" spans="1:8" ht="12.75" customHeight="1">
      <c r="A396" s="246"/>
      <c r="B396" s="255"/>
      <c r="C396" s="266"/>
      <c r="D396" s="326"/>
      <c r="E396" s="82"/>
      <c r="F396" s="90"/>
      <c r="G396" s="73"/>
      <c r="H396" s="278"/>
    </row>
    <row r="397" spans="1:8" ht="12.75" customHeight="1">
      <c r="A397" s="245"/>
      <c r="B397" s="257"/>
      <c r="C397" s="53"/>
      <c r="D397" s="327"/>
      <c r="E397" s="83"/>
      <c r="F397" s="91"/>
      <c r="G397" s="101"/>
      <c r="H397" s="279"/>
    </row>
    <row r="398" spans="1:8" ht="12.75" customHeight="1">
      <c r="A398" s="282"/>
      <c r="B398" s="260"/>
      <c r="C398" s="52"/>
      <c r="D398" s="326"/>
      <c r="E398" s="82"/>
      <c r="F398" s="71"/>
      <c r="G398" s="73"/>
      <c r="H398" s="278"/>
    </row>
    <row r="399" spans="1:8" ht="12.75" customHeight="1">
      <c r="A399" s="245"/>
      <c r="B399" s="292"/>
      <c r="C399" s="54"/>
      <c r="D399" s="327"/>
      <c r="E399" s="83"/>
      <c r="F399" s="72"/>
      <c r="G399" s="101"/>
      <c r="H399" s="279"/>
    </row>
    <row r="400" spans="1:8" ht="12.75" customHeight="1">
      <c r="A400" s="288"/>
      <c r="B400" s="261"/>
      <c r="C400" s="55"/>
      <c r="D400" s="333"/>
      <c r="E400" s="85"/>
      <c r="F400" s="73"/>
      <c r="G400" s="73"/>
      <c r="H400" s="278"/>
    </row>
    <row r="401" spans="1:8" ht="12.75" customHeight="1">
      <c r="A401" s="283"/>
      <c r="B401" s="40" t="s">
        <v>165</v>
      </c>
      <c r="C401" s="53"/>
      <c r="D401" s="334"/>
      <c r="E401" s="272"/>
      <c r="F401" s="94"/>
      <c r="G401" s="102"/>
      <c r="H401" s="281"/>
    </row>
    <row r="402" spans="1:8" ht="12.75" customHeight="1">
      <c r="A402" s="246"/>
      <c r="B402" s="255"/>
      <c r="C402" s="266"/>
      <c r="D402" s="326"/>
      <c r="E402" s="82"/>
      <c r="F402" s="90"/>
      <c r="G402" s="73"/>
      <c r="H402" s="278"/>
    </row>
    <row r="403" spans="1:8" ht="12.75" customHeight="1">
      <c r="A403" s="245"/>
      <c r="B403" s="291" t="s">
        <v>3239</v>
      </c>
      <c r="C403" s="53"/>
      <c r="D403" s="327"/>
      <c r="E403" s="83"/>
      <c r="F403" s="91"/>
      <c r="G403" s="101"/>
      <c r="H403" s="279"/>
    </row>
    <row r="404" spans="1:8" ht="12.75" customHeight="1">
      <c r="A404" s="282"/>
      <c r="B404" s="255" t="s">
        <v>847</v>
      </c>
      <c r="C404" s="55"/>
      <c r="D404" s="330"/>
      <c r="E404" s="80"/>
      <c r="F404" s="69"/>
      <c r="G404" s="69"/>
      <c r="H404" s="275"/>
    </row>
    <row r="405" spans="1:8" ht="12.75" customHeight="1">
      <c r="A405" s="711"/>
      <c r="B405" s="256" t="s">
        <v>1395</v>
      </c>
      <c r="C405" s="54"/>
      <c r="D405" s="331"/>
      <c r="E405" s="81"/>
      <c r="F405" s="70"/>
      <c r="G405" s="70"/>
      <c r="H405" s="277"/>
    </row>
    <row r="406" spans="1:8" ht="12.75" customHeight="1">
      <c r="A406" s="282"/>
      <c r="B406" s="255"/>
      <c r="C406" s="52"/>
      <c r="D406" s="326"/>
      <c r="E406" s="82"/>
      <c r="F406" s="90"/>
      <c r="G406" s="69"/>
      <c r="H406" s="278"/>
    </row>
    <row r="407" spans="1:8" ht="12.75" customHeight="1">
      <c r="A407" s="245"/>
      <c r="B407" s="256"/>
      <c r="C407" s="54"/>
      <c r="D407" s="327"/>
      <c r="E407" s="83"/>
      <c r="F407" s="91"/>
      <c r="G407" s="70"/>
      <c r="H407" s="277"/>
    </row>
    <row r="408" spans="1:8" ht="12.75" customHeight="1">
      <c r="A408" s="282"/>
      <c r="B408" s="255"/>
      <c r="C408" s="52"/>
      <c r="D408" s="326"/>
      <c r="E408" s="82"/>
      <c r="F408" s="90"/>
      <c r="G408" s="69"/>
      <c r="H408" s="278"/>
    </row>
    <row r="409" spans="1:8" ht="12.75" customHeight="1">
      <c r="A409" s="245"/>
      <c r="B409" s="256" t="s">
        <v>905</v>
      </c>
      <c r="C409" s="54" t="s">
        <v>2425</v>
      </c>
      <c r="D409" s="327">
        <v>0.1</v>
      </c>
      <c r="E409" s="83" t="s">
        <v>2701</v>
      </c>
      <c r="F409" s="91"/>
      <c r="G409" s="70"/>
      <c r="H409" s="277"/>
    </row>
    <row r="410" spans="1:8" ht="12.75" customHeight="1">
      <c r="A410" s="282"/>
      <c r="B410" s="255"/>
      <c r="C410" s="55"/>
      <c r="D410" s="326"/>
      <c r="E410" s="82"/>
      <c r="F410" s="90"/>
      <c r="G410" s="73"/>
      <c r="H410" s="278"/>
    </row>
    <row r="411" spans="1:8" ht="12.75" customHeight="1">
      <c r="A411" s="245"/>
      <c r="B411" s="256"/>
      <c r="C411" s="54"/>
      <c r="D411" s="327"/>
      <c r="E411" s="83"/>
      <c r="F411" s="91"/>
      <c r="G411" s="101"/>
      <c r="H411" s="279"/>
    </row>
    <row r="412" spans="1:8" ht="12.75" customHeight="1">
      <c r="A412" s="282"/>
      <c r="B412" s="255"/>
      <c r="C412" s="52"/>
      <c r="D412" s="326"/>
      <c r="E412" s="82"/>
      <c r="F412" s="90"/>
      <c r="G412" s="69"/>
      <c r="H412" s="278"/>
    </row>
    <row r="413" spans="1:8" ht="12.75" customHeight="1">
      <c r="A413" s="245"/>
      <c r="B413" s="256" t="s">
        <v>248</v>
      </c>
      <c r="C413" s="54" t="s">
        <v>832</v>
      </c>
      <c r="D413" s="327">
        <v>0.6</v>
      </c>
      <c r="E413" s="83" t="s">
        <v>2701</v>
      </c>
      <c r="F413" s="91"/>
      <c r="G413" s="70"/>
      <c r="H413" s="277"/>
    </row>
    <row r="414" spans="1:8" ht="12.75" customHeight="1">
      <c r="A414" s="282"/>
      <c r="B414" s="255"/>
      <c r="C414" s="55" t="s">
        <v>2744</v>
      </c>
      <c r="D414" s="326"/>
      <c r="E414" s="82"/>
      <c r="F414" s="90"/>
      <c r="G414" s="73"/>
      <c r="H414" s="278"/>
    </row>
    <row r="415" spans="1:8" ht="12.75" customHeight="1">
      <c r="A415" s="245"/>
      <c r="B415" s="256" t="s">
        <v>1843</v>
      </c>
      <c r="C415" s="53" t="s">
        <v>673</v>
      </c>
      <c r="D415" s="327">
        <v>0.6</v>
      </c>
      <c r="E415" s="83" t="s">
        <v>2701</v>
      </c>
      <c r="F415" s="91"/>
      <c r="G415" s="101"/>
      <c r="H415" s="279"/>
    </row>
    <row r="416" spans="1:8" ht="12.75" customHeight="1">
      <c r="A416" s="282"/>
      <c r="B416" s="255"/>
      <c r="C416" s="55"/>
      <c r="D416" s="326"/>
      <c r="E416" s="82"/>
      <c r="F416" s="90"/>
      <c r="G416" s="73"/>
      <c r="H416" s="278"/>
    </row>
    <row r="417" spans="1:8" ht="12.75" customHeight="1">
      <c r="A417" s="245"/>
      <c r="B417" s="256"/>
      <c r="C417" s="54"/>
      <c r="D417" s="327"/>
      <c r="E417" s="83"/>
      <c r="F417" s="93"/>
      <c r="G417" s="101"/>
      <c r="H417" s="279"/>
    </row>
    <row r="418" spans="1:8" ht="12.75" customHeight="1">
      <c r="A418" s="285"/>
      <c r="B418" s="251"/>
      <c r="C418" s="264"/>
      <c r="D418" s="330"/>
      <c r="E418" s="80"/>
      <c r="F418" s="69"/>
      <c r="G418" s="69"/>
      <c r="H418" s="275"/>
    </row>
    <row r="419" spans="1:8" ht="12.75" customHeight="1">
      <c r="A419" s="81"/>
      <c r="B419" s="294" t="s">
        <v>414</v>
      </c>
      <c r="C419" s="53" t="s">
        <v>3150</v>
      </c>
      <c r="D419" s="331">
        <v>3.5</v>
      </c>
      <c r="E419" s="81" t="s">
        <v>117</v>
      </c>
      <c r="F419" s="70"/>
      <c r="G419" s="70"/>
      <c r="H419" s="374"/>
    </row>
    <row r="420" spans="1:8" ht="12.75" customHeight="1">
      <c r="A420" s="285"/>
      <c r="B420" s="293"/>
      <c r="C420" s="52"/>
      <c r="D420" s="328"/>
      <c r="E420" s="345"/>
      <c r="F420" s="355"/>
      <c r="G420" s="371"/>
      <c r="H420" s="372"/>
    </row>
    <row r="421" spans="1:8" ht="12.75" customHeight="1">
      <c r="A421" s="286"/>
      <c r="B421" s="294" t="s">
        <v>2528</v>
      </c>
      <c r="C421" s="53" t="s">
        <v>2530</v>
      </c>
      <c r="D421" s="329">
        <v>3.5</v>
      </c>
      <c r="E421" s="86" t="s">
        <v>117</v>
      </c>
      <c r="F421" s="74"/>
      <c r="G421" s="70"/>
      <c r="H421" s="376"/>
    </row>
    <row r="422" spans="1:8" ht="12.75" customHeight="1">
      <c r="A422" s="285"/>
      <c r="B422" s="293"/>
      <c r="C422" s="52"/>
      <c r="D422" s="328"/>
      <c r="E422" s="345"/>
      <c r="F422" s="355"/>
      <c r="G422" s="73"/>
      <c r="H422" s="372"/>
    </row>
    <row r="423" spans="1:8" ht="12.75" customHeight="1">
      <c r="A423" s="286"/>
      <c r="B423" s="294"/>
      <c r="C423" s="53"/>
      <c r="D423" s="329"/>
      <c r="E423" s="86"/>
      <c r="F423" s="356"/>
      <c r="G423" s="101"/>
      <c r="H423" s="373"/>
    </row>
    <row r="424" spans="1:8" ht="12.75" customHeight="1">
      <c r="A424" s="285"/>
      <c r="B424" s="293"/>
      <c r="C424" s="52"/>
      <c r="D424" s="328"/>
      <c r="E424" s="345"/>
      <c r="F424" s="355"/>
      <c r="G424" s="73"/>
      <c r="H424" s="372"/>
    </row>
    <row r="425" spans="1:8" ht="12.75" customHeight="1">
      <c r="A425" s="286"/>
      <c r="B425" s="294"/>
      <c r="C425" s="53"/>
      <c r="D425" s="329"/>
      <c r="E425" s="86"/>
      <c r="F425" s="356"/>
      <c r="G425" s="101"/>
      <c r="H425" s="373"/>
    </row>
    <row r="426" spans="1:8" ht="12.75" customHeight="1">
      <c r="A426" s="285"/>
      <c r="B426" s="293"/>
      <c r="C426" s="52"/>
      <c r="D426" s="328"/>
      <c r="E426" s="345"/>
      <c r="F426" s="355"/>
      <c r="G426" s="73"/>
      <c r="H426" s="372"/>
    </row>
    <row r="427" spans="1:8" ht="12.75" customHeight="1">
      <c r="A427" s="286"/>
      <c r="B427" s="294"/>
      <c r="C427" s="53"/>
      <c r="D427" s="329"/>
      <c r="E427" s="86"/>
      <c r="F427" s="356"/>
      <c r="G427" s="101"/>
      <c r="H427" s="373"/>
    </row>
    <row r="428" spans="1:8" ht="12.75" customHeight="1">
      <c r="A428" s="285"/>
      <c r="B428" s="293"/>
      <c r="C428" s="52"/>
      <c r="D428" s="328"/>
      <c r="E428" s="345"/>
      <c r="F428" s="355"/>
      <c r="G428" s="73"/>
      <c r="H428" s="372"/>
    </row>
    <row r="429" spans="1:8" ht="12.75" customHeight="1">
      <c r="A429" s="286"/>
      <c r="B429" s="294"/>
      <c r="C429" s="53"/>
      <c r="D429" s="329"/>
      <c r="E429" s="86"/>
      <c r="F429" s="356"/>
      <c r="G429" s="101"/>
      <c r="H429" s="373"/>
    </row>
    <row r="430" spans="1:8" ht="12.75" customHeight="1">
      <c r="A430" s="285"/>
      <c r="B430" s="293"/>
      <c r="C430" s="52"/>
      <c r="D430" s="328"/>
      <c r="E430" s="345"/>
      <c r="F430" s="355"/>
      <c r="G430" s="73"/>
      <c r="H430" s="372"/>
    </row>
    <row r="431" spans="1:8" ht="12.75" customHeight="1">
      <c r="A431" s="286"/>
      <c r="B431" s="294"/>
      <c r="C431" s="53"/>
      <c r="D431" s="329"/>
      <c r="E431" s="86"/>
      <c r="F431" s="356"/>
      <c r="G431" s="101"/>
      <c r="H431" s="373"/>
    </row>
    <row r="432" spans="1:8" ht="12.75" customHeight="1">
      <c r="A432" s="285"/>
      <c r="B432" s="293"/>
      <c r="C432" s="52"/>
      <c r="D432" s="328"/>
      <c r="E432" s="345"/>
      <c r="F432" s="355"/>
      <c r="G432" s="73"/>
      <c r="H432" s="372"/>
    </row>
    <row r="433" spans="1:8" ht="12.75" customHeight="1">
      <c r="A433" s="286"/>
      <c r="B433" s="294"/>
      <c r="C433" s="53"/>
      <c r="D433" s="329"/>
      <c r="E433" s="86"/>
      <c r="F433" s="356"/>
      <c r="G433" s="101"/>
      <c r="H433" s="373"/>
    </row>
    <row r="434" spans="1:8" ht="12.75" customHeight="1">
      <c r="A434" s="285"/>
      <c r="B434" s="293"/>
      <c r="C434" s="52"/>
      <c r="D434" s="328"/>
      <c r="E434" s="345"/>
      <c r="F434" s="355"/>
      <c r="G434" s="73"/>
      <c r="H434" s="372"/>
    </row>
    <row r="435" spans="1:8" ht="12.75" customHeight="1">
      <c r="A435" s="286"/>
      <c r="B435" s="294"/>
      <c r="C435" s="53"/>
      <c r="D435" s="329"/>
      <c r="E435" s="86"/>
      <c r="F435" s="356"/>
      <c r="G435" s="101"/>
      <c r="H435" s="373"/>
    </row>
    <row r="436" spans="1:8" ht="12.75" customHeight="1">
      <c r="A436" s="285"/>
      <c r="B436" s="293"/>
      <c r="C436" s="52"/>
      <c r="D436" s="328"/>
      <c r="E436" s="345"/>
      <c r="F436" s="355"/>
      <c r="G436" s="73"/>
      <c r="H436" s="372"/>
    </row>
    <row r="437" spans="1:8" ht="12.75" customHeight="1">
      <c r="A437" s="286"/>
      <c r="B437" s="294"/>
      <c r="C437" s="53"/>
      <c r="D437" s="329"/>
      <c r="E437" s="86"/>
      <c r="F437" s="356"/>
      <c r="G437" s="101"/>
      <c r="H437" s="373"/>
    </row>
    <row r="438" spans="1:8" ht="12.75" customHeight="1">
      <c r="A438" s="285"/>
      <c r="B438" s="293"/>
      <c r="C438" s="52"/>
      <c r="D438" s="328"/>
      <c r="E438" s="345"/>
      <c r="F438" s="355"/>
      <c r="G438" s="73"/>
      <c r="H438" s="372"/>
    </row>
    <row r="439" spans="1:8" ht="12.75" customHeight="1">
      <c r="A439" s="286"/>
      <c r="B439" s="294"/>
      <c r="C439" s="53"/>
      <c r="D439" s="329"/>
      <c r="E439" s="86"/>
      <c r="F439" s="356"/>
      <c r="G439" s="101"/>
      <c r="H439" s="373"/>
    </row>
    <row r="440" spans="1:8" ht="12.75" customHeight="1">
      <c r="A440" s="288"/>
      <c r="B440" s="261"/>
      <c r="C440" s="55"/>
      <c r="D440" s="333"/>
      <c r="E440" s="85"/>
      <c r="F440" s="73"/>
      <c r="G440" s="73"/>
      <c r="H440" s="278"/>
    </row>
    <row r="441" spans="1:8" ht="12.75" customHeight="1">
      <c r="A441" s="283"/>
      <c r="B441" s="40" t="s">
        <v>165</v>
      </c>
      <c r="C441" s="53"/>
      <c r="D441" s="334"/>
      <c r="E441" s="272"/>
      <c r="F441" s="94"/>
      <c r="G441" s="102"/>
      <c r="H441" s="281"/>
    </row>
    <row r="442" spans="1:8" ht="12.75" customHeight="1">
      <c r="A442" s="80"/>
      <c r="B442" s="249"/>
      <c r="C442" s="249"/>
      <c r="D442" s="330"/>
      <c r="E442" s="80"/>
      <c r="F442" s="69"/>
      <c r="G442" s="69"/>
      <c r="H442" s="275"/>
    </row>
    <row r="443" spans="1:8" ht="12.75" customHeight="1">
      <c r="A443" s="245"/>
      <c r="B443" s="256" t="s">
        <v>3240</v>
      </c>
      <c r="C443" s="311"/>
      <c r="D443" s="331"/>
      <c r="E443" s="81"/>
      <c r="F443" s="70"/>
      <c r="G443" s="70"/>
      <c r="H443" s="374"/>
    </row>
    <row r="444" spans="1:8" ht="12.75" customHeight="1">
      <c r="A444" s="282"/>
      <c r="B444" s="255"/>
      <c r="C444" s="55"/>
      <c r="D444" s="330"/>
      <c r="E444" s="80"/>
      <c r="F444" s="69"/>
      <c r="G444" s="69"/>
      <c r="H444" s="275"/>
    </row>
    <row r="445" spans="1:8" ht="12.75" customHeight="1">
      <c r="A445" s="711"/>
      <c r="B445" s="256" t="s">
        <v>2784</v>
      </c>
      <c r="C445" s="54" t="s">
        <v>2950</v>
      </c>
      <c r="D445" s="331"/>
      <c r="E445" s="81"/>
      <c r="F445" s="70"/>
      <c r="G445" s="70"/>
      <c r="H445" s="277"/>
    </row>
    <row r="446" spans="1:8" ht="12.75" customHeight="1">
      <c r="A446" s="282"/>
      <c r="B446" s="255"/>
      <c r="C446" s="52"/>
      <c r="D446" s="326"/>
      <c r="E446" s="82"/>
      <c r="F446" s="90"/>
      <c r="G446" s="69"/>
      <c r="H446" s="278"/>
    </row>
    <row r="447" spans="1:8" ht="12.75" customHeight="1">
      <c r="A447" s="245"/>
      <c r="B447" s="256"/>
      <c r="C447" s="54"/>
      <c r="D447" s="327"/>
      <c r="E447" s="83"/>
      <c r="F447" s="91"/>
      <c r="G447" s="70"/>
      <c r="H447" s="277"/>
    </row>
    <row r="448" spans="1:8" ht="12.75" customHeight="1">
      <c r="A448" s="282"/>
      <c r="B448" s="255"/>
      <c r="C448" s="52"/>
      <c r="D448" s="326"/>
      <c r="E448" s="82"/>
      <c r="F448" s="90"/>
      <c r="G448" s="69"/>
      <c r="H448" s="278"/>
    </row>
    <row r="449" spans="1:8" ht="12.75" customHeight="1">
      <c r="A449" s="245"/>
      <c r="B449" s="256" t="s">
        <v>905</v>
      </c>
      <c r="C449" s="54" t="s">
        <v>2425</v>
      </c>
      <c r="D449" s="327">
        <v>0.9</v>
      </c>
      <c r="E449" s="83" t="s">
        <v>2701</v>
      </c>
      <c r="F449" s="91"/>
      <c r="G449" s="70"/>
      <c r="H449" s="277"/>
    </row>
    <row r="450" spans="1:8" ht="12.75" customHeight="1">
      <c r="A450" s="282"/>
      <c r="B450" s="255"/>
      <c r="C450" s="52"/>
      <c r="D450" s="715"/>
      <c r="E450" s="82"/>
      <c r="F450" s="90"/>
      <c r="G450" s="69"/>
      <c r="H450" s="372"/>
    </row>
    <row r="451" spans="1:8" ht="12.75" customHeight="1">
      <c r="A451" s="245"/>
      <c r="B451" s="256" t="s">
        <v>2710</v>
      </c>
      <c r="C451" s="54" t="s">
        <v>2459</v>
      </c>
      <c r="D451" s="413">
        <v>0.6</v>
      </c>
      <c r="E451" s="83" t="s">
        <v>1022</v>
      </c>
      <c r="F451" s="72"/>
      <c r="G451" s="70"/>
      <c r="H451" s="375"/>
    </row>
    <row r="452" spans="1:8" ht="12.75" customHeight="1">
      <c r="A452" s="285"/>
      <c r="B452" s="293"/>
      <c r="C452" s="52"/>
      <c r="D452" s="341"/>
      <c r="E452" s="82"/>
      <c r="F452" s="355"/>
      <c r="G452" s="73"/>
      <c r="H452" s="372"/>
    </row>
    <row r="453" spans="1:8" ht="12.75" customHeight="1">
      <c r="A453" s="286"/>
      <c r="B453" s="256" t="s">
        <v>2469</v>
      </c>
      <c r="C453" s="54" t="s">
        <v>673</v>
      </c>
      <c r="D453" s="339">
        <v>0.57999999999999996</v>
      </c>
      <c r="E453" s="83" t="s">
        <v>1022</v>
      </c>
      <c r="F453" s="356"/>
      <c r="G453" s="101"/>
      <c r="H453" s="373"/>
    </row>
    <row r="454" spans="1:8" ht="12.75" customHeight="1">
      <c r="A454" s="282"/>
      <c r="B454" s="255"/>
      <c r="C454" s="52"/>
      <c r="D454" s="326"/>
      <c r="E454" s="82"/>
      <c r="F454" s="90"/>
      <c r="G454" s="69"/>
      <c r="H454" s="278"/>
    </row>
    <row r="455" spans="1:8" ht="12.75" customHeight="1">
      <c r="A455" s="245"/>
      <c r="B455" s="256" t="s">
        <v>248</v>
      </c>
      <c r="C455" s="54" t="s">
        <v>3304</v>
      </c>
      <c r="D455" s="327">
        <v>0.5</v>
      </c>
      <c r="E455" s="83" t="s">
        <v>2701</v>
      </c>
      <c r="F455" s="91"/>
      <c r="G455" s="70"/>
      <c r="H455" s="277"/>
    </row>
    <row r="456" spans="1:8" ht="12.75" customHeight="1">
      <c r="A456" s="282"/>
      <c r="B456" s="258"/>
      <c r="C456" s="52"/>
      <c r="D456" s="326"/>
      <c r="E456" s="82"/>
      <c r="F456" s="90"/>
      <c r="G456" s="69"/>
      <c r="H456" s="372"/>
    </row>
    <row r="457" spans="1:8" ht="12.75" customHeight="1">
      <c r="A457" s="245"/>
      <c r="B457" s="256" t="s">
        <v>3197</v>
      </c>
      <c r="C457" s="54" t="s">
        <v>3306</v>
      </c>
      <c r="D457" s="327">
        <v>5.6</v>
      </c>
      <c r="E457" s="83" t="s">
        <v>2701</v>
      </c>
      <c r="F457" s="72"/>
      <c r="G457" s="70"/>
      <c r="H457" s="375"/>
    </row>
    <row r="458" spans="1:8" ht="12.75" customHeight="1">
      <c r="A458" s="282"/>
      <c r="B458" s="255"/>
      <c r="C458" s="55" t="s">
        <v>2712</v>
      </c>
      <c r="D458" s="326"/>
      <c r="E458" s="82"/>
      <c r="F458" s="90"/>
      <c r="G458" s="73"/>
      <c r="H458" s="278"/>
    </row>
    <row r="459" spans="1:8" ht="12.75" customHeight="1">
      <c r="A459" s="245"/>
      <c r="B459" s="256" t="s">
        <v>1843</v>
      </c>
      <c r="C459" s="53" t="s">
        <v>666</v>
      </c>
      <c r="D459" s="327">
        <v>0.5</v>
      </c>
      <c r="E459" s="83" t="s">
        <v>2701</v>
      </c>
      <c r="F459" s="91"/>
      <c r="G459" s="101"/>
      <c r="H459" s="279"/>
    </row>
    <row r="460" spans="1:8" ht="12.75" customHeight="1">
      <c r="A460" s="282"/>
      <c r="B460" s="255"/>
      <c r="C460" s="55" t="s">
        <v>2744</v>
      </c>
      <c r="D460" s="326"/>
      <c r="E460" s="82"/>
      <c r="F460" s="90"/>
      <c r="G460" s="73"/>
      <c r="H460" s="278"/>
    </row>
    <row r="461" spans="1:8" ht="12.75" customHeight="1">
      <c r="A461" s="245"/>
      <c r="B461" s="256" t="s">
        <v>1843</v>
      </c>
      <c r="C461" s="53" t="s">
        <v>673</v>
      </c>
      <c r="D461" s="327">
        <v>5.6</v>
      </c>
      <c r="E461" s="83" t="s">
        <v>2701</v>
      </c>
      <c r="F461" s="92"/>
      <c r="G461" s="101"/>
      <c r="H461" s="279"/>
    </row>
    <row r="462" spans="1:8" ht="12.75" customHeight="1">
      <c r="A462" s="285"/>
      <c r="B462" s="251"/>
      <c r="C462" s="264"/>
      <c r="D462" s="330"/>
      <c r="E462" s="80"/>
      <c r="F462" s="69"/>
      <c r="G462" s="69"/>
      <c r="H462" s="275"/>
    </row>
    <row r="463" spans="1:8" ht="12.75" customHeight="1">
      <c r="A463" s="81"/>
      <c r="B463" s="294" t="s">
        <v>2511</v>
      </c>
      <c r="C463" s="53" t="s">
        <v>3150</v>
      </c>
      <c r="D463" s="331">
        <f>29.9-22.9</f>
        <v>7</v>
      </c>
      <c r="E463" s="81" t="s">
        <v>117</v>
      </c>
      <c r="F463" s="70"/>
      <c r="G463" s="70"/>
      <c r="H463" s="374"/>
    </row>
    <row r="464" spans="1:8" ht="12.75" customHeight="1">
      <c r="A464" s="285"/>
      <c r="B464" s="251"/>
      <c r="C464" s="264"/>
      <c r="D464" s="330"/>
      <c r="E464" s="80"/>
      <c r="F464" s="69"/>
      <c r="G464" s="69"/>
      <c r="H464" s="275"/>
    </row>
    <row r="465" spans="1:8" ht="12.75" customHeight="1">
      <c r="A465" s="81"/>
      <c r="B465" s="294" t="s">
        <v>2519</v>
      </c>
      <c r="C465" s="53" t="s">
        <v>2022</v>
      </c>
      <c r="D465" s="331">
        <v>22.9</v>
      </c>
      <c r="E465" s="81" t="s">
        <v>117</v>
      </c>
      <c r="F465" s="70"/>
      <c r="G465" s="70"/>
      <c r="H465" s="374"/>
    </row>
    <row r="466" spans="1:8" ht="12.75" customHeight="1">
      <c r="A466" s="285"/>
      <c r="B466" s="293"/>
      <c r="C466" s="52"/>
      <c r="D466" s="328"/>
      <c r="E466" s="345"/>
      <c r="F466" s="355"/>
      <c r="G466" s="371"/>
      <c r="H466" s="372"/>
    </row>
    <row r="467" spans="1:8" ht="12.75" customHeight="1">
      <c r="A467" s="286"/>
      <c r="B467" s="294" t="s">
        <v>2528</v>
      </c>
      <c r="C467" s="53" t="s">
        <v>2530</v>
      </c>
      <c r="D467" s="329">
        <v>29.9</v>
      </c>
      <c r="E467" s="86" t="s">
        <v>117</v>
      </c>
      <c r="F467" s="74"/>
      <c r="G467" s="70"/>
      <c r="H467" s="376"/>
    </row>
    <row r="468" spans="1:8" ht="12.75" customHeight="1">
      <c r="A468" s="282"/>
      <c r="B468" s="255"/>
      <c r="C468" s="52"/>
      <c r="D468" s="326"/>
      <c r="E468" s="82"/>
      <c r="F468" s="90"/>
      <c r="G468" s="73"/>
      <c r="H468" s="278"/>
    </row>
    <row r="469" spans="1:8" ht="12.75" customHeight="1">
      <c r="A469" s="286"/>
      <c r="B469" s="294" t="s">
        <v>1271</v>
      </c>
      <c r="C469" s="53" t="s">
        <v>3231</v>
      </c>
      <c r="D469" s="329">
        <v>22.9</v>
      </c>
      <c r="E469" s="86" t="s">
        <v>117</v>
      </c>
      <c r="F469" s="356"/>
      <c r="G469" s="101"/>
      <c r="H469" s="373"/>
    </row>
    <row r="470" spans="1:8" ht="12.75" customHeight="1">
      <c r="A470" s="285"/>
      <c r="B470" s="293" t="s">
        <v>769</v>
      </c>
      <c r="C470" s="52"/>
      <c r="D470" s="328"/>
      <c r="E470" s="345"/>
      <c r="F470" s="355"/>
      <c r="G470" s="73"/>
      <c r="H470" s="372"/>
    </row>
    <row r="471" spans="1:8" ht="12.75" customHeight="1">
      <c r="A471" s="286"/>
      <c r="B471" s="294" t="s">
        <v>2715</v>
      </c>
      <c r="C471" s="53" t="s">
        <v>2348</v>
      </c>
      <c r="D471" s="329">
        <v>7</v>
      </c>
      <c r="E471" s="86" t="s">
        <v>117</v>
      </c>
      <c r="F471" s="356"/>
      <c r="G471" s="101"/>
      <c r="H471" s="373"/>
    </row>
    <row r="472" spans="1:8" ht="12.75" customHeight="1">
      <c r="A472" s="285"/>
      <c r="B472" s="293" t="s">
        <v>619</v>
      </c>
      <c r="C472" s="52"/>
      <c r="D472" s="328"/>
      <c r="E472" s="345"/>
      <c r="F472" s="355"/>
      <c r="G472" s="73"/>
      <c r="H472" s="372"/>
    </row>
    <row r="473" spans="1:8" ht="12.75" customHeight="1">
      <c r="A473" s="286"/>
      <c r="B473" s="294" t="s">
        <v>2715</v>
      </c>
      <c r="C473" s="53" t="s">
        <v>542</v>
      </c>
      <c r="D473" s="329">
        <v>7</v>
      </c>
      <c r="E473" s="86" t="s">
        <v>161</v>
      </c>
      <c r="F473" s="356"/>
      <c r="G473" s="101"/>
      <c r="H473" s="373"/>
    </row>
    <row r="474" spans="1:8" ht="12.75" customHeight="1">
      <c r="A474" s="285"/>
      <c r="B474" s="255" t="s">
        <v>3167</v>
      </c>
      <c r="C474" s="55" t="s">
        <v>4523</v>
      </c>
      <c r="D474" s="328"/>
      <c r="E474" s="345"/>
      <c r="F474" s="355"/>
      <c r="G474" s="73"/>
      <c r="H474" s="372"/>
    </row>
    <row r="475" spans="1:8" ht="12.75" customHeight="1">
      <c r="A475" s="286"/>
      <c r="B475" s="256" t="s">
        <v>857</v>
      </c>
      <c r="C475" s="54" t="s">
        <v>4192</v>
      </c>
      <c r="D475" s="329">
        <v>20.399999999999999</v>
      </c>
      <c r="E475" s="86" t="s">
        <v>117</v>
      </c>
      <c r="F475" s="356"/>
      <c r="G475" s="101"/>
      <c r="H475" s="373"/>
    </row>
    <row r="476" spans="1:8" ht="12.75" customHeight="1">
      <c r="A476" s="285"/>
      <c r="B476" s="255" t="s">
        <v>355</v>
      </c>
      <c r="C476" s="55" t="s">
        <v>156</v>
      </c>
      <c r="D476" s="328"/>
      <c r="E476" s="345"/>
      <c r="F476" s="355"/>
      <c r="G476" s="73"/>
      <c r="H476" s="372"/>
    </row>
    <row r="477" spans="1:8" ht="12.75" customHeight="1">
      <c r="A477" s="286"/>
      <c r="B477" s="256" t="s">
        <v>1974</v>
      </c>
      <c r="C477" s="54" t="s">
        <v>550</v>
      </c>
      <c r="D477" s="329">
        <v>3.7</v>
      </c>
      <c r="E477" s="86" t="s">
        <v>117</v>
      </c>
      <c r="F477" s="356"/>
      <c r="G477" s="101"/>
      <c r="H477" s="373"/>
    </row>
    <row r="478" spans="1:8" ht="12.75" customHeight="1">
      <c r="A478" s="285"/>
      <c r="B478" s="293"/>
      <c r="C478" s="52"/>
      <c r="D478" s="328"/>
      <c r="E478" s="345"/>
      <c r="F478" s="355"/>
      <c r="G478" s="73"/>
      <c r="H478" s="372"/>
    </row>
    <row r="479" spans="1:8" ht="12.75" customHeight="1">
      <c r="A479" s="286"/>
      <c r="B479" s="294"/>
      <c r="C479" s="53"/>
      <c r="D479" s="329"/>
      <c r="E479" s="86"/>
      <c r="F479" s="356"/>
      <c r="G479" s="101"/>
      <c r="H479" s="373"/>
    </row>
    <row r="480" spans="1:8" ht="12.75" customHeight="1">
      <c r="A480" s="288"/>
      <c r="B480" s="261"/>
      <c r="C480" s="55"/>
      <c r="D480" s="333"/>
      <c r="E480" s="85"/>
      <c r="F480" s="73"/>
      <c r="G480" s="73"/>
      <c r="H480" s="278"/>
    </row>
    <row r="481" spans="1:8" ht="12.75" customHeight="1">
      <c r="A481" s="283"/>
      <c r="B481" s="40" t="s">
        <v>165</v>
      </c>
      <c r="C481" s="53"/>
      <c r="D481" s="334"/>
      <c r="E481" s="272"/>
      <c r="F481" s="94"/>
      <c r="G481" s="102"/>
      <c r="H481" s="281"/>
    </row>
    <row r="482" spans="1:8" ht="12.75" customHeight="1">
      <c r="A482" s="80"/>
      <c r="B482" s="249"/>
      <c r="C482" s="249"/>
      <c r="D482" s="330"/>
      <c r="E482" s="80"/>
      <c r="F482" s="69"/>
      <c r="G482" s="69"/>
      <c r="H482" s="275"/>
    </row>
    <row r="483" spans="1:8" ht="12.75" customHeight="1">
      <c r="A483" s="245"/>
      <c r="B483" s="256" t="s">
        <v>3243</v>
      </c>
      <c r="C483" s="311"/>
      <c r="D483" s="331"/>
      <c r="E483" s="81"/>
      <c r="F483" s="70"/>
      <c r="G483" s="70"/>
      <c r="H483" s="374"/>
    </row>
    <row r="484" spans="1:8" ht="12.75" customHeight="1">
      <c r="A484" s="282"/>
      <c r="B484" s="255"/>
      <c r="C484" s="55"/>
      <c r="D484" s="330"/>
      <c r="E484" s="80"/>
      <c r="F484" s="69"/>
      <c r="G484" s="69"/>
      <c r="H484" s="275"/>
    </row>
    <row r="485" spans="1:8" ht="12.75" customHeight="1">
      <c r="A485" s="711"/>
      <c r="B485" s="256" t="s">
        <v>2951</v>
      </c>
      <c r="C485" s="54" t="s">
        <v>2043</v>
      </c>
      <c r="D485" s="331"/>
      <c r="E485" s="81"/>
      <c r="F485" s="70"/>
      <c r="G485" s="70"/>
      <c r="H485" s="277"/>
    </row>
    <row r="486" spans="1:8" ht="12.75" customHeight="1">
      <c r="A486" s="282"/>
      <c r="B486" s="255"/>
      <c r="C486" s="52"/>
      <c r="D486" s="326"/>
      <c r="E486" s="82"/>
      <c r="F486" s="90"/>
      <c r="G486" s="69"/>
      <c r="H486" s="278"/>
    </row>
    <row r="487" spans="1:8" ht="12.75" customHeight="1">
      <c r="A487" s="245"/>
      <c r="B487" s="256"/>
      <c r="C487" s="54"/>
      <c r="D487" s="327"/>
      <c r="E487" s="83"/>
      <c r="F487" s="91"/>
      <c r="G487" s="70"/>
      <c r="H487" s="277"/>
    </row>
    <row r="488" spans="1:8" ht="12.75" customHeight="1">
      <c r="A488" s="282"/>
      <c r="B488" s="255"/>
      <c r="C488" s="52"/>
      <c r="D488" s="326"/>
      <c r="E488" s="82"/>
      <c r="F488" s="90"/>
      <c r="G488" s="69"/>
      <c r="H488" s="278"/>
    </row>
    <row r="489" spans="1:8" ht="12.75" customHeight="1">
      <c r="A489" s="245"/>
      <c r="B489" s="256" t="s">
        <v>905</v>
      </c>
      <c r="C489" s="54" t="s">
        <v>2425</v>
      </c>
      <c r="D489" s="327">
        <v>1.3</v>
      </c>
      <c r="E489" s="83" t="s">
        <v>2701</v>
      </c>
      <c r="F489" s="91"/>
      <c r="G489" s="70"/>
      <c r="H489" s="277"/>
    </row>
    <row r="490" spans="1:8" ht="12.75" customHeight="1">
      <c r="A490" s="282"/>
      <c r="B490" s="255"/>
      <c r="C490" s="52"/>
      <c r="D490" s="715"/>
      <c r="E490" s="82"/>
      <c r="F490" s="90"/>
      <c r="G490" s="69"/>
      <c r="H490" s="372"/>
    </row>
    <row r="491" spans="1:8" ht="12.75" customHeight="1">
      <c r="A491" s="245"/>
      <c r="B491" s="256" t="s">
        <v>2710</v>
      </c>
      <c r="C491" s="54" t="s">
        <v>2459</v>
      </c>
      <c r="D491" s="413">
        <v>0.84</v>
      </c>
      <c r="E491" s="83" t="s">
        <v>1022</v>
      </c>
      <c r="F491" s="72"/>
      <c r="G491" s="70"/>
      <c r="H491" s="375"/>
    </row>
    <row r="492" spans="1:8" ht="12.75" customHeight="1">
      <c r="A492" s="285"/>
      <c r="B492" s="293"/>
      <c r="C492" s="52"/>
      <c r="D492" s="341"/>
      <c r="E492" s="82"/>
      <c r="F492" s="355"/>
      <c r="G492" s="73"/>
      <c r="H492" s="372"/>
    </row>
    <row r="493" spans="1:8" ht="12.75" customHeight="1">
      <c r="A493" s="286"/>
      <c r="B493" s="256" t="s">
        <v>2469</v>
      </c>
      <c r="C493" s="54" t="s">
        <v>673</v>
      </c>
      <c r="D493" s="339">
        <v>0.81</v>
      </c>
      <c r="E493" s="83" t="s">
        <v>1022</v>
      </c>
      <c r="F493" s="356"/>
      <c r="G493" s="101"/>
      <c r="H493" s="373"/>
    </row>
    <row r="494" spans="1:8" ht="12.75" customHeight="1">
      <c r="A494" s="282"/>
      <c r="B494" s="255"/>
      <c r="C494" s="52"/>
      <c r="D494" s="326"/>
      <c r="E494" s="82"/>
      <c r="F494" s="90"/>
      <c r="G494" s="69"/>
      <c r="H494" s="278"/>
    </row>
    <row r="495" spans="1:8" ht="12.75" customHeight="1">
      <c r="A495" s="245"/>
      <c r="B495" s="256" t="s">
        <v>248</v>
      </c>
      <c r="C495" s="54" t="s">
        <v>3304</v>
      </c>
      <c r="D495" s="327">
        <v>0.7</v>
      </c>
      <c r="E495" s="83" t="s">
        <v>2701</v>
      </c>
      <c r="F495" s="91"/>
      <c r="G495" s="70"/>
      <c r="H495" s="277"/>
    </row>
    <row r="496" spans="1:8" ht="12.75" customHeight="1">
      <c r="A496" s="282"/>
      <c r="B496" s="258"/>
      <c r="C496" s="52"/>
      <c r="D496" s="326"/>
      <c r="E496" s="82"/>
      <c r="F496" s="90"/>
      <c r="G496" s="69"/>
      <c r="H496" s="372"/>
    </row>
    <row r="497" spans="1:8" ht="12.75" customHeight="1">
      <c r="A497" s="245"/>
      <c r="B497" s="256" t="s">
        <v>248</v>
      </c>
      <c r="C497" s="54" t="s">
        <v>1001</v>
      </c>
      <c r="D497" s="327">
        <v>8.1</v>
      </c>
      <c r="E497" s="83" t="s">
        <v>2701</v>
      </c>
      <c r="F497" s="72"/>
      <c r="G497" s="70"/>
      <c r="H497" s="375"/>
    </row>
    <row r="498" spans="1:8" ht="12.75" customHeight="1">
      <c r="A498" s="282"/>
      <c r="B498" s="255"/>
      <c r="C498" s="55" t="s">
        <v>2712</v>
      </c>
      <c r="D498" s="326"/>
      <c r="E498" s="82"/>
      <c r="F498" s="90"/>
      <c r="G498" s="73"/>
      <c r="H498" s="278"/>
    </row>
    <row r="499" spans="1:8" ht="12.75" customHeight="1">
      <c r="A499" s="245"/>
      <c r="B499" s="256" t="s">
        <v>1843</v>
      </c>
      <c r="C499" s="53" t="s">
        <v>666</v>
      </c>
      <c r="D499" s="327">
        <v>0.7</v>
      </c>
      <c r="E499" s="83" t="s">
        <v>2701</v>
      </c>
      <c r="F499" s="91"/>
      <c r="G499" s="101"/>
      <c r="H499" s="279"/>
    </row>
    <row r="500" spans="1:8" ht="12.75" customHeight="1">
      <c r="A500" s="282"/>
      <c r="B500" s="255"/>
      <c r="C500" s="55" t="s">
        <v>2744</v>
      </c>
      <c r="D500" s="326"/>
      <c r="E500" s="82"/>
      <c r="F500" s="90"/>
      <c r="G500" s="73"/>
      <c r="H500" s="278"/>
    </row>
    <row r="501" spans="1:8" ht="12.75" customHeight="1">
      <c r="A501" s="245"/>
      <c r="B501" s="256" t="s">
        <v>1843</v>
      </c>
      <c r="C501" s="53" t="s">
        <v>673</v>
      </c>
      <c r="D501" s="327">
        <v>8.1</v>
      </c>
      <c r="E501" s="83" t="s">
        <v>2701</v>
      </c>
      <c r="F501" s="92"/>
      <c r="G501" s="101"/>
      <c r="H501" s="279"/>
    </row>
    <row r="502" spans="1:8" ht="12.75" customHeight="1">
      <c r="A502" s="285"/>
      <c r="B502" s="251"/>
      <c r="C502" s="264"/>
      <c r="D502" s="330"/>
      <c r="E502" s="80"/>
      <c r="F502" s="69"/>
      <c r="G502" s="69"/>
      <c r="H502" s="275"/>
    </row>
    <row r="503" spans="1:8" ht="12.75" customHeight="1">
      <c r="A503" s="81"/>
      <c r="B503" s="294" t="s">
        <v>2511</v>
      </c>
      <c r="C503" s="53" t="s">
        <v>3150</v>
      </c>
      <c r="D503" s="331">
        <f>41.3-32.2</f>
        <v>9.0999999999999943</v>
      </c>
      <c r="E503" s="81" t="s">
        <v>117</v>
      </c>
      <c r="F503" s="70"/>
      <c r="G503" s="70"/>
      <c r="H503" s="374"/>
    </row>
    <row r="504" spans="1:8" ht="12.75" customHeight="1">
      <c r="A504" s="285"/>
      <c r="B504" s="251"/>
      <c r="C504" s="264"/>
      <c r="D504" s="330"/>
      <c r="E504" s="80"/>
      <c r="F504" s="69"/>
      <c r="G504" s="69"/>
      <c r="H504" s="275"/>
    </row>
    <row r="505" spans="1:8" ht="12.75" customHeight="1">
      <c r="A505" s="81"/>
      <c r="B505" s="294" t="s">
        <v>2519</v>
      </c>
      <c r="C505" s="53" t="s">
        <v>2022</v>
      </c>
      <c r="D505" s="331">
        <v>32.200000000000003</v>
      </c>
      <c r="E505" s="81" t="s">
        <v>117</v>
      </c>
      <c r="F505" s="70"/>
      <c r="G505" s="70"/>
      <c r="H505" s="374"/>
    </row>
    <row r="506" spans="1:8" ht="12.75" customHeight="1">
      <c r="A506" s="285"/>
      <c r="B506" s="293"/>
      <c r="C506" s="52"/>
      <c r="D506" s="328"/>
      <c r="E506" s="345"/>
      <c r="F506" s="355"/>
      <c r="G506" s="371"/>
      <c r="H506" s="372"/>
    </row>
    <row r="507" spans="1:8" ht="12.75" customHeight="1">
      <c r="A507" s="286"/>
      <c r="B507" s="294" t="s">
        <v>2528</v>
      </c>
      <c r="C507" s="53" t="s">
        <v>2530</v>
      </c>
      <c r="D507" s="329">
        <v>41.3</v>
      </c>
      <c r="E507" s="86" t="s">
        <v>117</v>
      </c>
      <c r="F507" s="74"/>
      <c r="G507" s="70"/>
      <c r="H507" s="376"/>
    </row>
    <row r="508" spans="1:8" ht="12.75" customHeight="1">
      <c r="A508" s="282"/>
      <c r="B508" s="255"/>
      <c r="C508" s="52"/>
      <c r="D508" s="326"/>
      <c r="E508" s="82"/>
      <c r="F508" s="90"/>
      <c r="G508" s="73"/>
      <c r="H508" s="278"/>
    </row>
    <row r="509" spans="1:8" ht="12.75" customHeight="1">
      <c r="A509" s="286"/>
      <c r="B509" s="294" t="s">
        <v>284</v>
      </c>
      <c r="C509" s="53" t="s">
        <v>3158</v>
      </c>
      <c r="D509" s="329">
        <v>32.200000000000003</v>
      </c>
      <c r="E509" s="86" t="s">
        <v>117</v>
      </c>
      <c r="F509" s="356"/>
      <c r="G509" s="101"/>
      <c r="H509" s="373"/>
    </row>
    <row r="510" spans="1:8" ht="12.75" customHeight="1">
      <c r="A510" s="285"/>
      <c r="B510" s="293" t="s">
        <v>769</v>
      </c>
      <c r="C510" s="52"/>
      <c r="D510" s="328"/>
      <c r="E510" s="345"/>
      <c r="F510" s="355"/>
      <c r="G510" s="73"/>
      <c r="H510" s="372"/>
    </row>
    <row r="511" spans="1:8" ht="12.75" customHeight="1">
      <c r="A511" s="286"/>
      <c r="B511" s="294" t="s">
        <v>2715</v>
      </c>
      <c r="C511" s="53" t="s">
        <v>2348</v>
      </c>
      <c r="D511" s="329">
        <v>10</v>
      </c>
      <c r="E511" s="86" t="s">
        <v>117</v>
      </c>
      <c r="F511" s="356"/>
      <c r="G511" s="101"/>
      <c r="H511" s="373"/>
    </row>
    <row r="512" spans="1:8" ht="12.75" customHeight="1">
      <c r="A512" s="285"/>
      <c r="B512" s="293" t="s">
        <v>619</v>
      </c>
      <c r="C512" s="52"/>
      <c r="D512" s="328"/>
      <c r="E512" s="345"/>
      <c r="F512" s="355"/>
      <c r="G512" s="73"/>
      <c r="H512" s="372"/>
    </row>
    <row r="513" spans="1:8" ht="12.75" customHeight="1">
      <c r="A513" s="286"/>
      <c r="B513" s="294" t="s">
        <v>2715</v>
      </c>
      <c r="C513" s="53" t="s">
        <v>542</v>
      </c>
      <c r="D513" s="329">
        <v>10</v>
      </c>
      <c r="E513" s="86" t="s">
        <v>161</v>
      </c>
      <c r="F513" s="356"/>
      <c r="G513" s="101"/>
      <c r="H513" s="373"/>
    </row>
    <row r="514" spans="1:8" ht="12.75" customHeight="1">
      <c r="A514" s="285"/>
      <c r="B514" s="255" t="s">
        <v>3167</v>
      </c>
      <c r="C514" s="55" t="s">
        <v>4523</v>
      </c>
      <c r="D514" s="328"/>
      <c r="E514" s="345"/>
      <c r="F514" s="355"/>
      <c r="G514" s="73"/>
      <c r="H514" s="372"/>
    </row>
    <row r="515" spans="1:8" ht="12.75" customHeight="1">
      <c r="A515" s="286"/>
      <c r="B515" s="256" t="s">
        <v>857</v>
      </c>
      <c r="C515" s="54" t="s">
        <v>4192</v>
      </c>
      <c r="D515" s="329">
        <v>30.4</v>
      </c>
      <c r="E515" s="86" t="s">
        <v>117</v>
      </c>
      <c r="F515" s="356"/>
      <c r="G515" s="101"/>
      <c r="H515" s="373"/>
    </row>
    <row r="516" spans="1:8" ht="12.75" customHeight="1">
      <c r="A516" s="285"/>
      <c r="B516" s="255" t="s">
        <v>355</v>
      </c>
      <c r="C516" s="55" t="s">
        <v>156</v>
      </c>
      <c r="D516" s="328"/>
      <c r="E516" s="345"/>
      <c r="F516" s="355"/>
      <c r="G516" s="73"/>
      <c r="H516" s="372"/>
    </row>
    <row r="517" spans="1:8" ht="12.75" customHeight="1">
      <c r="A517" s="286"/>
      <c r="B517" s="256" t="s">
        <v>1974</v>
      </c>
      <c r="C517" s="54" t="s">
        <v>550</v>
      </c>
      <c r="D517" s="329">
        <v>3.7</v>
      </c>
      <c r="E517" s="86" t="s">
        <v>117</v>
      </c>
      <c r="F517" s="356"/>
      <c r="G517" s="101"/>
      <c r="H517" s="373"/>
    </row>
    <row r="518" spans="1:8" ht="12.75" customHeight="1">
      <c r="A518" s="282"/>
      <c r="B518" s="255"/>
      <c r="C518" s="52"/>
      <c r="D518" s="326"/>
      <c r="E518" s="82"/>
      <c r="F518" s="90"/>
      <c r="G518" s="73"/>
      <c r="H518" s="278"/>
    </row>
    <row r="519" spans="1:8" ht="12.75" customHeight="1">
      <c r="A519" s="286"/>
      <c r="B519" s="294"/>
      <c r="C519" s="53"/>
      <c r="D519" s="329"/>
      <c r="E519" s="86"/>
      <c r="F519" s="356"/>
      <c r="G519" s="101"/>
      <c r="H519" s="373"/>
    </row>
    <row r="520" spans="1:8" ht="12.75" customHeight="1">
      <c r="A520" s="288"/>
      <c r="B520" s="261"/>
      <c r="C520" s="55"/>
      <c r="D520" s="333"/>
      <c r="E520" s="85"/>
      <c r="F520" s="73"/>
      <c r="G520" s="73"/>
      <c r="H520" s="278"/>
    </row>
    <row r="521" spans="1:8" ht="12.75" customHeight="1">
      <c r="A521" s="283"/>
      <c r="B521" s="40" t="s">
        <v>165</v>
      </c>
      <c r="C521" s="53"/>
      <c r="D521" s="334"/>
      <c r="E521" s="272"/>
      <c r="F521" s="94"/>
      <c r="G521" s="102"/>
      <c r="H521" s="281"/>
    </row>
    <row r="522" spans="1:8" ht="12.75" customHeight="1">
      <c r="A522" s="80"/>
      <c r="B522" s="249"/>
      <c r="C522" s="249"/>
      <c r="D522" s="330"/>
      <c r="E522" s="80"/>
      <c r="F522" s="69"/>
      <c r="G522" s="69"/>
      <c r="H522" s="275"/>
    </row>
    <row r="523" spans="1:8" ht="12.75" customHeight="1">
      <c r="A523" s="245"/>
      <c r="B523" s="256" t="s">
        <v>3241</v>
      </c>
      <c r="C523" s="311"/>
      <c r="D523" s="331"/>
      <c r="E523" s="81"/>
      <c r="F523" s="70"/>
      <c r="G523" s="70"/>
      <c r="H523" s="374"/>
    </row>
    <row r="524" spans="1:8" ht="12.75" customHeight="1">
      <c r="A524" s="282"/>
      <c r="B524" s="255"/>
      <c r="C524" s="55"/>
      <c r="D524" s="330"/>
      <c r="E524" s="80"/>
      <c r="F524" s="69"/>
      <c r="G524" s="69"/>
      <c r="H524" s="275"/>
    </row>
    <row r="525" spans="1:8" ht="12.75" customHeight="1">
      <c r="A525" s="711"/>
      <c r="B525" s="256" t="s">
        <v>2953</v>
      </c>
      <c r="C525" s="54" t="s">
        <v>2730</v>
      </c>
      <c r="D525" s="331"/>
      <c r="E525" s="81"/>
      <c r="F525" s="70"/>
      <c r="G525" s="70"/>
      <c r="H525" s="277"/>
    </row>
    <row r="526" spans="1:8" ht="12.75" customHeight="1">
      <c r="A526" s="282"/>
      <c r="B526" s="255"/>
      <c r="C526" s="52"/>
      <c r="D526" s="326"/>
      <c r="E526" s="82"/>
      <c r="F526" s="90"/>
      <c r="G526" s="69"/>
      <c r="H526" s="278"/>
    </row>
    <row r="527" spans="1:8" ht="12.75" customHeight="1">
      <c r="A527" s="245"/>
      <c r="B527" s="256"/>
      <c r="C527" s="54"/>
      <c r="D527" s="327"/>
      <c r="E527" s="83"/>
      <c r="F527" s="91"/>
      <c r="G527" s="70"/>
      <c r="H527" s="277"/>
    </row>
    <row r="528" spans="1:8" ht="12.75" customHeight="1">
      <c r="A528" s="282"/>
      <c r="B528" s="255"/>
      <c r="C528" s="52"/>
      <c r="D528" s="326"/>
      <c r="E528" s="82"/>
      <c r="F528" s="90"/>
      <c r="G528" s="69"/>
      <c r="H528" s="278"/>
    </row>
    <row r="529" spans="1:8" ht="12.75" customHeight="1">
      <c r="A529" s="245"/>
      <c r="B529" s="256" t="s">
        <v>905</v>
      </c>
      <c r="C529" s="54" t="s">
        <v>2425</v>
      </c>
      <c r="D529" s="327">
        <v>2.1</v>
      </c>
      <c r="E529" s="83" t="s">
        <v>2701</v>
      </c>
      <c r="F529" s="91"/>
      <c r="G529" s="70"/>
      <c r="H529" s="277"/>
    </row>
    <row r="530" spans="1:8" ht="12.75" customHeight="1">
      <c r="A530" s="282"/>
      <c r="B530" s="255"/>
      <c r="C530" s="52"/>
      <c r="D530" s="715"/>
      <c r="E530" s="82"/>
      <c r="F530" s="90"/>
      <c r="G530" s="69"/>
      <c r="H530" s="372"/>
    </row>
    <row r="531" spans="1:8" ht="12.75" customHeight="1">
      <c r="A531" s="245"/>
      <c r="B531" s="256" t="s">
        <v>2710</v>
      </c>
      <c r="C531" s="54" t="s">
        <v>1932</v>
      </c>
      <c r="D531" s="413">
        <v>1.e-002</v>
      </c>
      <c r="E531" s="83" t="s">
        <v>1022</v>
      </c>
      <c r="F531" s="72"/>
      <c r="G531" s="70"/>
      <c r="H531" s="375"/>
    </row>
    <row r="532" spans="1:8" ht="12.75" customHeight="1">
      <c r="A532" s="282"/>
      <c r="B532" s="255"/>
      <c r="C532" s="52"/>
      <c r="D532" s="715"/>
      <c r="E532" s="82"/>
      <c r="F532" s="90"/>
      <c r="G532" s="69"/>
      <c r="H532" s="372"/>
    </row>
    <row r="533" spans="1:8" ht="12.75" customHeight="1">
      <c r="A533" s="245"/>
      <c r="B533" s="256" t="s">
        <v>2710</v>
      </c>
      <c r="C533" s="54" t="s">
        <v>2459</v>
      </c>
      <c r="D533" s="413">
        <v>1.3</v>
      </c>
      <c r="E533" s="83" t="s">
        <v>1022</v>
      </c>
      <c r="F533" s="72"/>
      <c r="G533" s="70"/>
      <c r="H533" s="375"/>
    </row>
    <row r="534" spans="1:8" ht="12.75" customHeight="1">
      <c r="A534" s="285"/>
      <c r="B534" s="293"/>
      <c r="C534" s="52"/>
      <c r="D534" s="341"/>
      <c r="E534" s="82"/>
      <c r="F534" s="355"/>
      <c r="G534" s="73"/>
      <c r="H534" s="372"/>
    </row>
    <row r="535" spans="1:8" ht="12.75" customHeight="1">
      <c r="A535" s="286"/>
      <c r="B535" s="256" t="s">
        <v>2469</v>
      </c>
      <c r="C535" s="54" t="s">
        <v>673</v>
      </c>
      <c r="D535" s="339">
        <v>1.26</v>
      </c>
      <c r="E535" s="83" t="s">
        <v>1022</v>
      </c>
      <c r="F535" s="356"/>
      <c r="G535" s="101"/>
      <c r="H535" s="373"/>
    </row>
    <row r="536" spans="1:8" ht="12.75" customHeight="1">
      <c r="A536" s="282"/>
      <c r="B536" s="255"/>
      <c r="C536" s="52"/>
      <c r="D536" s="326"/>
      <c r="E536" s="82"/>
      <c r="F536" s="90"/>
      <c r="G536" s="69"/>
      <c r="H536" s="278"/>
    </row>
    <row r="537" spans="1:8" ht="12.75" customHeight="1">
      <c r="A537" s="245"/>
      <c r="B537" s="256" t="s">
        <v>248</v>
      </c>
      <c r="C537" s="54" t="s">
        <v>3307</v>
      </c>
      <c r="D537" s="327">
        <v>1</v>
      </c>
      <c r="E537" s="83" t="s">
        <v>2701</v>
      </c>
      <c r="F537" s="91"/>
      <c r="G537" s="70"/>
      <c r="H537" s="277"/>
    </row>
    <row r="538" spans="1:8" ht="12.75" customHeight="1">
      <c r="A538" s="282"/>
      <c r="B538" s="258"/>
      <c r="C538" s="52"/>
      <c r="D538" s="326"/>
      <c r="E538" s="82"/>
      <c r="F538" s="90"/>
      <c r="G538" s="69"/>
      <c r="H538" s="372"/>
    </row>
    <row r="539" spans="1:8" ht="12.75" customHeight="1">
      <c r="A539" s="245"/>
      <c r="B539" s="256" t="s">
        <v>248</v>
      </c>
      <c r="C539" s="54" t="s">
        <v>3223</v>
      </c>
      <c r="D539" s="327">
        <v>11.1</v>
      </c>
      <c r="E539" s="83" t="s">
        <v>2701</v>
      </c>
      <c r="F539" s="72"/>
      <c r="G539" s="70"/>
      <c r="H539" s="375"/>
    </row>
    <row r="540" spans="1:8" ht="12.75" customHeight="1">
      <c r="A540" s="282"/>
      <c r="B540" s="255"/>
      <c r="C540" s="55" t="s">
        <v>2712</v>
      </c>
      <c r="D540" s="326"/>
      <c r="E540" s="82"/>
      <c r="F540" s="90"/>
      <c r="G540" s="73"/>
      <c r="H540" s="278"/>
    </row>
    <row r="541" spans="1:8" ht="12.75" customHeight="1">
      <c r="A541" s="245"/>
      <c r="B541" s="256" t="s">
        <v>1843</v>
      </c>
      <c r="C541" s="53" t="s">
        <v>666</v>
      </c>
      <c r="D541" s="327">
        <v>1</v>
      </c>
      <c r="E541" s="83" t="s">
        <v>2701</v>
      </c>
      <c r="F541" s="91"/>
      <c r="G541" s="101"/>
      <c r="H541" s="279"/>
    </row>
    <row r="542" spans="1:8" ht="12.75" customHeight="1">
      <c r="A542" s="282"/>
      <c r="B542" s="255"/>
      <c r="C542" s="55" t="s">
        <v>3157</v>
      </c>
      <c r="D542" s="326"/>
      <c r="E542" s="82"/>
      <c r="F542" s="90"/>
      <c r="G542" s="73"/>
      <c r="H542" s="278"/>
    </row>
    <row r="543" spans="1:8" ht="12.75" customHeight="1">
      <c r="A543" s="245"/>
      <c r="B543" s="256" t="s">
        <v>1843</v>
      </c>
      <c r="C543" s="53" t="s">
        <v>707</v>
      </c>
      <c r="D543" s="327">
        <v>11.1</v>
      </c>
      <c r="E543" s="83" t="s">
        <v>2701</v>
      </c>
      <c r="F543" s="92"/>
      <c r="G543" s="101"/>
      <c r="H543" s="279"/>
    </row>
    <row r="544" spans="1:8" ht="12.75" customHeight="1">
      <c r="A544" s="285"/>
      <c r="B544" s="293"/>
      <c r="C544" s="52"/>
      <c r="D544" s="328"/>
      <c r="E544" s="345"/>
      <c r="F544" s="355"/>
      <c r="G544" s="371"/>
      <c r="H544" s="372"/>
    </row>
    <row r="545" spans="1:8" ht="12.75" customHeight="1">
      <c r="A545" s="286"/>
      <c r="B545" s="294" t="s">
        <v>1585</v>
      </c>
      <c r="C545" s="53" t="s">
        <v>2894</v>
      </c>
      <c r="D545" s="329">
        <v>1</v>
      </c>
      <c r="E545" s="86" t="s">
        <v>266</v>
      </c>
      <c r="F545" s="356"/>
      <c r="G545" s="94"/>
      <c r="H545" s="373"/>
    </row>
    <row r="546" spans="1:8" ht="12.75" customHeight="1">
      <c r="A546" s="285"/>
      <c r="B546" s="251"/>
      <c r="C546" s="264"/>
      <c r="D546" s="330"/>
      <c r="E546" s="80"/>
      <c r="F546" s="69"/>
      <c r="G546" s="69"/>
      <c r="H546" s="275"/>
    </row>
    <row r="547" spans="1:8" ht="12.75" customHeight="1">
      <c r="A547" s="81"/>
      <c r="B547" s="294" t="s">
        <v>3232</v>
      </c>
      <c r="C547" s="53" t="s">
        <v>3150</v>
      </c>
      <c r="D547" s="331">
        <f>62.9-50.5</f>
        <v>12.399999999999999</v>
      </c>
      <c r="E547" s="81" t="s">
        <v>117</v>
      </c>
      <c r="F547" s="70"/>
      <c r="G547" s="70"/>
      <c r="H547" s="374"/>
    </row>
    <row r="548" spans="1:8" ht="12.75" customHeight="1">
      <c r="A548" s="285"/>
      <c r="B548" s="251"/>
      <c r="C548" s="264"/>
      <c r="D548" s="330"/>
      <c r="E548" s="80"/>
      <c r="F548" s="69"/>
      <c r="G548" s="69"/>
      <c r="H548" s="275"/>
    </row>
    <row r="549" spans="1:8" ht="12.75" customHeight="1">
      <c r="A549" s="81"/>
      <c r="B549" s="294" t="s">
        <v>2519</v>
      </c>
      <c r="C549" s="53" t="s">
        <v>2022</v>
      </c>
      <c r="D549" s="331">
        <v>50.5</v>
      </c>
      <c r="E549" s="81" t="s">
        <v>117</v>
      </c>
      <c r="F549" s="70"/>
      <c r="G549" s="70"/>
      <c r="H549" s="374"/>
    </row>
    <row r="550" spans="1:8" ht="12.75" customHeight="1">
      <c r="A550" s="285"/>
      <c r="B550" s="293"/>
      <c r="C550" s="52"/>
      <c r="D550" s="328"/>
      <c r="E550" s="345"/>
      <c r="F550" s="355"/>
      <c r="G550" s="371"/>
      <c r="H550" s="372"/>
    </row>
    <row r="551" spans="1:8" ht="12.75" customHeight="1">
      <c r="A551" s="286"/>
      <c r="B551" s="294" t="s">
        <v>2528</v>
      </c>
      <c r="C551" s="53" t="s">
        <v>2530</v>
      </c>
      <c r="D551" s="329">
        <v>62.9</v>
      </c>
      <c r="E551" s="86" t="s">
        <v>117</v>
      </c>
      <c r="F551" s="74"/>
      <c r="G551" s="70"/>
      <c r="H551" s="376"/>
    </row>
    <row r="552" spans="1:8" ht="12.75" customHeight="1">
      <c r="A552" s="282"/>
      <c r="B552" s="255"/>
      <c r="C552" s="52"/>
      <c r="D552" s="326"/>
      <c r="E552" s="82"/>
      <c r="F552" s="90"/>
      <c r="G552" s="73"/>
      <c r="H552" s="278"/>
    </row>
    <row r="553" spans="1:8" ht="12.75" customHeight="1">
      <c r="A553" s="286"/>
      <c r="B553" s="294" t="s">
        <v>1271</v>
      </c>
      <c r="C553" s="53" t="s">
        <v>2822</v>
      </c>
      <c r="D553" s="329">
        <v>50.5</v>
      </c>
      <c r="E553" s="86" t="s">
        <v>117</v>
      </c>
      <c r="F553" s="356"/>
      <c r="G553" s="101"/>
      <c r="H553" s="373"/>
    </row>
    <row r="554" spans="1:8" ht="12.75" customHeight="1">
      <c r="A554" s="285"/>
      <c r="B554" s="293" t="s">
        <v>769</v>
      </c>
      <c r="C554" s="52"/>
      <c r="D554" s="328"/>
      <c r="E554" s="345"/>
      <c r="F554" s="355"/>
      <c r="G554" s="73"/>
      <c r="H554" s="372"/>
    </row>
    <row r="555" spans="1:8" ht="12.75" customHeight="1">
      <c r="A555" s="286"/>
      <c r="B555" s="294" t="s">
        <v>2715</v>
      </c>
      <c r="C555" s="53" t="s">
        <v>2348</v>
      </c>
      <c r="D555" s="329">
        <v>16.2</v>
      </c>
      <c r="E555" s="86" t="s">
        <v>117</v>
      </c>
      <c r="F555" s="356"/>
      <c r="G555" s="101"/>
      <c r="H555" s="373"/>
    </row>
    <row r="556" spans="1:8" ht="12.75" customHeight="1">
      <c r="A556" s="285"/>
      <c r="B556" s="293" t="s">
        <v>619</v>
      </c>
      <c r="C556" s="52"/>
      <c r="D556" s="328"/>
      <c r="E556" s="345"/>
      <c r="F556" s="355"/>
      <c r="G556" s="73"/>
      <c r="H556" s="372"/>
    </row>
    <row r="557" spans="1:8" ht="12.75" customHeight="1">
      <c r="A557" s="286"/>
      <c r="B557" s="294" t="s">
        <v>2715</v>
      </c>
      <c r="C557" s="53" t="s">
        <v>542</v>
      </c>
      <c r="D557" s="329">
        <v>15.6</v>
      </c>
      <c r="E557" s="86" t="s">
        <v>161</v>
      </c>
      <c r="F557" s="356"/>
      <c r="G557" s="101"/>
      <c r="H557" s="373"/>
    </row>
    <row r="558" spans="1:8" ht="12.75" customHeight="1">
      <c r="A558" s="285"/>
      <c r="B558" s="255" t="s">
        <v>3167</v>
      </c>
      <c r="C558" s="55" t="s">
        <v>4523</v>
      </c>
      <c r="D558" s="328"/>
      <c r="E558" s="345"/>
      <c r="F558" s="355"/>
      <c r="G558" s="73"/>
      <c r="H558" s="372"/>
    </row>
    <row r="559" spans="1:8" ht="12.75" customHeight="1">
      <c r="A559" s="286"/>
      <c r="B559" s="256" t="s">
        <v>857</v>
      </c>
      <c r="C559" s="54" t="s">
        <v>4192</v>
      </c>
      <c r="D559" s="329">
        <v>47.4</v>
      </c>
      <c r="E559" s="86" t="s">
        <v>117</v>
      </c>
      <c r="F559" s="356"/>
      <c r="G559" s="101"/>
      <c r="H559" s="373"/>
    </row>
    <row r="560" spans="1:8" ht="12.75" customHeight="1">
      <c r="A560" s="285"/>
      <c r="B560" s="255" t="s">
        <v>355</v>
      </c>
      <c r="C560" s="55" t="s">
        <v>156</v>
      </c>
      <c r="D560" s="328"/>
      <c r="E560" s="345"/>
      <c r="F560" s="355"/>
      <c r="G560" s="73"/>
      <c r="H560" s="372"/>
    </row>
    <row r="561" spans="1:8" ht="12.75" customHeight="1">
      <c r="A561" s="286"/>
      <c r="B561" s="256" t="s">
        <v>1974</v>
      </c>
      <c r="C561" s="54" t="s">
        <v>550</v>
      </c>
      <c r="D561" s="329">
        <v>4.3</v>
      </c>
      <c r="E561" s="86" t="s">
        <v>117</v>
      </c>
      <c r="F561" s="356"/>
      <c r="G561" s="101"/>
      <c r="H561" s="373"/>
    </row>
    <row r="562" spans="1:8" ht="12.75" customHeight="1">
      <c r="A562" s="285"/>
      <c r="B562" s="293"/>
      <c r="C562" s="52"/>
      <c r="D562" s="328"/>
      <c r="E562" s="345"/>
      <c r="F562" s="355"/>
      <c r="G562" s="73"/>
      <c r="H562" s="372"/>
    </row>
    <row r="563" spans="1:8" ht="12.75" customHeight="1">
      <c r="A563" s="286"/>
      <c r="B563" s="294"/>
      <c r="C563" s="53"/>
      <c r="D563" s="329"/>
      <c r="E563" s="86"/>
      <c r="F563" s="356"/>
      <c r="G563" s="101"/>
      <c r="H563" s="373"/>
    </row>
    <row r="564" spans="1:8" ht="12.75" customHeight="1">
      <c r="A564" s="285"/>
      <c r="B564" s="293"/>
      <c r="C564" s="52"/>
      <c r="D564" s="328"/>
      <c r="E564" s="345"/>
      <c r="F564" s="355"/>
      <c r="G564" s="73"/>
      <c r="H564" s="372"/>
    </row>
    <row r="565" spans="1:8" ht="12.75" customHeight="1">
      <c r="A565" s="286"/>
      <c r="B565" s="294"/>
      <c r="C565" s="53"/>
      <c r="D565" s="329"/>
      <c r="E565" s="86"/>
      <c r="F565" s="356"/>
      <c r="G565" s="101"/>
      <c r="H565" s="373"/>
    </row>
    <row r="566" spans="1:8" ht="12.75" customHeight="1">
      <c r="A566" s="285"/>
      <c r="B566" s="293"/>
      <c r="C566" s="52"/>
      <c r="D566" s="328"/>
      <c r="E566" s="345"/>
      <c r="F566" s="355"/>
      <c r="G566" s="73"/>
      <c r="H566" s="372"/>
    </row>
    <row r="567" spans="1:8" ht="12.75" customHeight="1">
      <c r="A567" s="286"/>
      <c r="B567" s="294"/>
      <c r="C567" s="53"/>
      <c r="D567" s="329"/>
      <c r="E567" s="86"/>
      <c r="F567" s="356"/>
      <c r="G567" s="101"/>
      <c r="H567" s="373"/>
    </row>
    <row r="568" spans="1:8" ht="12.75" customHeight="1">
      <c r="A568" s="285"/>
      <c r="B568" s="255"/>
      <c r="C568" s="55"/>
      <c r="D568" s="328"/>
      <c r="E568" s="345"/>
      <c r="F568" s="355"/>
      <c r="G568" s="73"/>
      <c r="H568" s="372"/>
    </row>
    <row r="569" spans="1:8" ht="12.75" customHeight="1">
      <c r="A569" s="286"/>
      <c r="B569" s="256"/>
      <c r="C569" s="54"/>
      <c r="D569" s="329"/>
      <c r="E569" s="86"/>
      <c r="F569" s="356"/>
      <c r="G569" s="101"/>
      <c r="H569" s="373"/>
    </row>
    <row r="570" spans="1:8" ht="12.75" customHeight="1">
      <c r="A570" s="285"/>
      <c r="B570" s="255"/>
      <c r="C570" s="55"/>
      <c r="D570" s="328"/>
      <c r="E570" s="345"/>
      <c r="F570" s="355"/>
      <c r="G570" s="73"/>
      <c r="H570" s="372"/>
    </row>
    <row r="571" spans="1:8" ht="12.75" customHeight="1">
      <c r="A571" s="286"/>
      <c r="B571" s="256"/>
      <c r="C571" s="54"/>
      <c r="D571" s="329"/>
      <c r="E571" s="86"/>
      <c r="F571" s="356"/>
      <c r="G571" s="101"/>
      <c r="H571" s="373"/>
    </row>
    <row r="572" spans="1:8" ht="12.75" customHeight="1">
      <c r="A572" s="285"/>
      <c r="B572" s="293"/>
      <c r="C572" s="52"/>
      <c r="D572" s="328"/>
      <c r="E572" s="345"/>
      <c r="F572" s="355"/>
      <c r="G572" s="73"/>
      <c r="H572" s="372"/>
    </row>
    <row r="573" spans="1:8" ht="12.75" customHeight="1">
      <c r="A573" s="286"/>
      <c r="B573" s="294"/>
      <c r="C573" s="53"/>
      <c r="D573" s="329"/>
      <c r="E573" s="86"/>
      <c r="F573" s="356"/>
      <c r="G573" s="101"/>
      <c r="H573" s="373"/>
    </row>
    <row r="574" spans="1:8" ht="12.75" customHeight="1">
      <c r="A574" s="285"/>
      <c r="B574" s="293"/>
      <c r="C574" s="52"/>
      <c r="D574" s="328"/>
      <c r="E574" s="345"/>
      <c r="F574" s="355"/>
      <c r="G574" s="73"/>
      <c r="H574" s="372"/>
    </row>
    <row r="575" spans="1:8" ht="12.75" customHeight="1">
      <c r="A575" s="286"/>
      <c r="B575" s="294"/>
      <c r="C575" s="53"/>
      <c r="D575" s="329"/>
      <c r="E575" s="86"/>
      <c r="F575" s="356"/>
      <c r="G575" s="101"/>
      <c r="H575" s="373"/>
    </row>
    <row r="576" spans="1:8" ht="12.75" customHeight="1">
      <c r="A576" s="285"/>
      <c r="B576" s="293"/>
      <c r="C576" s="52"/>
      <c r="D576" s="328"/>
      <c r="E576" s="345"/>
      <c r="F576" s="355"/>
      <c r="G576" s="73"/>
      <c r="H576" s="372"/>
    </row>
    <row r="577" spans="1:8" ht="12.75" customHeight="1">
      <c r="A577" s="286"/>
      <c r="B577" s="294"/>
      <c r="C577" s="53"/>
      <c r="D577" s="329"/>
      <c r="E577" s="86"/>
      <c r="F577" s="356"/>
      <c r="G577" s="101"/>
      <c r="H577" s="373"/>
    </row>
    <row r="578" spans="1:8" ht="12.75" customHeight="1">
      <c r="A578" s="285"/>
      <c r="B578" s="293"/>
      <c r="C578" s="52"/>
      <c r="D578" s="328"/>
      <c r="E578" s="345"/>
      <c r="F578" s="355"/>
      <c r="G578" s="73"/>
      <c r="H578" s="372"/>
    </row>
    <row r="579" spans="1:8" ht="12.75" customHeight="1">
      <c r="A579" s="286"/>
      <c r="B579" s="294"/>
      <c r="C579" s="53"/>
      <c r="D579" s="329"/>
      <c r="E579" s="86"/>
      <c r="F579" s="356"/>
      <c r="G579" s="101"/>
      <c r="H579" s="373"/>
    </row>
    <row r="580" spans="1:8" ht="12.75" customHeight="1">
      <c r="A580" s="285"/>
      <c r="B580" s="293"/>
      <c r="C580" s="52"/>
      <c r="D580" s="328"/>
      <c r="E580" s="345"/>
      <c r="F580" s="355"/>
      <c r="G580" s="73"/>
      <c r="H580" s="372"/>
    </row>
    <row r="581" spans="1:8" ht="12.75" customHeight="1">
      <c r="A581" s="286"/>
      <c r="B581" s="294"/>
      <c r="C581" s="53"/>
      <c r="D581" s="329"/>
      <c r="E581" s="86"/>
      <c r="F581" s="356"/>
      <c r="G581" s="101"/>
      <c r="H581" s="373"/>
    </row>
    <row r="582" spans="1:8" ht="12.75" customHeight="1">
      <c r="A582" s="285"/>
      <c r="B582" s="293"/>
      <c r="C582" s="52"/>
      <c r="D582" s="328"/>
      <c r="E582" s="345"/>
      <c r="F582" s="355"/>
      <c r="G582" s="73"/>
      <c r="H582" s="372"/>
    </row>
    <row r="583" spans="1:8" ht="12.75" customHeight="1">
      <c r="A583" s="286"/>
      <c r="B583" s="294"/>
      <c r="C583" s="53"/>
      <c r="D583" s="329"/>
      <c r="E583" s="86"/>
      <c r="F583" s="356"/>
      <c r="G583" s="101"/>
      <c r="H583" s="373"/>
    </row>
    <row r="584" spans="1:8" ht="12.75" customHeight="1">
      <c r="A584" s="285"/>
      <c r="B584" s="293"/>
      <c r="C584" s="52"/>
      <c r="D584" s="328"/>
      <c r="E584" s="345"/>
      <c r="F584" s="355"/>
      <c r="G584" s="73"/>
      <c r="H584" s="372"/>
    </row>
    <row r="585" spans="1:8" ht="12.75" customHeight="1">
      <c r="A585" s="286"/>
      <c r="B585" s="294"/>
      <c r="C585" s="53"/>
      <c r="D585" s="329"/>
      <c r="E585" s="86"/>
      <c r="F585" s="356"/>
      <c r="G585" s="101"/>
      <c r="H585" s="373"/>
    </row>
    <row r="586" spans="1:8" ht="12.75" customHeight="1">
      <c r="A586" s="285"/>
      <c r="B586" s="293"/>
      <c r="C586" s="52"/>
      <c r="D586" s="328"/>
      <c r="E586" s="345"/>
      <c r="F586" s="355"/>
      <c r="G586" s="73"/>
      <c r="H586" s="372"/>
    </row>
    <row r="587" spans="1:8" ht="12.75" customHeight="1">
      <c r="A587" s="286"/>
      <c r="B587" s="294"/>
      <c r="C587" s="53"/>
      <c r="D587" s="329"/>
      <c r="E587" s="86"/>
      <c r="F587" s="356"/>
      <c r="G587" s="101"/>
      <c r="H587" s="373"/>
    </row>
    <row r="588" spans="1:8" ht="12.75" customHeight="1">
      <c r="A588" s="285"/>
      <c r="B588" s="293"/>
      <c r="C588" s="52"/>
      <c r="D588" s="328"/>
      <c r="E588" s="345"/>
      <c r="F588" s="355"/>
      <c r="G588" s="73"/>
      <c r="H588" s="372"/>
    </row>
    <row r="589" spans="1:8" ht="12.75" customHeight="1">
      <c r="A589" s="286"/>
      <c r="B589" s="294"/>
      <c r="C589" s="53"/>
      <c r="D589" s="329"/>
      <c r="E589" s="86"/>
      <c r="F589" s="356"/>
      <c r="G589" s="101"/>
      <c r="H589" s="373"/>
    </row>
    <row r="590" spans="1:8" ht="12.75" customHeight="1">
      <c r="A590" s="285"/>
      <c r="B590" s="293"/>
      <c r="C590" s="52"/>
      <c r="D590" s="328"/>
      <c r="E590" s="345"/>
      <c r="F590" s="355"/>
      <c r="G590" s="73"/>
      <c r="H590" s="372"/>
    </row>
    <row r="591" spans="1:8" ht="12.75" customHeight="1">
      <c r="A591" s="286"/>
      <c r="B591" s="294"/>
      <c r="C591" s="53"/>
      <c r="D591" s="329"/>
      <c r="E591" s="86"/>
      <c r="F591" s="356"/>
      <c r="G591" s="101"/>
      <c r="H591" s="373"/>
    </row>
    <row r="592" spans="1:8" ht="12.75" customHeight="1">
      <c r="A592" s="285"/>
      <c r="B592" s="293"/>
      <c r="C592" s="52"/>
      <c r="D592" s="328"/>
      <c r="E592" s="345"/>
      <c r="F592" s="355"/>
      <c r="G592" s="73"/>
      <c r="H592" s="372"/>
    </row>
    <row r="593" spans="1:8" ht="12.75" customHeight="1">
      <c r="A593" s="286"/>
      <c r="B593" s="294"/>
      <c r="C593" s="53"/>
      <c r="D593" s="329"/>
      <c r="E593" s="86"/>
      <c r="F593" s="356"/>
      <c r="G593" s="101"/>
      <c r="H593" s="373"/>
    </row>
    <row r="594" spans="1:8" ht="12.75" customHeight="1">
      <c r="A594" s="285"/>
      <c r="B594" s="293"/>
      <c r="C594" s="52"/>
      <c r="D594" s="328"/>
      <c r="E594" s="345"/>
      <c r="F594" s="355"/>
      <c r="G594" s="73"/>
      <c r="H594" s="372"/>
    </row>
    <row r="595" spans="1:8" ht="12.75" customHeight="1">
      <c r="A595" s="286"/>
      <c r="B595" s="294"/>
      <c r="C595" s="53"/>
      <c r="D595" s="329"/>
      <c r="E595" s="86"/>
      <c r="F595" s="356"/>
      <c r="G595" s="101"/>
      <c r="H595" s="373"/>
    </row>
    <row r="596" spans="1:8" ht="12.75" customHeight="1">
      <c r="A596" s="285"/>
      <c r="B596" s="293"/>
      <c r="C596" s="52"/>
      <c r="D596" s="328"/>
      <c r="E596" s="345"/>
      <c r="F596" s="355"/>
      <c r="G596" s="73"/>
      <c r="H596" s="372"/>
    </row>
    <row r="597" spans="1:8" ht="12.75" customHeight="1">
      <c r="A597" s="286"/>
      <c r="B597" s="294"/>
      <c r="C597" s="53"/>
      <c r="D597" s="329"/>
      <c r="E597" s="86"/>
      <c r="F597" s="356"/>
      <c r="G597" s="101"/>
      <c r="H597" s="373"/>
    </row>
    <row r="598" spans="1:8" ht="12.75" customHeight="1">
      <c r="A598" s="285"/>
      <c r="B598" s="293"/>
      <c r="C598" s="52"/>
      <c r="D598" s="328"/>
      <c r="E598" s="345"/>
      <c r="F598" s="355"/>
      <c r="G598" s="73"/>
      <c r="H598" s="372"/>
    </row>
    <row r="599" spans="1:8" ht="12.75" customHeight="1">
      <c r="A599" s="286"/>
      <c r="B599" s="294"/>
      <c r="C599" s="53"/>
      <c r="D599" s="329"/>
      <c r="E599" s="86"/>
      <c r="F599" s="356"/>
      <c r="G599" s="101"/>
      <c r="H599" s="373"/>
    </row>
    <row r="600" spans="1:8" ht="12.75" customHeight="1">
      <c r="A600" s="288"/>
      <c r="B600" s="261"/>
      <c r="C600" s="55"/>
      <c r="D600" s="333"/>
      <c r="E600" s="85"/>
      <c r="F600" s="73"/>
      <c r="G600" s="73"/>
      <c r="H600" s="278"/>
    </row>
    <row r="601" spans="1:8" ht="12.75" customHeight="1">
      <c r="A601" s="283"/>
      <c r="B601" s="40" t="s">
        <v>165</v>
      </c>
      <c r="C601" s="53"/>
      <c r="D601" s="334"/>
      <c r="E601" s="272"/>
      <c r="F601" s="94"/>
      <c r="G601" s="102"/>
      <c r="H601" s="281"/>
    </row>
    <row r="602" spans="1:8" ht="12.75" customHeight="1">
      <c r="A602" s="80"/>
      <c r="B602" s="249"/>
      <c r="C602" s="249"/>
      <c r="D602" s="330"/>
      <c r="E602" s="80"/>
      <c r="F602" s="69"/>
      <c r="G602" s="69"/>
      <c r="H602" s="275"/>
    </row>
    <row r="603" spans="1:8" ht="12.75" customHeight="1">
      <c r="A603" s="245"/>
      <c r="B603" s="256" t="s">
        <v>3246</v>
      </c>
      <c r="C603" s="311"/>
      <c r="D603" s="331"/>
      <c r="E603" s="81"/>
      <c r="F603" s="70"/>
      <c r="G603" s="70"/>
      <c r="H603" s="374"/>
    </row>
    <row r="604" spans="1:8" ht="12.75" customHeight="1">
      <c r="A604" s="282"/>
      <c r="B604" s="255" t="s">
        <v>3050</v>
      </c>
      <c r="C604" s="55"/>
      <c r="D604" s="330"/>
      <c r="E604" s="80"/>
      <c r="F604" s="69"/>
      <c r="G604" s="69"/>
      <c r="H604" s="275"/>
    </row>
    <row r="605" spans="1:8" ht="12.75" customHeight="1">
      <c r="A605" s="711"/>
      <c r="B605" s="256" t="s">
        <v>3117</v>
      </c>
      <c r="C605" s="54" t="s">
        <v>3119</v>
      </c>
      <c r="D605" s="331"/>
      <c r="E605" s="81"/>
      <c r="F605" s="70"/>
      <c r="G605" s="70"/>
      <c r="H605" s="277"/>
    </row>
    <row r="606" spans="1:8" ht="12.75" customHeight="1">
      <c r="A606" s="282"/>
      <c r="B606" s="255"/>
      <c r="C606" s="52"/>
      <c r="D606" s="326"/>
      <c r="E606" s="82"/>
      <c r="F606" s="90"/>
      <c r="G606" s="69"/>
      <c r="H606" s="278"/>
    </row>
    <row r="607" spans="1:8" ht="12.75" customHeight="1">
      <c r="A607" s="245"/>
      <c r="B607" s="256"/>
      <c r="C607" s="54"/>
      <c r="D607" s="327"/>
      <c r="E607" s="83"/>
      <c r="F607" s="91"/>
      <c r="G607" s="70"/>
      <c r="H607" s="277"/>
    </row>
    <row r="608" spans="1:8" ht="12.75" customHeight="1">
      <c r="A608" s="282"/>
      <c r="B608" s="255"/>
      <c r="C608" s="52"/>
      <c r="D608" s="326"/>
      <c r="E608" s="82"/>
      <c r="F608" s="90"/>
      <c r="G608" s="69"/>
      <c r="H608" s="278"/>
    </row>
    <row r="609" spans="1:8" ht="12.75" customHeight="1">
      <c r="A609" s="245"/>
      <c r="B609" s="256" t="s">
        <v>905</v>
      </c>
      <c r="C609" s="54" t="s">
        <v>2425</v>
      </c>
      <c r="D609" s="327">
        <v>3</v>
      </c>
      <c r="E609" s="83" t="s">
        <v>2701</v>
      </c>
      <c r="F609" s="91"/>
      <c r="G609" s="70"/>
      <c r="H609" s="277"/>
    </row>
    <row r="610" spans="1:8" ht="12.75" customHeight="1">
      <c r="A610" s="282"/>
      <c r="B610" s="255"/>
      <c r="C610" s="52"/>
      <c r="D610" s="715"/>
      <c r="E610" s="82"/>
      <c r="F610" s="90"/>
      <c r="G610" s="69"/>
      <c r="H610" s="372"/>
    </row>
    <row r="611" spans="1:8" ht="12.75" customHeight="1">
      <c r="A611" s="245"/>
      <c r="B611" s="256" t="s">
        <v>2710</v>
      </c>
      <c r="C611" s="54" t="s">
        <v>1932</v>
      </c>
      <c r="D611" s="413">
        <v>0.15</v>
      </c>
      <c r="E611" s="83" t="s">
        <v>1022</v>
      </c>
      <c r="F611" s="72"/>
      <c r="G611" s="70"/>
      <c r="H611" s="375"/>
    </row>
    <row r="612" spans="1:8" ht="12.75" customHeight="1">
      <c r="A612" s="282"/>
      <c r="B612" s="255"/>
      <c r="C612" s="52"/>
      <c r="D612" s="715"/>
      <c r="E612" s="82"/>
      <c r="F612" s="90"/>
      <c r="G612" s="69"/>
      <c r="H612" s="372"/>
    </row>
    <row r="613" spans="1:8" ht="12.75" customHeight="1">
      <c r="A613" s="245"/>
      <c r="B613" s="256" t="s">
        <v>2710</v>
      </c>
      <c r="C613" s="54" t="s">
        <v>2459</v>
      </c>
      <c r="D613" s="413">
        <v>0.5</v>
      </c>
      <c r="E613" s="83" t="s">
        <v>1022</v>
      </c>
      <c r="F613" s="72"/>
      <c r="G613" s="70"/>
      <c r="H613" s="375"/>
    </row>
    <row r="614" spans="1:8" ht="12.75" customHeight="1">
      <c r="A614" s="285"/>
      <c r="B614" s="293"/>
      <c r="C614" s="52"/>
      <c r="D614" s="341"/>
      <c r="E614" s="82"/>
      <c r="F614" s="355"/>
      <c r="G614" s="73"/>
      <c r="H614" s="372"/>
    </row>
    <row r="615" spans="1:8" ht="12.75" customHeight="1">
      <c r="A615" s="286"/>
      <c r="B615" s="256" t="s">
        <v>2469</v>
      </c>
      <c r="C615" s="54" t="s">
        <v>673</v>
      </c>
      <c r="D615" s="339">
        <v>0.62</v>
      </c>
      <c r="E615" s="83" t="s">
        <v>1022</v>
      </c>
      <c r="F615" s="356"/>
      <c r="G615" s="101"/>
      <c r="H615" s="373"/>
    </row>
    <row r="616" spans="1:8" ht="12.75" customHeight="1">
      <c r="A616" s="282"/>
      <c r="B616" s="255"/>
      <c r="C616" s="52"/>
      <c r="D616" s="326"/>
      <c r="E616" s="82"/>
      <c r="F616" s="90"/>
      <c r="G616" s="69"/>
      <c r="H616" s="278"/>
    </row>
    <row r="617" spans="1:8" ht="12.75" customHeight="1">
      <c r="A617" s="245"/>
      <c r="B617" s="256" t="s">
        <v>248</v>
      </c>
      <c r="C617" s="54" t="s">
        <v>631</v>
      </c>
      <c r="D617" s="327">
        <v>1.5</v>
      </c>
      <c r="E617" s="83" t="s">
        <v>877</v>
      </c>
      <c r="F617" s="91"/>
      <c r="G617" s="70"/>
      <c r="H617" s="277"/>
    </row>
    <row r="618" spans="1:8" ht="12.75" customHeight="1">
      <c r="A618" s="282"/>
      <c r="B618" s="258"/>
      <c r="C618" s="52"/>
      <c r="D618" s="326"/>
      <c r="E618" s="82"/>
      <c r="F618" s="90"/>
      <c r="G618" s="69"/>
      <c r="H618" s="372"/>
    </row>
    <row r="619" spans="1:8" ht="12.75" customHeight="1">
      <c r="A619" s="245"/>
      <c r="B619" s="256" t="s">
        <v>878</v>
      </c>
      <c r="C619" s="54" t="s">
        <v>3228</v>
      </c>
      <c r="D619" s="327">
        <v>7.7</v>
      </c>
      <c r="E619" s="83" t="s">
        <v>2701</v>
      </c>
      <c r="F619" s="72"/>
      <c r="G619" s="70"/>
      <c r="H619" s="375"/>
    </row>
    <row r="620" spans="1:8" ht="12.75" customHeight="1">
      <c r="A620" s="282"/>
      <c r="B620" s="255"/>
      <c r="C620" s="55" t="s">
        <v>2712</v>
      </c>
      <c r="D620" s="326"/>
      <c r="E620" s="82"/>
      <c r="F620" s="90"/>
      <c r="G620" s="73"/>
      <c r="H620" s="278"/>
    </row>
    <row r="621" spans="1:8" ht="12.75" customHeight="1">
      <c r="A621" s="245"/>
      <c r="B621" s="256" t="s">
        <v>1843</v>
      </c>
      <c r="C621" s="53" t="s">
        <v>666</v>
      </c>
      <c r="D621" s="327">
        <v>1.5</v>
      </c>
      <c r="E621" s="83" t="s">
        <v>2701</v>
      </c>
      <c r="F621" s="91"/>
      <c r="G621" s="101"/>
      <c r="H621" s="279"/>
    </row>
    <row r="622" spans="1:8" ht="12.75" customHeight="1">
      <c r="A622" s="282"/>
      <c r="B622" s="255"/>
      <c r="C622" s="55" t="s">
        <v>2744</v>
      </c>
      <c r="D622" s="326"/>
      <c r="E622" s="82"/>
      <c r="F622" s="90"/>
      <c r="G622" s="73"/>
      <c r="H622" s="278"/>
    </row>
    <row r="623" spans="1:8" ht="12.75" customHeight="1">
      <c r="A623" s="245"/>
      <c r="B623" s="256" t="s">
        <v>1843</v>
      </c>
      <c r="C623" s="53" t="s">
        <v>673</v>
      </c>
      <c r="D623" s="327">
        <v>7.7</v>
      </c>
      <c r="E623" s="83" t="s">
        <v>2701</v>
      </c>
      <c r="F623" s="91"/>
      <c r="G623" s="101"/>
      <c r="H623" s="279"/>
    </row>
    <row r="624" spans="1:8" ht="12.75" customHeight="1">
      <c r="A624" s="285"/>
      <c r="B624" s="251"/>
      <c r="C624" s="264"/>
      <c r="D624" s="330"/>
      <c r="E624" s="80"/>
      <c r="F624" s="69"/>
      <c r="G624" s="69"/>
      <c r="H624" s="275"/>
    </row>
    <row r="625" spans="1:8" ht="12.75" customHeight="1">
      <c r="A625" s="81"/>
      <c r="B625" s="294" t="s">
        <v>214</v>
      </c>
      <c r="C625" s="53" t="s">
        <v>3150</v>
      </c>
      <c r="D625" s="331">
        <f>53.6-37.8</f>
        <v>15.800000000000004</v>
      </c>
      <c r="E625" s="81" t="s">
        <v>117</v>
      </c>
      <c r="F625" s="70"/>
      <c r="G625" s="70"/>
      <c r="H625" s="374"/>
    </row>
    <row r="626" spans="1:8" ht="12.75" customHeight="1">
      <c r="A626" s="285"/>
      <c r="B626" s="251"/>
      <c r="C626" s="264"/>
      <c r="D626" s="330"/>
      <c r="E626" s="80"/>
      <c r="F626" s="69"/>
      <c r="G626" s="69"/>
      <c r="H626" s="275"/>
    </row>
    <row r="627" spans="1:8" ht="12.75" customHeight="1">
      <c r="A627" s="81"/>
      <c r="B627" s="294" t="s">
        <v>2519</v>
      </c>
      <c r="C627" s="53" t="s">
        <v>1854</v>
      </c>
      <c r="D627" s="331">
        <v>37.799999999999997</v>
      </c>
      <c r="E627" s="81" t="s">
        <v>117</v>
      </c>
      <c r="F627" s="70"/>
      <c r="G627" s="70"/>
      <c r="H627" s="374"/>
    </row>
    <row r="628" spans="1:8" ht="12.75" customHeight="1">
      <c r="A628" s="285"/>
      <c r="B628" s="293"/>
      <c r="C628" s="52"/>
      <c r="D628" s="328"/>
      <c r="E628" s="345"/>
      <c r="F628" s="355"/>
      <c r="G628" s="371"/>
      <c r="H628" s="372"/>
    </row>
    <row r="629" spans="1:8" ht="12.75" customHeight="1">
      <c r="A629" s="286"/>
      <c r="B629" s="294" t="s">
        <v>2528</v>
      </c>
      <c r="C629" s="53" t="s">
        <v>2530</v>
      </c>
      <c r="D629" s="329">
        <v>53.6</v>
      </c>
      <c r="E629" s="86" t="s">
        <v>117</v>
      </c>
      <c r="F629" s="74"/>
      <c r="G629" s="70"/>
      <c r="H629" s="376"/>
    </row>
    <row r="630" spans="1:8" ht="12.75" customHeight="1">
      <c r="A630" s="285"/>
      <c r="B630" s="293"/>
      <c r="C630" s="52"/>
      <c r="D630" s="328"/>
      <c r="E630" s="345"/>
      <c r="F630" s="355"/>
      <c r="G630" s="371"/>
      <c r="H630" s="372"/>
    </row>
    <row r="631" spans="1:8" ht="12.75" customHeight="1">
      <c r="A631" s="286"/>
      <c r="B631" s="294" t="s">
        <v>1271</v>
      </c>
      <c r="C631" s="53" t="s">
        <v>2887</v>
      </c>
      <c r="D631" s="329">
        <v>37.799999999999997</v>
      </c>
      <c r="E631" s="86" t="s">
        <v>117</v>
      </c>
      <c r="F631" s="74"/>
      <c r="G631" s="70"/>
      <c r="H631" s="376"/>
    </row>
    <row r="632" spans="1:8" ht="12.75" customHeight="1">
      <c r="A632" s="285"/>
      <c r="B632" s="293" t="s">
        <v>619</v>
      </c>
      <c r="C632" s="52"/>
      <c r="D632" s="328"/>
      <c r="E632" s="345"/>
      <c r="F632" s="355"/>
      <c r="G632" s="73"/>
      <c r="H632" s="372"/>
    </row>
    <row r="633" spans="1:8" ht="12.75" customHeight="1">
      <c r="A633" s="286"/>
      <c r="B633" s="294" t="s">
        <v>2715</v>
      </c>
      <c r="C633" s="53" t="s">
        <v>3170</v>
      </c>
      <c r="D633" s="329">
        <v>55.7</v>
      </c>
      <c r="E633" s="86" t="s">
        <v>161</v>
      </c>
      <c r="F633" s="356"/>
      <c r="G633" s="101"/>
      <c r="H633" s="373"/>
    </row>
    <row r="634" spans="1:8" ht="12.75" customHeight="1">
      <c r="A634" s="285"/>
      <c r="B634" s="293" t="s">
        <v>3167</v>
      </c>
      <c r="C634" s="52" t="s">
        <v>3230</v>
      </c>
      <c r="D634" s="328"/>
      <c r="E634" s="345"/>
      <c r="F634" s="355"/>
      <c r="G634" s="73"/>
      <c r="H634" s="372"/>
    </row>
    <row r="635" spans="1:8" ht="12.75" customHeight="1">
      <c r="A635" s="286"/>
      <c r="B635" s="294" t="s">
        <v>2825</v>
      </c>
      <c r="C635" s="53" t="s">
        <v>3159</v>
      </c>
      <c r="D635" s="329">
        <v>46.1</v>
      </c>
      <c r="E635" s="86" t="s">
        <v>117</v>
      </c>
      <c r="F635" s="356"/>
      <c r="G635" s="101"/>
      <c r="H635" s="373"/>
    </row>
    <row r="636" spans="1:8" ht="12.75" customHeight="1">
      <c r="A636" s="285"/>
      <c r="B636" s="293"/>
      <c r="C636" s="52"/>
      <c r="D636" s="328"/>
      <c r="E636" s="345"/>
      <c r="F636" s="355"/>
      <c r="G636" s="73"/>
      <c r="H636" s="372"/>
    </row>
    <row r="637" spans="1:8" ht="12.75" customHeight="1">
      <c r="A637" s="286"/>
      <c r="B637" s="294"/>
      <c r="C637" s="53"/>
      <c r="D637" s="329"/>
      <c r="E637" s="86"/>
      <c r="F637" s="356"/>
      <c r="G637" s="101"/>
      <c r="H637" s="373"/>
    </row>
    <row r="638" spans="1:8" ht="12.75" customHeight="1">
      <c r="A638" s="285"/>
      <c r="B638" s="293"/>
      <c r="C638" s="52"/>
      <c r="D638" s="328"/>
      <c r="E638" s="345"/>
      <c r="F638" s="355"/>
      <c r="G638" s="73"/>
      <c r="H638" s="372"/>
    </row>
    <row r="639" spans="1:8" ht="12.75" customHeight="1">
      <c r="A639" s="286"/>
      <c r="B639" s="294"/>
      <c r="C639" s="53"/>
      <c r="D639" s="329"/>
      <c r="E639" s="86"/>
      <c r="F639" s="356"/>
      <c r="G639" s="101"/>
      <c r="H639" s="373"/>
    </row>
    <row r="640" spans="1:8" ht="12.75" customHeight="1">
      <c r="A640" s="288"/>
      <c r="B640" s="261"/>
      <c r="C640" s="55"/>
      <c r="D640" s="333"/>
      <c r="E640" s="85"/>
      <c r="F640" s="73"/>
      <c r="G640" s="73"/>
      <c r="H640" s="278"/>
    </row>
    <row r="641" spans="1:8" ht="12.75" customHeight="1">
      <c r="A641" s="283"/>
      <c r="B641" s="40" t="s">
        <v>165</v>
      </c>
      <c r="C641" s="53"/>
      <c r="D641" s="334"/>
      <c r="E641" s="272"/>
      <c r="F641" s="94"/>
      <c r="G641" s="102"/>
      <c r="H641" s="281"/>
    </row>
    <row r="642" spans="1:8" ht="12.75" customHeight="1">
      <c r="A642" s="80"/>
      <c r="B642" s="249"/>
      <c r="C642" s="249"/>
      <c r="D642" s="330"/>
      <c r="E642" s="80"/>
      <c r="F642" s="69"/>
      <c r="G642" s="69"/>
      <c r="H642" s="275"/>
    </row>
    <row r="643" spans="1:8" ht="12.75" customHeight="1">
      <c r="A643" s="245"/>
      <c r="B643" s="256" t="s">
        <v>3247</v>
      </c>
      <c r="C643" s="311"/>
      <c r="D643" s="331"/>
      <c r="E643" s="81"/>
      <c r="F643" s="70"/>
      <c r="G643" s="70"/>
      <c r="H643" s="374"/>
    </row>
    <row r="644" spans="1:8" ht="12.75" customHeight="1">
      <c r="A644" s="282"/>
      <c r="B644" s="255" t="s">
        <v>3121</v>
      </c>
      <c r="C644" s="55"/>
      <c r="D644" s="330"/>
      <c r="E644" s="80"/>
      <c r="F644" s="69"/>
      <c r="G644" s="69"/>
      <c r="H644" s="275"/>
    </row>
    <row r="645" spans="1:8" ht="12.75" customHeight="1">
      <c r="A645" s="711"/>
      <c r="B645" s="256" t="s">
        <v>3122</v>
      </c>
      <c r="C645" s="54" t="s">
        <v>3124</v>
      </c>
      <c r="D645" s="331"/>
      <c r="E645" s="81"/>
      <c r="F645" s="70"/>
      <c r="G645" s="70"/>
      <c r="H645" s="277"/>
    </row>
    <row r="646" spans="1:8" ht="12.75" customHeight="1">
      <c r="A646" s="282"/>
      <c r="B646" s="255"/>
      <c r="C646" s="52"/>
      <c r="D646" s="326"/>
      <c r="E646" s="82"/>
      <c r="F646" s="90"/>
      <c r="G646" s="69"/>
      <c r="H646" s="278"/>
    </row>
    <row r="647" spans="1:8" ht="12.75" customHeight="1">
      <c r="A647" s="245"/>
      <c r="B647" s="256"/>
      <c r="C647" s="54"/>
      <c r="D647" s="327"/>
      <c r="E647" s="83"/>
      <c r="F647" s="91"/>
      <c r="G647" s="70"/>
      <c r="H647" s="277"/>
    </row>
    <row r="648" spans="1:8" ht="12.75" customHeight="1">
      <c r="A648" s="282"/>
      <c r="B648" s="255"/>
      <c r="C648" s="52"/>
      <c r="D648" s="326"/>
      <c r="E648" s="82"/>
      <c r="F648" s="90"/>
      <c r="G648" s="69"/>
      <c r="H648" s="278"/>
    </row>
    <row r="649" spans="1:8" ht="12.75" customHeight="1">
      <c r="A649" s="245"/>
      <c r="B649" s="256" t="s">
        <v>905</v>
      </c>
      <c r="C649" s="54" t="s">
        <v>2425</v>
      </c>
      <c r="D649" s="327">
        <v>3.5</v>
      </c>
      <c r="E649" s="83" t="s">
        <v>2701</v>
      </c>
      <c r="F649" s="91"/>
      <c r="G649" s="70"/>
      <c r="H649" s="277"/>
    </row>
    <row r="650" spans="1:8" ht="12.75" customHeight="1">
      <c r="A650" s="282"/>
      <c r="B650" s="255"/>
      <c r="C650" s="52"/>
      <c r="D650" s="715"/>
      <c r="E650" s="82"/>
      <c r="F650" s="90"/>
      <c r="G650" s="69"/>
      <c r="H650" s="372"/>
    </row>
    <row r="651" spans="1:8" ht="12.75" customHeight="1">
      <c r="A651" s="245"/>
      <c r="B651" s="256" t="s">
        <v>2710</v>
      </c>
      <c r="C651" s="54" t="s">
        <v>1932</v>
      </c>
      <c r="D651" s="413">
        <v>0.17</v>
      </c>
      <c r="E651" s="83" t="s">
        <v>1022</v>
      </c>
      <c r="F651" s="72"/>
      <c r="G651" s="70"/>
      <c r="H651" s="375"/>
    </row>
    <row r="652" spans="1:8" ht="12.75" customHeight="1">
      <c r="A652" s="282"/>
      <c r="B652" s="255"/>
      <c r="C652" s="52"/>
      <c r="D652" s="715"/>
      <c r="E652" s="82"/>
      <c r="F652" s="90"/>
      <c r="G652" s="69"/>
      <c r="H652" s="372"/>
    </row>
    <row r="653" spans="1:8" ht="12.75" customHeight="1">
      <c r="A653" s="245"/>
      <c r="B653" s="256" t="s">
        <v>2710</v>
      </c>
      <c r="C653" s="54" t="s">
        <v>2459</v>
      </c>
      <c r="D653" s="413">
        <v>0.57999999999999996</v>
      </c>
      <c r="E653" s="83" t="s">
        <v>1022</v>
      </c>
      <c r="F653" s="72"/>
      <c r="G653" s="70"/>
      <c r="H653" s="375"/>
    </row>
    <row r="654" spans="1:8" ht="12.75" customHeight="1">
      <c r="A654" s="285"/>
      <c r="B654" s="293"/>
      <c r="C654" s="52"/>
      <c r="D654" s="341"/>
      <c r="E654" s="82"/>
      <c r="F654" s="355"/>
      <c r="G654" s="73"/>
      <c r="H654" s="372"/>
    </row>
    <row r="655" spans="1:8" ht="12.75" customHeight="1">
      <c r="A655" s="286"/>
      <c r="B655" s="256" t="s">
        <v>2469</v>
      </c>
      <c r="C655" s="54" t="s">
        <v>673</v>
      </c>
      <c r="D655" s="339">
        <v>0.72</v>
      </c>
      <c r="E655" s="83" t="s">
        <v>1022</v>
      </c>
      <c r="F655" s="356"/>
      <c r="G655" s="101"/>
      <c r="H655" s="373"/>
    </row>
    <row r="656" spans="1:8" ht="12.75" customHeight="1">
      <c r="A656" s="282"/>
      <c r="B656" s="255"/>
      <c r="C656" s="52"/>
      <c r="D656" s="326"/>
      <c r="E656" s="82"/>
      <c r="F656" s="90"/>
      <c r="G656" s="69"/>
      <c r="H656" s="278"/>
    </row>
    <row r="657" spans="1:8" ht="12.75" customHeight="1">
      <c r="A657" s="245"/>
      <c r="B657" s="256" t="s">
        <v>248</v>
      </c>
      <c r="C657" s="54" t="s">
        <v>631</v>
      </c>
      <c r="D657" s="327">
        <v>1.7</v>
      </c>
      <c r="E657" s="83" t="s">
        <v>877</v>
      </c>
      <c r="F657" s="91"/>
      <c r="G657" s="70"/>
      <c r="H657" s="277"/>
    </row>
    <row r="658" spans="1:8" ht="12.75" customHeight="1">
      <c r="A658" s="282"/>
      <c r="B658" s="258"/>
      <c r="C658" s="52"/>
      <c r="D658" s="326"/>
      <c r="E658" s="82"/>
      <c r="F658" s="90"/>
      <c r="G658" s="69"/>
      <c r="H658" s="372"/>
    </row>
    <row r="659" spans="1:8" ht="12.75" customHeight="1">
      <c r="A659" s="245"/>
      <c r="B659" s="256" t="s">
        <v>878</v>
      </c>
      <c r="C659" s="54" t="s">
        <v>3228</v>
      </c>
      <c r="D659" s="327">
        <v>8.9</v>
      </c>
      <c r="E659" s="83" t="s">
        <v>2701</v>
      </c>
      <c r="F659" s="72"/>
      <c r="G659" s="70"/>
      <c r="H659" s="375"/>
    </row>
    <row r="660" spans="1:8" ht="12.75" customHeight="1">
      <c r="A660" s="282"/>
      <c r="B660" s="255"/>
      <c r="C660" s="55" t="s">
        <v>2712</v>
      </c>
      <c r="D660" s="326"/>
      <c r="E660" s="82"/>
      <c r="F660" s="90"/>
      <c r="G660" s="73"/>
      <c r="H660" s="278"/>
    </row>
    <row r="661" spans="1:8" ht="12.75" customHeight="1">
      <c r="A661" s="245"/>
      <c r="B661" s="256" t="s">
        <v>1843</v>
      </c>
      <c r="C661" s="53" t="s">
        <v>666</v>
      </c>
      <c r="D661" s="327">
        <v>1.7</v>
      </c>
      <c r="E661" s="83" t="s">
        <v>2701</v>
      </c>
      <c r="F661" s="91"/>
      <c r="G661" s="101"/>
      <c r="H661" s="279"/>
    </row>
    <row r="662" spans="1:8" ht="12.75" customHeight="1">
      <c r="A662" s="282"/>
      <c r="B662" s="255"/>
      <c r="C662" s="55" t="s">
        <v>2744</v>
      </c>
      <c r="D662" s="326"/>
      <c r="E662" s="82"/>
      <c r="F662" s="90"/>
      <c r="G662" s="73"/>
      <c r="H662" s="278"/>
    </row>
    <row r="663" spans="1:8" ht="12.75" customHeight="1">
      <c r="A663" s="245"/>
      <c r="B663" s="256" t="s">
        <v>1843</v>
      </c>
      <c r="C663" s="53" t="s">
        <v>673</v>
      </c>
      <c r="D663" s="327">
        <v>8.9</v>
      </c>
      <c r="E663" s="83" t="s">
        <v>2701</v>
      </c>
      <c r="F663" s="91"/>
      <c r="G663" s="101"/>
      <c r="H663" s="279"/>
    </row>
    <row r="664" spans="1:8" ht="12.75" customHeight="1">
      <c r="A664" s="285"/>
      <c r="B664" s="251"/>
      <c r="C664" s="264"/>
      <c r="D664" s="330"/>
      <c r="E664" s="80"/>
      <c r="F664" s="69"/>
      <c r="G664" s="69"/>
      <c r="H664" s="275"/>
    </row>
    <row r="665" spans="1:8" ht="12.75" customHeight="1">
      <c r="A665" s="81"/>
      <c r="B665" s="294" t="s">
        <v>214</v>
      </c>
      <c r="C665" s="53" t="s">
        <v>3150</v>
      </c>
      <c r="D665" s="331">
        <f>85-41.9</f>
        <v>43.1</v>
      </c>
      <c r="E665" s="81" t="s">
        <v>117</v>
      </c>
      <c r="F665" s="70"/>
      <c r="G665" s="70"/>
      <c r="H665" s="374"/>
    </row>
    <row r="666" spans="1:8" ht="12.75" customHeight="1">
      <c r="A666" s="285"/>
      <c r="B666" s="251"/>
      <c r="C666" s="264"/>
      <c r="D666" s="330"/>
      <c r="E666" s="80"/>
      <c r="F666" s="69"/>
      <c r="G666" s="69"/>
      <c r="H666" s="275"/>
    </row>
    <row r="667" spans="1:8" ht="12.75" customHeight="1">
      <c r="A667" s="81"/>
      <c r="B667" s="294" t="s">
        <v>2519</v>
      </c>
      <c r="C667" s="53" t="s">
        <v>1854</v>
      </c>
      <c r="D667" s="331">
        <v>41.9</v>
      </c>
      <c r="E667" s="81" t="s">
        <v>117</v>
      </c>
      <c r="F667" s="70"/>
      <c r="G667" s="70"/>
      <c r="H667" s="374"/>
    </row>
    <row r="668" spans="1:8" ht="12.75" customHeight="1">
      <c r="A668" s="285"/>
      <c r="B668" s="293"/>
      <c r="C668" s="52"/>
      <c r="D668" s="328"/>
      <c r="E668" s="345"/>
      <c r="F668" s="355"/>
      <c r="G668" s="371"/>
      <c r="H668" s="372"/>
    </row>
    <row r="669" spans="1:8" ht="12.75" customHeight="1">
      <c r="A669" s="286"/>
      <c r="B669" s="294" t="s">
        <v>2528</v>
      </c>
      <c r="C669" s="53" t="s">
        <v>2530</v>
      </c>
      <c r="D669" s="329">
        <v>85</v>
      </c>
      <c r="E669" s="86" t="s">
        <v>117</v>
      </c>
      <c r="F669" s="74"/>
      <c r="G669" s="70"/>
      <c r="H669" s="376"/>
    </row>
    <row r="670" spans="1:8" ht="12.75" customHeight="1">
      <c r="A670" s="285"/>
      <c r="B670" s="293"/>
      <c r="C670" s="52"/>
      <c r="D670" s="328"/>
      <c r="E670" s="345"/>
      <c r="F670" s="355"/>
      <c r="G670" s="371"/>
      <c r="H670" s="372"/>
    </row>
    <row r="671" spans="1:8" ht="12.75" customHeight="1">
      <c r="A671" s="286"/>
      <c r="B671" s="294" t="s">
        <v>1271</v>
      </c>
      <c r="C671" s="53" t="s">
        <v>2887</v>
      </c>
      <c r="D671" s="329">
        <v>41.9</v>
      </c>
      <c r="E671" s="86" t="s">
        <v>117</v>
      </c>
      <c r="F671" s="74"/>
      <c r="G671" s="70"/>
      <c r="H671" s="376"/>
    </row>
    <row r="672" spans="1:8" ht="12.75" customHeight="1">
      <c r="A672" s="285"/>
      <c r="B672" s="293" t="s">
        <v>619</v>
      </c>
      <c r="C672" s="52"/>
      <c r="D672" s="328"/>
      <c r="E672" s="345"/>
      <c r="F672" s="355"/>
      <c r="G672" s="73"/>
      <c r="H672" s="372"/>
    </row>
    <row r="673" spans="1:8" ht="12.75" customHeight="1">
      <c r="A673" s="286"/>
      <c r="B673" s="294" t="s">
        <v>2715</v>
      </c>
      <c r="C673" s="54" t="s">
        <v>3170</v>
      </c>
      <c r="D673" s="329">
        <v>71</v>
      </c>
      <c r="E673" s="86" t="s">
        <v>3168</v>
      </c>
      <c r="F673" s="356"/>
      <c r="G673" s="101"/>
      <c r="H673" s="373"/>
    </row>
    <row r="674" spans="1:8" ht="12.75" customHeight="1">
      <c r="A674" s="285"/>
      <c r="B674" s="293" t="s">
        <v>3167</v>
      </c>
      <c r="C674" s="52" t="s">
        <v>3230</v>
      </c>
      <c r="D674" s="328"/>
      <c r="E674" s="345"/>
      <c r="F674" s="355"/>
      <c r="G674" s="73"/>
      <c r="H674" s="372"/>
    </row>
    <row r="675" spans="1:8" ht="12.75" customHeight="1">
      <c r="A675" s="286"/>
      <c r="B675" s="294" t="s">
        <v>2825</v>
      </c>
      <c r="C675" s="53" t="s">
        <v>3159</v>
      </c>
      <c r="D675" s="329">
        <v>52.6</v>
      </c>
      <c r="E675" s="86" t="s">
        <v>117</v>
      </c>
      <c r="F675" s="356"/>
      <c r="G675" s="101"/>
      <c r="H675" s="373"/>
    </row>
    <row r="676" spans="1:8" ht="12.75" customHeight="1">
      <c r="A676" s="285"/>
      <c r="B676" s="293"/>
      <c r="C676" s="52"/>
      <c r="D676" s="328"/>
      <c r="E676" s="345"/>
      <c r="F676" s="355"/>
      <c r="G676" s="73"/>
      <c r="H676" s="372"/>
    </row>
    <row r="677" spans="1:8" ht="12.75" customHeight="1">
      <c r="A677" s="286"/>
      <c r="B677" s="294"/>
      <c r="C677" s="53"/>
      <c r="D677" s="329"/>
      <c r="E677" s="86"/>
      <c r="F677" s="356"/>
      <c r="G677" s="101"/>
      <c r="H677" s="373"/>
    </row>
    <row r="678" spans="1:8" ht="12.75" customHeight="1">
      <c r="A678" s="285"/>
      <c r="B678" s="293"/>
      <c r="C678" s="52"/>
      <c r="D678" s="328"/>
      <c r="E678" s="345"/>
      <c r="F678" s="355"/>
      <c r="G678" s="73"/>
      <c r="H678" s="372"/>
    </row>
    <row r="679" spans="1:8" ht="12.75" customHeight="1">
      <c r="A679" s="286"/>
      <c r="B679" s="294"/>
      <c r="C679" s="53"/>
      <c r="D679" s="329"/>
      <c r="E679" s="86"/>
      <c r="F679" s="356"/>
      <c r="G679" s="101"/>
      <c r="H679" s="373"/>
    </row>
    <row r="680" spans="1:8" ht="12.75" customHeight="1">
      <c r="A680" s="288"/>
      <c r="B680" s="261"/>
      <c r="C680" s="55"/>
      <c r="D680" s="333"/>
      <c r="E680" s="85"/>
      <c r="F680" s="73"/>
      <c r="G680" s="73"/>
      <c r="H680" s="278"/>
    </row>
    <row r="681" spans="1:8" ht="12.75" customHeight="1">
      <c r="A681" s="283"/>
      <c r="B681" s="40" t="s">
        <v>165</v>
      </c>
      <c r="C681" s="53"/>
      <c r="D681" s="334"/>
      <c r="E681" s="272"/>
      <c r="F681" s="94"/>
      <c r="G681" s="102"/>
      <c r="H681" s="281"/>
    </row>
    <row r="682" spans="1:8" ht="12.75" customHeight="1">
      <c r="A682" s="80"/>
      <c r="B682" s="249"/>
      <c r="C682" s="249"/>
      <c r="D682" s="330"/>
      <c r="E682" s="80"/>
      <c r="F682" s="69"/>
      <c r="G682" s="69"/>
      <c r="H682" s="275"/>
    </row>
    <row r="683" spans="1:8" ht="12.75" customHeight="1">
      <c r="A683" s="245"/>
      <c r="B683" s="256" t="s">
        <v>3250</v>
      </c>
      <c r="C683" s="311"/>
      <c r="D683" s="331"/>
      <c r="E683" s="81"/>
      <c r="F683" s="70"/>
      <c r="G683" s="70"/>
      <c r="H683" s="374"/>
    </row>
    <row r="684" spans="1:8" ht="12.75" customHeight="1">
      <c r="A684" s="282"/>
      <c r="B684" s="293" t="s">
        <v>3125</v>
      </c>
      <c r="C684" s="55"/>
      <c r="D684" s="330"/>
      <c r="E684" s="80"/>
      <c r="F684" s="69"/>
      <c r="G684" s="69"/>
      <c r="H684" s="275"/>
    </row>
    <row r="685" spans="1:8" ht="12.75" customHeight="1">
      <c r="A685" s="711"/>
      <c r="B685" s="294" t="s">
        <v>3127</v>
      </c>
      <c r="C685" s="53" t="s">
        <v>3128</v>
      </c>
      <c r="D685" s="331"/>
      <c r="E685" s="81"/>
      <c r="F685" s="70"/>
      <c r="G685" s="70"/>
      <c r="H685" s="277"/>
    </row>
    <row r="686" spans="1:8" ht="12.75" customHeight="1">
      <c r="A686" s="282"/>
      <c r="B686" s="255"/>
      <c r="C686" s="52"/>
      <c r="D686" s="326"/>
      <c r="E686" s="82"/>
      <c r="F686" s="90"/>
      <c r="G686" s="69"/>
      <c r="H686" s="278"/>
    </row>
    <row r="687" spans="1:8" ht="12.75" customHeight="1">
      <c r="A687" s="245"/>
      <c r="B687" s="256"/>
      <c r="C687" s="54"/>
      <c r="D687" s="327"/>
      <c r="E687" s="83"/>
      <c r="F687" s="91"/>
      <c r="G687" s="70"/>
      <c r="H687" s="277"/>
    </row>
    <row r="688" spans="1:8" ht="12.75" customHeight="1">
      <c r="A688" s="282"/>
      <c r="B688" s="255"/>
      <c r="C688" s="52"/>
      <c r="D688" s="326"/>
      <c r="E688" s="82"/>
      <c r="F688" s="90"/>
      <c r="G688" s="69"/>
      <c r="H688" s="278"/>
    </row>
    <row r="689" spans="1:8" ht="12.75" customHeight="1">
      <c r="A689" s="245"/>
      <c r="B689" s="256" t="s">
        <v>905</v>
      </c>
      <c r="C689" s="54" t="s">
        <v>2425</v>
      </c>
      <c r="D689" s="327">
        <v>2.1</v>
      </c>
      <c r="E689" s="83" t="s">
        <v>2701</v>
      </c>
      <c r="F689" s="91"/>
      <c r="G689" s="70"/>
      <c r="H689" s="277"/>
    </row>
    <row r="690" spans="1:8" ht="12.75" customHeight="1">
      <c r="A690" s="282"/>
      <c r="B690" s="255"/>
      <c r="C690" s="52"/>
      <c r="D690" s="715"/>
      <c r="E690" s="82"/>
      <c r="F690" s="90"/>
      <c r="G690" s="69"/>
      <c r="H690" s="372"/>
    </row>
    <row r="691" spans="1:8" ht="12.75" customHeight="1">
      <c r="A691" s="245"/>
      <c r="B691" s="256" t="s">
        <v>2710</v>
      </c>
      <c r="C691" s="54" t="s">
        <v>1932</v>
      </c>
      <c r="D691" s="413">
        <v>0.17</v>
      </c>
      <c r="E691" s="83" t="s">
        <v>1022</v>
      </c>
      <c r="F691" s="72"/>
      <c r="G691" s="70"/>
      <c r="H691" s="375"/>
    </row>
    <row r="692" spans="1:8" ht="12.75" customHeight="1">
      <c r="A692" s="282"/>
      <c r="B692" s="255"/>
      <c r="C692" s="52"/>
      <c r="D692" s="715"/>
      <c r="E692" s="82"/>
      <c r="F692" s="90"/>
      <c r="G692" s="69"/>
      <c r="H692" s="372"/>
    </row>
    <row r="693" spans="1:8" ht="12.75" customHeight="1">
      <c r="A693" s="245"/>
      <c r="B693" s="256" t="s">
        <v>2710</v>
      </c>
      <c r="C693" s="54" t="s">
        <v>2459</v>
      </c>
      <c r="D693" s="413">
        <v>0.57999999999999996</v>
      </c>
      <c r="E693" s="83" t="s">
        <v>1022</v>
      </c>
      <c r="F693" s="72"/>
      <c r="G693" s="70"/>
      <c r="H693" s="375"/>
    </row>
    <row r="694" spans="1:8" ht="12.75" customHeight="1">
      <c r="A694" s="285"/>
      <c r="B694" s="293"/>
      <c r="C694" s="52"/>
      <c r="D694" s="341"/>
      <c r="E694" s="82"/>
      <c r="F694" s="355"/>
      <c r="G694" s="73"/>
      <c r="H694" s="372"/>
    </row>
    <row r="695" spans="1:8" ht="12.75" customHeight="1">
      <c r="A695" s="286"/>
      <c r="B695" s="256" t="s">
        <v>2469</v>
      </c>
      <c r="C695" s="54" t="s">
        <v>673</v>
      </c>
      <c r="D695" s="339">
        <v>0.72</v>
      </c>
      <c r="E695" s="83" t="s">
        <v>1022</v>
      </c>
      <c r="F695" s="356"/>
      <c r="G695" s="101"/>
      <c r="H695" s="373"/>
    </row>
    <row r="696" spans="1:8" ht="12.75" customHeight="1">
      <c r="A696" s="282"/>
      <c r="B696" s="255"/>
      <c r="C696" s="52"/>
      <c r="D696" s="326"/>
      <c r="E696" s="82"/>
      <c r="F696" s="90"/>
      <c r="G696" s="69"/>
      <c r="H696" s="278"/>
    </row>
    <row r="697" spans="1:8" ht="12.75" customHeight="1">
      <c r="A697" s="245"/>
      <c r="B697" s="256" t="s">
        <v>248</v>
      </c>
      <c r="C697" s="54" t="s">
        <v>631</v>
      </c>
      <c r="D697" s="327">
        <v>1.1000000000000001</v>
      </c>
      <c r="E697" s="83" t="s">
        <v>877</v>
      </c>
      <c r="F697" s="91"/>
      <c r="G697" s="70"/>
      <c r="H697" s="277"/>
    </row>
    <row r="698" spans="1:8" ht="12.75" customHeight="1">
      <c r="A698" s="282"/>
      <c r="B698" s="258"/>
      <c r="C698" s="52"/>
      <c r="D698" s="326"/>
      <c r="E698" s="82"/>
      <c r="F698" s="90"/>
      <c r="G698" s="69"/>
      <c r="H698" s="372"/>
    </row>
    <row r="699" spans="1:8" ht="12.75" customHeight="1">
      <c r="A699" s="245"/>
      <c r="B699" s="256" t="s">
        <v>878</v>
      </c>
      <c r="C699" s="54" t="s">
        <v>3228</v>
      </c>
      <c r="D699" s="327">
        <v>4.5999999999999996</v>
      </c>
      <c r="E699" s="83" t="s">
        <v>2701</v>
      </c>
      <c r="F699" s="72"/>
      <c r="G699" s="70"/>
      <c r="H699" s="375"/>
    </row>
    <row r="700" spans="1:8" ht="12.75" customHeight="1">
      <c r="A700" s="282"/>
      <c r="B700" s="255"/>
      <c r="C700" s="55" t="s">
        <v>2712</v>
      </c>
      <c r="D700" s="326"/>
      <c r="E700" s="82"/>
      <c r="F700" s="90"/>
      <c r="G700" s="73"/>
      <c r="H700" s="278"/>
    </row>
    <row r="701" spans="1:8" ht="12.75" customHeight="1">
      <c r="A701" s="245"/>
      <c r="B701" s="256" t="s">
        <v>1843</v>
      </c>
      <c r="C701" s="53" t="s">
        <v>666</v>
      </c>
      <c r="D701" s="327">
        <v>1.1000000000000001</v>
      </c>
      <c r="E701" s="83" t="s">
        <v>2701</v>
      </c>
      <c r="F701" s="91"/>
      <c r="G701" s="101"/>
      <c r="H701" s="279"/>
    </row>
    <row r="702" spans="1:8" ht="12.75" customHeight="1">
      <c r="A702" s="282"/>
      <c r="B702" s="255"/>
      <c r="C702" s="55" t="s">
        <v>2744</v>
      </c>
      <c r="D702" s="326"/>
      <c r="E702" s="82"/>
      <c r="F702" s="90"/>
      <c r="G702" s="73"/>
      <c r="H702" s="278"/>
    </row>
    <row r="703" spans="1:8" ht="12.75" customHeight="1">
      <c r="A703" s="245"/>
      <c r="B703" s="256" t="s">
        <v>1843</v>
      </c>
      <c r="C703" s="53" t="s">
        <v>673</v>
      </c>
      <c r="D703" s="327">
        <v>4.5999999999999996</v>
      </c>
      <c r="E703" s="83" t="s">
        <v>2701</v>
      </c>
      <c r="F703" s="91"/>
      <c r="G703" s="101"/>
      <c r="H703" s="279"/>
    </row>
    <row r="704" spans="1:8" ht="12.75" customHeight="1">
      <c r="A704" s="285"/>
      <c r="B704" s="251"/>
      <c r="C704" s="264"/>
      <c r="D704" s="330"/>
      <c r="E704" s="80"/>
      <c r="F704" s="69"/>
      <c r="G704" s="69"/>
      <c r="H704" s="275"/>
    </row>
    <row r="705" spans="1:8" ht="12.75" customHeight="1">
      <c r="A705" s="81"/>
      <c r="B705" s="294" t="s">
        <v>214</v>
      </c>
      <c r="C705" s="53" t="s">
        <v>3150</v>
      </c>
      <c r="D705" s="331">
        <f>48.1-25.4</f>
        <v>22.700000000000003</v>
      </c>
      <c r="E705" s="81" t="s">
        <v>117</v>
      </c>
      <c r="F705" s="70"/>
      <c r="G705" s="70"/>
      <c r="H705" s="374"/>
    </row>
    <row r="706" spans="1:8" ht="12.75" customHeight="1">
      <c r="A706" s="282"/>
      <c r="B706" s="255"/>
      <c r="C706" s="55"/>
      <c r="D706" s="326"/>
      <c r="E706" s="82"/>
      <c r="F706" s="90"/>
      <c r="G706" s="73"/>
      <c r="H706" s="278"/>
    </row>
    <row r="707" spans="1:8" ht="12.75" customHeight="1">
      <c r="A707" s="245"/>
      <c r="B707" s="256" t="s">
        <v>2519</v>
      </c>
      <c r="C707" s="54" t="s">
        <v>1854</v>
      </c>
      <c r="D707" s="327">
        <v>25.4</v>
      </c>
      <c r="E707" s="83" t="s">
        <v>117</v>
      </c>
      <c r="F707" s="93"/>
      <c r="G707" s="101"/>
      <c r="H707" s="279"/>
    </row>
    <row r="708" spans="1:8" ht="12.75" customHeight="1">
      <c r="A708" s="285"/>
      <c r="B708" s="293"/>
      <c r="C708" s="52"/>
      <c r="D708" s="328"/>
      <c r="E708" s="345"/>
      <c r="F708" s="355"/>
      <c r="G708" s="371"/>
      <c r="H708" s="372"/>
    </row>
    <row r="709" spans="1:8" ht="12.75" customHeight="1">
      <c r="A709" s="286"/>
      <c r="B709" s="294" t="s">
        <v>2528</v>
      </c>
      <c r="C709" s="53" t="s">
        <v>2530</v>
      </c>
      <c r="D709" s="329">
        <v>48.1</v>
      </c>
      <c r="E709" s="86" t="s">
        <v>117</v>
      </c>
      <c r="F709" s="74"/>
      <c r="G709" s="70"/>
      <c r="H709" s="376"/>
    </row>
    <row r="710" spans="1:8" ht="12.75" customHeight="1">
      <c r="A710" s="285"/>
      <c r="B710" s="293"/>
      <c r="C710" s="52"/>
      <c r="D710" s="328"/>
      <c r="E710" s="345"/>
      <c r="F710" s="355"/>
      <c r="G710" s="371"/>
      <c r="H710" s="372"/>
    </row>
    <row r="711" spans="1:8" ht="12.75" customHeight="1">
      <c r="A711" s="286"/>
      <c r="B711" s="294" t="s">
        <v>1271</v>
      </c>
      <c r="C711" s="53" t="s">
        <v>2887</v>
      </c>
      <c r="D711" s="329">
        <v>25.4</v>
      </c>
      <c r="E711" s="86" t="s">
        <v>117</v>
      </c>
      <c r="F711" s="74"/>
      <c r="G711" s="70"/>
      <c r="H711" s="376"/>
    </row>
    <row r="712" spans="1:8" ht="12.75" customHeight="1">
      <c r="A712" s="285"/>
      <c r="B712" s="293" t="s">
        <v>619</v>
      </c>
      <c r="C712" s="52"/>
      <c r="D712" s="328"/>
      <c r="E712" s="345"/>
      <c r="F712" s="355"/>
      <c r="G712" s="73"/>
      <c r="H712" s="372"/>
    </row>
    <row r="713" spans="1:8" ht="12.75" customHeight="1">
      <c r="A713" s="286"/>
      <c r="B713" s="294" t="s">
        <v>2715</v>
      </c>
      <c r="C713" s="54" t="s">
        <v>3170</v>
      </c>
      <c r="D713" s="329">
        <v>56.7</v>
      </c>
      <c r="E713" s="86" t="s">
        <v>3168</v>
      </c>
      <c r="F713" s="356"/>
      <c r="G713" s="101"/>
      <c r="H713" s="373"/>
    </row>
    <row r="714" spans="1:8" ht="12.75" customHeight="1">
      <c r="A714" s="285"/>
      <c r="B714" s="293" t="s">
        <v>3167</v>
      </c>
      <c r="C714" s="52" t="s">
        <v>3230</v>
      </c>
      <c r="D714" s="328"/>
      <c r="E714" s="345"/>
      <c r="F714" s="355"/>
      <c r="G714" s="73"/>
      <c r="H714" s="372"/>
    </row>
    <row r="715" spans="1:8" ht="12.75" customHeight="1">
      <c r="A715" s="286"/>
      <c r="B715" s="294" t="s">
        <v>2825</v>
      </c>
      <c r="C715" s="53" t="s">
        <v>3159</v>
      </c>
      <c r="D715" s="329">
        <v>33.9</v>
      </c>
      <c r="E715" s="86" t="s">
        <v>117</v>
      </c>
      <c r="F715" s="356"/>
      <c r="G715" s="101"/>
      <c r="H715" s="373"/>
    </row>
    <row r="716" spans="1:8" ht="12.75" customHeight="1">
      <c r="A716" s="285"/>
      <c r="B716" s="293"/>
      <c r="C716" s="52"/>
      <c r="D716" s="328"/>
      <c r="E716" s="345"/>
      <c r="F716" s="355"/>
      <c r="G716" s="73"/>
      <c r="H716" s="372"/>
    </row>
    <row r="717" spans="1:8" ht="12.75" customHeight="1">
      <c r="A717" s="286"/>
      <c r="B717" s="294"/>
      <c r="C717" s="53"/>
      <c r="D717" s="329"/>
      <c r="E717" s="86"/>
      <c r="F717" s="356"/>
      <c r="G717" s="101"/>
      <c r="H717" s="373"/>
    </row>
    <row r="718" spans="1:8" ht="12.75" customHeight="1">
      <c r="A718" s="285"/>
      <c r="B718" s="293"/>
      <c r="C718" s="52"/>
      <c r="D718" s="328"/>
      <c r="E718" s="345"/>
      <c r="F718" s="355"/>
      <c r="G718" s="73"/>
      <c r="H718" s="372"/>
    </row>
    <row r="719" spans="1:8" ht="12.75" customHeight="1">
      <c r="A719" s="286"/>
      <c r="B719" s="294"/>
      <c r="C719" s="53"/>
      <c r="D719" s="329"/>
      <c r="E719" s="86"/>
      <c r="F719" s="356"/>
      <c r="G719" s="101"/>
      <c r="H719" s="373"/>
    </row>
    <row r="720" spans="1:8" ht="12.75" customHeight="1">
      <c r="A720" s="288"/>
      <c r="B720" s="261"/>
      <c r="C720" s="55"/>
      <c r="D720" s="333"/>
      <c r="E720" s="85"/>
      <c r="F720" s="73"/>
      <c r="G720" s="73"/>
      <c r="H720" s="278"/>
    </row>
    <row r="721" spans="1:8" ht="12.75" customHeight="1">
      <c r="A721" s="283"/>
      <c r="B721" s="40" t="s">
        <v>165</v>
      </c>
      <c r="C721" s="53"/>
      <c r="D721" s="334"/>
      <c r="E721" s="272"/>
      <c r="F721" s="94"/>
      <c r="G721" s="102"/>
      <c r="H721" s="281"/>
    </row>
    <row r="722" spans="1:8" ht="12.75" customHeight="1">
      <c r="A722" s="80"/>
      <c r="B722" s="249"/>
      <c r="C722" s="249"/>
      <c r="D722" s="330"/>
      <c r="E722" s="80"/>
      <c r="F722" s="69"/>
      <c r="G722" s="69"/>
      <c r="H722" s="275"/>
    </row>
    <row r="723" spans="1:8" ht="12.75" customHeight="1">
      <c r="A723" s="245"/>
      <c r="B723" s="256" t="s">
        <v>3251</v>
      </c>
      <c r="C723" s="311"/>
      <c r="D723" s="331"/>
      <c r="E723" s="81"/>
      <c r="F723" s="70"/>
      <c r="G723" s="70"/>
      <c r="H723" s="374"/>
    </row>
    <row r="724" spans="1:8" ht="12.75" customHeight="1">
      <c r="A724" s="282"/>
      <c r="B724" s="293" t="s">
        <v>325</v>
      </c>
      <c r="C724" s="52"/>
      <c r="D724" s="330"/>
      <c r="E724" s="80"/>
      <c r="F724" s="69"/>
      <c r="G724" s="69"/>
      <c r="H724" s="275"/>
    </row>
    <row r="725" spans="1:8" ht="12.75" customHeight="1">
      <c r="A725" s="711"/>
      <c r="B725" s="294" t="s">
        <v>2747</v>
      </c>
      <c r="C725" s="53" t="s">
        <v>3129</v>
      </c>
      <c r="D725" s="331"/>
      <c r="E725" s="81"/>
      <c r="F725" s="70"/>
      <c r="G725" s="70"/>
      <c r="H725" s="277"/>
    </row>
    <row r="726" spans="1:8" ht="12.75" customHeight="1">
      <c r="A726" s="282"/>
      <c r="B726" s="255"/>
      <c r="C726" s="52"/>
      <c r="D726" s="326"/>
      <c r="E726" s="82"/>
      <c r="F726" s="90"/>
      <c r="G726" s="69"/>
      <c r="H726" s="278"/>
    </row>
    <row r="727" spans="1:8" ht="12.75" customHeight="1">
      <c r="A727" s="245"/>
      <c r="B727" s="256"/>
      <c r="C727" s="54"/>
      <c r="D727" s="327"/>
      <c r="E727" s="83"/>
      <c r="F727" s="91"/>
      <c r="G727" s="70"/>
      <c r="H727" s="277"/>
    </row>
    <row r="728" spans="1:8" ht="12.75" customHeight="1">
      <c r="A728" s="282"/>
      <c r="B728" s="255"/>
      <c r="C728" s="52"/>
      <c r="D728" s="326"/>
      <c r="E728" s="82"/>
      <c r="F728" s="90"/>
      <c r="G728" s="69"/>
      <c r="H728" s="278"/>
    </row>
    <row r="729" spans="1:8" ht="12.75" customHeight="1">
      <c r="A729" s="245"/>
      <c r="B729" s="256" t="s">
        <v>905</v>
      </c>
      <c r="C729" s="54" t="s">
        <v>2425</v>
      </c>
      <c r="D729" s="327">
        <v>0.7</v>
      </c>
      <c r="E729" s="83" t="s">
        <v>2701</v>
      </c>
      <c r="F729" s="91"/>
      <c r="G729" s="70"/>
      <c r="H729" s="277"/>
    </row>
    <row r="730" spans="1:8" ht="12.75" customHeight="1">
      <c r="A730" s="282"/>
      <c r="B730" s="255"/>
      <c r="C730" s="52"/>
      <c r="D730" s="715"/>
      <c r="E730" s="82"/>
      <c r="F730" s="90"/>
      <c r="G730" s="69"/>
      <c r="H730" s="372"/>
    </row>
    <row r="731" spans="1:8" ht="12.75" customHeight="1">
      <c r="A731" s="245"/>
      <c r="B731" s="256" t="s">
        <v>2710</v>
      </c>
      <c r="C731" s="54" t="s">
        <v>1932</v>
      </c>
      <c r="D731" s="413">
        <v>2.e-002</v>
      </c>
      <c r="E731" s="83" t="s">
        <v>1022</v>
      </c>
      <c r="F731" s="72"/>
      <c r="G731" s="70"/>
      <c r="H731" s="375"/>
    </row>
    <row r="732" spans="1:8" ht="12.75" customHeight="1">
      <c r="A732" s="282"/>
      <c r="B732" s="255"/>
      <c r="C732" s="52"/>
      <c r="D732" s="715"/>
      <c r="E732" s="82"/>
      <c r="F732" s="90"/>
      <c r="G732" s="69"/>
      <c r="H732" s="372"/>
    </row>
    <row r="733" spans="1:8" ht="12.75" customHeight="1">
      <c r="A733" s="245"/>
      <c r="B733" s="256" t="s">
        <v>2710</v>
      </c>
      <c r="C733" s="54" t="s">
        <v>2459</v>
      </c>
      <c r="D733" s="413">
        <v>0.11</v>
      </c>
      <c r="E733" s="83" t="s">
        <v>1022</v>
      </c>
      <c r="F733" s="72"/>
      <c r="G733" s="70"/>
      <c r="H733" s="375"/>
    </row>
    <row r="734" spans="1:8" ht="12.75" customHeight="1">
      <c r="A734" s="285"/>
      <c r="B734" s="293"/>
      <c r="C734" s="52"/>
      <c r="D734" s="341"/>
      <c r="E734" s="82"/>
      <c r="F734" s="355"/>
      <c r="G734" s="73"/>
      <c r="H734" s="372"/>
    </row>
    <row r="735" spans="1:8" ht="12.75" customHeight="1">
      <c r="A735" s="286"/>
      <c r="B735" s="256" t="s">
        <v>2469</v>
      </c>
      <c r="C735" s="54" t="s">
        <v>673</v>
      </c>
      <c r="D735" s="339">
        <v>0.13</v>
      </c>
      <c r="E735" s="83" t="s">
        <v>1022</v>
      </c>
      <c r="F735" s="356"/>
      <c r="G735" s="101"/>
      <c r="H735" s="373"/>
    </row>
    <row r="736" spans="1:8" ht="12.75" customHeight="1">
      <c r="A736" s="282"/>
      <c r="B736" s="255"/>
      <c r="C736" s="52"/>
      <c r="D736" s="326"/>
      <c r="E736" s="82"/>
      <c r="F736" s="90"/>
      <c r="G736" s="69"/>
      <c r="H736" s="278"/>
    </row>
    <row r="737" spans="1:8" ht="12.75" customHeight="1">
      <c r="A737" s="245"/>
      <c r="B737" s="256" t="s">
        <v>248</v>
      </c>
      <c r="C737" s="54" t="s">
        <v>631</v>
      </c>
      <c r="D737" s="327">
        <v>0.4</v>
      </c>
      <c r="E737" s="83" t="s">
        <v>877</v>
      </c>
      <c r="F737" s="91"/>
      <c r="G737" s="70"/>
      <c r="H737" s="277"/>
    </row>
    <row r="738" spans="1:8" ht="12.75" customHeight="1">
      <c r="A738" s="282"/>
      <c r="B738" s="258"/>
      <c r="C738" s="52"/>
      <c r="D738" s="326"/>
      <c r="E738" s="82"/>
      <c r="F738" s="90"/>
      <c r="G738" s="69"/>
      <c r="H738" s="372"/>
    </row>
    <row r="739" spans="1:8" ht="12.75" customHeight="1">
      <c r="A739" s="245"/>
      <c r="B739" s="256" t="s">
        <v>878</v>
      </c>
      <c r="C739" s="54" t="s">
        <v>3228</v>
      </c>
      <c r="D739" s="327">
        <v>3.1</v>
      </c>
      <c r="E739" s="83" t="s">
        <v>2701</v>
      </c>
      <c r="F739" s="72"/>
      <c r="G739" s="70"/>
      <c r="H739" s="375"/>
    </row>
    <row r="740" spans="1:8" ht="12.75" customHeight="1">
      <c r="A740" s="282"/>
      <c r="B740" s="255"/>
      <c r="C740" s="55" t="s">
        <v>2712</v>
      </c>
      <c r="D740" s="326"/>
      <c r="E740" s="82"/>
      <c r="F740" s="90"/>
      <c r="G740" s="73"/>
      <c r="H740" s="278"/>
    </row>
    <row r="741" spans="1:8" ht="12.75" customHeight="1">
      <c r="A741" s="245"/>
      <c r="B741" s="256" t="s">
        <v>1843</v>
      </c>
      <c r="C741" s="53" t="s">
        <v>666</v>
      </c>
      <c r="D741" s="327">
        <v>0.4</v>
      </c>
      <c r="E741" s="83" t="s">
        <v>2701</v>
      </c>
      <c r="F741" s="91"/>
      <c r="G741" s="101"/>
      <c r="H741" s="279"/>
    </row>
    <row r="742" spans="1:8" ht="12.75" customHeight="1">
      <c r="A742" s="282"/>
      <c r="B742" s="255"/>
      <c r="C742" s="55" t="s">
        <v>2744</v>
      </c>
      <c r="D742" s="326"/>
      <c r="E742" s="82"/>
      <c r="F742" s="90"/>
      <c r="G742" s="73"/>
      <c r="H742" s="278"/>
    </row>
    <row r="743" spans="1:8" ht="12.75" customHeight="1">
      <c r="A743" s="245"/>
      <c r="B743" s="256" t="s">
        <v>1843</v>
      </c>
      <c r="C743" s="53" t="s">
        <v>673</v>
      </c>
      <c r="D743" s="327">
        <v>3.1</v>
      </c>
      <c r="E743" s="83" t="s">
        <v>2701</v>
      </c>
      <c r="F743" s="91"/>
      <c r="G743" s="101"/>
      <c r="H743" s="279"/>
    </row>
    <row r="744" spans="1:8" ht="12.75" customHeight="1">
      <c r="A744" s="285"/>
      <c r="B744" s="251"/>
      <c r="C744" s="264"/>
      <c r="D744" s="330"/>
      <c r="E744" s="80"/>
      <c r="F744" s="69"/>
      <c r="G744" s="69"/>
      <c r="H744" s="275"/>
    </row>
    <row r="745" spans="1:8" ht="12.75" customHeight="1">
      <c r="A745" s="81"/>
      <c r="B745" s="294" t="s">
        <v>214</v>
      </c>
      <c r="C745" s="53" t="s">
        <v>3150</v>
      </c>
      <c r="D745" s="331">
        <f>16.5-8.4</f>
        <v>8.1</v>
      </c>
      <c r="E745" s="81" t="s">
        <v>117</v>
      </c>
      <c r="F745" s="70"/>
      <c r="G745" s="70"/>
      <c r="H745" s="374"/>
    </row>
    <row r="746" spans="1:8" ht="12.75" customHeight="1">
      <c r="A746" s="282"/>
      <c r="B746" s="255"/>
      <c r="C746" s="55"/>
      <c r="D746" s="326"/>
      <c r="E746" s="82"/>
      <c r="F746" s="90"/>
      <c r="G746" s="73"/>
      <c r="H746" s="278"/>
    </row>
    <row r="747" spans="1:8" ht="12.75" customHeight="1">
      <c r="A747" s="245"/>
      <c r="B747" s="256" t="s">
        <v>2519</v>
      </c>
      <c r="C747" s="54" t="s">
        <v>1854</v>
      </c>
      <c r="D747" s="327">
        <v>8.4</v>
      </c>
      <c r="E747" s="83" t="s">
        <v>117</v>
      </c>
      <c r="F747" s="93"/>
      <c r="G747" s="101"/>
      <c r="H747" s="279"/>
    </row>
    <row r="748" spans="1:8" ht="12.75" customHeight="1">
      <c r="A748" s="285"/>
      <c r="B748" s="293"/>
      <c r="C748" s="52"/>
      <c r="D748" s="328"/>
      <c r="E748" s="345"/>
      <c r="F748" s="355"/>
      <c r="G748" s="371"/>
      <c r="H748" s="372"/>
    </row>
    <row r="749" spans="1:8" ht="12.75" customHeight="1">
      <c r="A749" s="286"/>
      <c r="B749" s="294" t="s">
        <v>2528</v>
      </c>
      <c r="C749" s="53" t="s">
        <v>2530</v>
      </c>
      <c r="D749" s="329">
        <v>16.5</v>
      </c>
      <c r="E749" s="86" t="s">
        <v>117</v>
      </c>
      <c r="F749" s="74"/>
      <c r="G749" s="70"/>
      <c r="H749" s="376"/>
    </row>
    <row r="750" spans="1:8" ht="12.75" customHeight="1">
      <c r="A750" s="285"/>
      <c r="B750" s="293"/>
      <c r="C750" s="52"/>
      <c r="D750" s="328"/>
      <c r="E750" s="345"/>
      <c r="F750" s="355"/>
      <c r="G750" s="371"/>
      <c r="H750" s="372"/>
    </row>
    <row r="751" spans="1:8" ht="12.75" customHeight="1">
      <c r="A751" s="286"/>
      <c r="B751" s="294" t="s">
        <v>1271</v>
      </c>
      <c r="C751" s="53" t="s">
        <v>2887</v>
      </c>
      <c r="D751" s="329">
        <v>8.4</v>
      </c>
      <c r="E751" s="86" t="s">
        <v>117</v>
      </c>
      <c r="F751" s="74"/>
      <c r="G751" s="70"/>
      <c r="H751" s="376"/>
    </row>
    <row r="752" spans="1:8" ht="12.75" customHeight="1">
      <c r="A752" s="285"/>
      <c r="B752" s="293" t="s">
        <v>619</v>
      </c>
      <c r="C752" s="52"/>
      <c r="D752" s="328"/>
      <c r="E752" s="345"/>
      <c r="F752" s="355"/>
      <c r="G752" s="73"/>
      <c r="H752" s="372"/>
    </row>
    <row r="753" spans="1:8" ht="12.75" customHeight="1">
      <c r="A753" s="286"/>
      <c r="B753" s="294" t="s">
        <v>2715</v>
      </c>
      <c r="C753" s="54" t="s">
        <v>3170</v>
      </c>
      <c r="D753" s="329">
        <v>20.100000000000001</v>
      </c>
      <c r="E753" s="86" t="s">
        <v>3168</v>
      </c>
      <c r="F753" s="356"/>
      <c r="G753" s="101"/>
      <c r="H753" s="373"/>
    </row>
    <row r="754" spans="1:8" ht="12.75" customHeight="1">
      <c r="A754" s="285"/>
      <c r="B754" s="293" t="s">
        <v>3167</v>
      </c>
      <c r="C754" s="52" t="s">
        <v>3230</v>
      </c>
      <c r="D754" s="328"/>
      <c r="E754" s="345"/>
      <c r="F754" s="355"/>
      <c r="G754" s="73"/>
      <c r="H754" s="372"/>
    </row>
    <row r="755" spans="1:8" ht="12.75" customHeight="1">
      <c r="A755" s="286"/>
      <c r="B755" s="294" t="s">
        <v>2825</v>
      </c>
      <c r="C755" s="53" t="s">
        <v>3159</v>
      </c>
      <c r="D755" s="329">
        <v>11.5</v>
      </c>
      <c r="E755" s="86" t="s">
        <v>117</v>
      </c>
      <c r="F755" s="356"/>
      <c r="G755" s="101"/>
      <c r="H755" s="373"/>
    </row>
    <row r="756" spans="1:8" ht="12.75" customHeight="1">
      <c r="A756" s="285"/>
      <c r="B756" s="293"/>
      <c r="C756" s="52"/>
      <c r="D756" s="328"/>
      <c r="E756" s="345"/>
      <c r="F756" s="355"/>
      <c r="G756" s="73"/>
      <c r="H756" s="372"/>
    </row>
    <row r="757" spans="1:8" ht="12.75" customHeight="1">
      <c r="A757" s="286"/>
      <c r="B757" s="294"/>
      <c r="C757" s="53"/>
      <c r="D757" s="329"/>
      <c r="E757" s="86"/>
      <c r="F757" s="356"/>
      <c r="G757" s="101"/>
      <c r="H757" s="373"/>
    </row>
    <row r="758" spans="1:8" ht="12.75" customHeight="1">
      <c r="A758" s="285"/>
      <c r="B758" s="293"/>
      <c r="C758" s="52"/>
      <c r="D758" s="328"/>
      <c r="E758" s="345"/>
      <c r="F758" s="355"/>
      <c r="G758" s="73"/>
      <c r="H758" s="372"/>
    </row>
    <row r="759" spans="1:8" ht="12.75" customHeight="1">
      <c r="A759" s="286"/>
      <c r="B759" s="294"/>
      <c r="C759" s="53"/>
      <c r="D759" s="329"/>
      <c r="E759" s="86"/>
      <c r="F759" s="356"/>
      <c r="G759" s="101"/>
      <c r="H759" s="373"/>
    </row>
    <row r="760" spans="1:8" ht="12.75" customHeight="1">
      <c r="A760" s="288"/>
      <c r="B760" s="261"/>
      <c r="C760" s="55"/>
      <c r="D760" s="333"/>
      <c r="E760" s="85"/>
      <c r="F760" s="73"/>
      <c r="G760" s="73"/>
      <c r="H760" s="278"/>
    </row>
    <row r="761" spans="1:8" ht="12.75" customHeight="1">
      <c r="A761" s="283"/>
      <c r="B761" s="40" t="s">
        <v>165</v>
      </c>
      <c r="C761" s="53"/>
      <c r="D761" s="334"/>
      <c r="E761" s="272"/>
      <c r="F761" s="94"/>
      <c r="G761" s="102"/>
      <c r="H761" s="281"/>
    </row>
    <row r="762" spans="1:8" ht="12.75" customHeight="1">
      <c r="A762" s="80"/>
      <c r="B762" s="249"/>
      <c r="C762" s="249"/>
      <c r="D762" s="330"/>
      <c r="E762" s="80"/>
      <c r="F762" s="69"/>
      <c r="G762" s="69"/>
      <c r="H762" s="275"/>
    </row>
    <row r="763" spans="1:8" ht="12.75" customHeight="1">
      <c r="A763" s="245"/>
      <c r="B763" s="256" t="s">
        <v>2911</v>
      </c>
      <c r="C763" s="311"/>
      <c r="D763" s="331"/>
      <c r="E763" s="81"/>
      <c r="F763" s="70"/>
      <c r="G763" s="70"/>
      <c r="H763" s="374"/>
    </row>
    <row r="764" spans="1:8" ht="12.75" customHeight="1">
      <c r="A764" s="282"/>
      <c r="B764" s="293" t="s">
        <v>3130</v>
      </c>
      <c r="C764" s="52"/>
      <c r="D764" s="330"/>
      <c r="E764" s="80"/>
      <c r="F764" s="69"/>
      <c r="G764" s="69"/>
      <c r="H764" s="275"/>
    </row>
    <row r="765" spans="1:8" ht="12.75" customHeight="1">
      <c r="A765" s="711"/>
      <c r="B765" s="294" t="s">
        <v>2025</v>
      </c>
      <c r="C765" s="53" t="s">
        <v>3132</v>
      </c>
      <c r="D765" s="331"/>
      <c r="E765" s="81"/>
      <c r="F765" s="70"/>
      <c r="G765" s="70"/>
      <c r="H765" s="277"/>
    </row>
    <row r="766" spans="1:8" ht="12.75" customHeight="1">
      <c r="A766" s="282"/>
      <c r="B766" s="255"/>
      <c r="C766" s="52"/>
      <c r="D766" s="326"/>
      <c r="E766" s="82"/>
      <c r="F766" s="90"/>
      <c r="G766" s="69"/>
      <c r="H766" s="278"/>
    </row>
    <row r="767" spans="1:8" ht="12.75" customHeight="1">
      <c r="A767" s="245"/>
      <c r="B767" s="256"/>
      <c r="C767" s="54"/>
      <c r="D767" s="327"/>
      <c r="E767" s="83"/>
      <c r="F767" s="91"/>
      <c r="G767" s="70"/>
      <c r="H767" s="277"/>
    </row>
    <row r="768" spans="1:8" ht="12.75" customHeight="1">
      <c r="A768" s="282"/>
      <c r="B768" s="255"/>
      <c r="C768" s="52"/>
      <c r="D768" s="326"/>
      <c r="E768" s="82"/>
      <c r="F768" s="90"/>
      <c r="G768" s="69"/>
      <c r="H768" s="278"/>
    </row>
    <row r="769" spans="1:8" ht="12.75" customHeight="1">
      <c r="A769" s="245"/>
      <c r="B769" s="256" t="s">
        <v>905</v>
      </c>
      <c r="C769" s="54" t="s">
        <v>2425</v>
      </c>
      <c r="D769" s="327">
        <v>1.5</v>
      </c>
      <c r="E769" s="83" t="s">
        <v>2701</v>
      </c>
      <c r="F769" s="91"/>
      <c r="G769" s="70"/>
      <c r="H769" s="277"/>
    </row>
    <row r="770" spans="1:8" ht="12.75" customHeight="1">
      <c r="A770" s="282"/>
      <c r="B770" s="255"/>
      <c r="C770" s="52"/>
      <c r="D770" s="715"/>
      <c r="E770" s="82"/>
      <c r="F770" s="90"/>
      <c r="G770" s="69"/>
      <c r="H770" s="372"/>
    </row>
    <row r="771" spans="1:8" ht="12.75" customHeight="1">
      <c r="A771" s="245"/>
      <c r="B771" s="256" t="s">
        <v>2710</v>
      </c>
      <c r="C771" s="54" t="s">
        <v>1932</v>
      </c>
      <c r="D771" s="413">
        <v>4.e-002</v>
      </c>
      <c r="E771" s="83" t="s">
        <v>1022</v>
      </c>
      <c r="F771" s="72"/>
      <c r="G771" s="70"/>
      <c r="H771" s="375"/>
    </row>
    <row r="772" spans="1:8" ht="12.75" customHeight="1">
      <c r="A772" s="282"/>
      <c r="B772" s="255"/>
      <c r="C772" s="52"/>
      <c r="D772" s="715"/>
      <c r="E772" s="82"/>
      <c r="F772" s="90"/>
      <c r="G772" s="69"/>
      <c r="H772" s="372"/>
    </row>
    <row r="773" spans="1:8" ht="12.75" customHeight="1">
      <c r="A773" s="245"/>
      <c r="B773" s="256" t="s">
        <v>2710</v>
      </c>
      <c r="C773" s="54" t="s">
        <v>2459</v>
      </c>
      <c r="D773" s="413">
        <v>0.14000000000000001</v>
      </c>
      <c r="E773" s="83" t="s">
        <v>1022</v>
      </c>
      <c r="F773" s="72"/>
      <c r="G773" s="70"/>
      <c r="H773" s="375"/>
    </row>
    <row r="774" spans="1:8" ht="12.75" customHeight="1">
      <c r="A774" s="285"/>
      <c r="B774" s="293"/>
      <c r="C774" s="52"/>
      <c r="D774" s="341"/>
      <c r="E774" s="82"/>
      <c r="F774" s="355"/>
      <c r="G774" s="73"/>
      <c r="H774" s="372"/>
    </row>
    <row r="775" spans="1:8" ht="12.75" customHeight="1">
      <c r="A775" s="286"/>
      <c r="B775" s="256" t="s">
        <v>2469</v>
      </c>
      <c r="C775" s="54" t="s">
        <v>673</v>
      </c>
      <c r="D775" s="339">
        <v>0.17</v>
      </c>
      <c r="E775" s="83" t="s">
        <v>1022</v>
      </c>
      <c r="F775" s="356"/>
      <c r="G775" s="101"/>
      <c r="H775" s="373"/>
    </row>
    <row r="776" spans="1:8" ht="12.75" customHeight="1">
      <c r="A776" s="282"/>
      <c r="B776" s="255"/>
      <c r="C776" s="52"/>
      <c r="D776" s="326"/>
      <c r="E776" s="82"/>
      <c r="F776" s="90"/>
      <c r="G776" s="69"/>
      <c r="H776" s="278"/>
    </row>
    <row r="777" spans="1:8" ht="12.75" customHeight="1">
      <c r="A777" s="245"/>
      <c r="B777" s="256" t="s">
        <v>248</v>
      </c>
      <c r="C777" s="54" t="s">
        <v>631</v>
      </c>
      <c r="D777" s="327">
        <v>0.8</v>
      </c>
      <c r="E777" s="83" t="s">
        <v>877</v>
      </c>
      <c r="F777" s="91"/>
      <c r="G777" s="70"/>
      <c r="H777" s="277"/>
    </row>
    <row r="778" spans="1:8" ht="12.75" customHeight="1">
      <c r="A778" s="282"/>
      <c r="B778" s="258"/>
      <c r="C778" s="52"/>
      <c r="D778" s="326"/>
      <c r="E778" s="82"/>
      <c r="F778" s="90"/>
      <c r="G778" s="69"/>
      <c r="H778" s="372"/>
    </row>
    <row r="779" spans="1:8" ht="12.75" customHeight="1">
      <c r="A779" s="245"/>
      <c r="B779" s="256" t="s">
        <v>878</v>
      </c>
      <c r="C779" s="54" t="s">
        <v>3228</v>
      </c>
      <c r="D779" s="327">
        <v>2.2999999999999998</v>
      </c>
      <c r="E779" s="83" t="s">
        <v>2701</v>
      </c>
      <c r="F779" s="72"/>
      <c r="G779" s="70"/>
      <c r="H779" s="375"/>
    </row>
    <row r="780" spans="1:8" ht="12.75" customHeight="1">
      <c r="A780" s="282"/>
      <c r="B780" s="255"/>
      <c r="C780" s="55" t="s">
        <v>2712</v>
      </c>
      <c r="D780" s="326"/>
      <c r="E780" s="82"/>
      <c r="F780" s="90"/>
      <c r="G780" s="73"/>
      <c r="H780" s="278"/>
    </row>
    <row r="781" spans="1:8" ht="12.75" customHeight="1">
      <c r="A781" s="245"/>
      <c r="B781" s="256" t="s">
        <v>1843</v>
      </c>
      <c r="C781" s="53" t="s">
        <v>666</v>
      </c>
      <c r="D781" s="327">
        <v>0.8</v>
      </c>
      <c r="E781" s="83" t="s">
        <v>2701</v>
      </c>
      <c r="F781" s="91"/>
      <c r="G781" s="101"/>
      <c r="H781" s="279"/>
    </row>
    <row r="782" spans="1:8" ht="12.75" customHeight="1">
      <c r="A782" s="282"/>
      <c r="B782" s="255"/>
      <c r="C782" s="55" t="s">
        <v>2744</v>
      </c>
      <c r="D782" s="326"/>
      <c r="E782" s="82"/>
      <c r="F782" s="90"/>
      <c r="G782" s="73"/>
      <c r="H782" s="278"/>
    </row>
    <row r="783" spans="1:8" ht="12.75" customHeight="1">
      <c r="A783" s="245"/>
      <c r="B783" s="256" t="s">
        <v>1843</v>
      </c>
      <c r="C783" s="53" t="s">
        <v>673</v>
      </c>
      <c r="D783" s="327">
        <v>2.2999999999999998</v>
      </c>
      <c r="E783" s="83" t="s">
        <v>2701</v>
      </c>
      <c r="F783" s="91"/>
      <c r="G783" s="101"/>
      <c r="H783" s="279"/>
    </row>
    <row r="784" spans="1:8" ht="12.75" customHeight="1">
      <c r="A784" s="285"/>
      <c r="B784" s="251"/>
      <c r="C784" s="264"/>
      <c r="D784" s="330"/>
      <c r="E784" s="80"/>
      <c r="F784" s="69"/>
      <c r="G784" s="69"/>
      <c r="H784" s="275"/>
    </row>
    <row r="785" spans="1:8" ht="12.75" customHeight="1">
      <c r="A785" s="81"/>
      <c r="B785" s="294" t="s">
        <v>214</v>
      </c>
      <c r="C785" s="53" t="s">
        <v>3150</v>
      </c>
      <c r="D785" s="331">
        <f>30.5-15.2</f>
        <v>15.3</v>
      </c>
      <c r="E785" s="81" t="s">
        <v>117</v>
      </c>
      <c r="F785" s="70"/>
      <c r="G785" s="70"/>
      <c r="H785" s="374"/>
    </row>
    <row r="786" spans="1:8" ht="12.75" customHeight="1">
      <c r="A786" s="282"/>
      <c r="B786" s="255"/>
      <c r="C786" s="55"/>
      <c r="D786" s="326"/>
      <c r="E786" s="82"/>
      <c r="F786" s="90"/>
      <c r="G786" s="73"/>
      <c r="H786" s="278"/>
    </row>
    <row r="787" spans="1:8" ht="12.75" customHeight="1">
      <c r="A787" s="245"/>
      <c r="B787" s="256" t="s">
        <v>2519</v>
      </c>
      <c r="C787" s="54" t="s">
        <v>1854</v>
      </c>
      <c r="D787" s="327">
        <v>15.2</v>
      </c>
      <c r="E787" s="83" t="s">
        <v>117</v>
      </c>
      <c r="F787" s="93"/>
      <c r="G787" s="101"/>
      <c r="H787" s="279"/>
    </row>
    <row r="788" spans="1:8" ht="12.75" customHeight="1">
      <c r="A788" s="285"/>
      <c r="B788" s="293"/>
      <c r="C788" s="52"/>
      <c r="D788" s="328"/>
      <c r="E788" s="345"/>
      <c r="F788" s="355"/>
      <c r="G788" s="371"/>
      <c r="H788" s="372"/>
    </row>
    <row r="789" spans="1:8" ht="12.75" customHeight="1">
      <c r="A789" s="286"/>
      <c r="B789" s="294" t="s">
        <v>2528</v>
      </c>
      <c r="C789" s="53" t="s">
        <v>2530</v>
      </c>
      <c r="D789" s="329">
        <v>30.5</v>
      </c>
      <c r="E789" s="86" t="s">
        <v>117</v>
      </c>
      <c r="F789" s="74"/>
      <c r="G789" s="70"/>
      <c r="H789" s="376"/>
    </row>
    <row r="790" spans="1:8" ht="12.75" customHeight="1">
      <c r="A790" s="285"/>
      <c r="B790" s="293"/>
      <c r="C790" s="52"/>
      <c r="D790" s="328"/>
      <c r="E790" s="345"/>
      <c r="F790" s="355"/>
      <c r="G790" s="371"/>
      <c r="H790" s="372"/>
    </row>
    <row r="791" spans="1:8" ht="12.75" customHeight="1">
      <c r="A791" s="286"/>
      <c r="B791" s="294" t="s">
        <v>1271</v>
      </c>
      <c r="C791" s="53" t="s">
        <v>2887</v>
      </c>
      <c r="D791" s="329">
        <v>15.2</v>
      </c>
      <c r="E791" s="86" t="s">
        <v>117</v>
      </c>
      <c r="F791" s="74"/>
      <c r="G791" s="70"/>
      <c r="H791" s="376"/>
    </row>
    <row r="792" spans="1:8" ht="12.75" customHeight="1">
      <c r="A792" s="285"/>
      <c r="B792" s="293" t="s">
        <v>619</v>
      </c>
      <c r="C792" s="52"/>
      <c r="D792" s="328"/>
      <c r="E792" s="345"/>
      <c r="F792" s="355"/>
      <c r="G792" s="73"/>
      <c r="H792" s="372"/>
    </row>
    <row r="793" spans="1:8" ht="12.75" customHeight="1">
      <c r="A793" s="286"/>
      <c r="B793" s="294" t="s">
        <v>2715</v>
      </c>
      <c r="C793" s="54" t="s">
        <v>3170</v>
      </c>
      <c r="D793" s="329">
        <v>60.9</v>
      </c>
      <c r="E793" s="86" t="s">
        <v>3168</v>
      </c>
      <c r="F793" s="356"/>
      <c r="G793" s="101"/>
      <c r="H793" s="373"/>
    </row>
    <row r="794" spans="1:8" ht="12.75" customHeight="1">
      <c r="A794" s="285"/>
      <c r="B794" s="293" t="s">
        <v>3167</v>
      </c>
      <c r="C794" s="52" t="s">
        <v>3230</v>
      </c>
      <c r="D794" s="328"/>
      <c r="E794" s="345"/>
      <c r="F794" s="355"/>
      <c r="G794" s="73"/>
      <c r="H794" s="372"/>
    </row>
    <row r="795" spans="1:8" ht="12.75" customHeight="1">
      <c r="A795" s="286"/>
      <c r="B795" s="294" t="s">
        <v>2825</v>
      </c>
      <c r="C795" s="53" t="s">
        <v>3159</v>
      </c>
      <c r="D795" s="329">
        <v>24.4</v>
      </c>
      <c r="E795" s="86" t="s">
        <v>117</v>
      </c>
      <c r="F795" s="356"/>
      <c r="G795" s="101"/>
      <c r="H795" s="373"/>
    </row>
    <row r="796" spans="1:8" ht="12.75" customHeight="1">
      <c r="A796" s="285"/>
      <c r="B796" s="293"/>
      <c r="C796" s="52"/>
      <c r="D796" s="328"/>
      <c r="E796" s="345"/>
      <c r="F796" s="355"/>
      <c r="G796" s="73"/>
      <c r="H796" s="372"/>
    </row>
    <row r="797" spans="1:8" ht="12.75" customHeight="1">
      <c r="A797" s="286"/>
      <c r="B797" s="294"/>
      <c r="C797" s="53"/>
      <c r="D797" s="329"/>
      <c r="E797" s="86"/>
      <c r="F797" s="356"/>
      <c r="G797" s="101"/>
      <c r="H797" s="373"/>
    </row>
    <row r="798" spans="1:8" ht="12.75" customHeight="1">
      <c r="A798" s="285"/>
      <c r="B798" s="293"/>
      <c r="C798" s="52"/>
      <c r="D798" s="328"/>
      <c r="E798" s="345"/>
      <c r="F798" s="355"/>
      <c r="G798" s="73"/>
      <c r="H798" s="372"/>
    </row>
    <row r="799" spans="1:8" ht="12.75" customHeight="1">
      <c r="A799" s="286"/>
      <c r="B799" s="294"/>
      <c r="C799" s="53"/>
      <c r="D799" s="329"/>
      <c r="E799" s="86"/>
      <c r="F799" s="356"/>
      <c r="G799" s="101"/>
      <c r="H799" s="373"/>
    </row>
    <row r="800" spans="1:8" ht="12.75" customHeight="1">
      <c r="A800" s="288"/>
      <c r="B800" s="261"/>
      <c r="C800" s="55"/>
      <c r="D800" s="333"/>
      <c r="E800" s="85"/>
      <c r="F800" s="73"/>
      <c r="G800" s="73"/>
      <c r="H800" s="278"/>
    </row>
    <row r="801" spans="1:8" ht="12.75" customHeight="1">
      <c r="A801" s="283"/>
      <c r="B801" s="40" t="s">
        <v>165</v>
      </c>
      <c r="C801" s="53"/>
      <c r="D801" s="334"/>
      <c r="E801" s="272"/>
      <c r="F801" s="94"/>
      <c r="G801" s="102"/>
      <c r="H801" s="281"/>
    </row>
    <row r="802" spans="1:8" ht="12.75" customHeight="1">
      <c r="A802" s="80"/>
      <c r="B802" s="249"/>
      <c r="C802" s="249"/>
      <c r="D802" s="330"/>
      <c r="E802" s="80"/>
      <c r="F802" s="69"/>
      <c r="G802" s="69"/>
      <c r="H802" s="275"/>
    </row>
    <row r="803" spans="1:8" ht="12.75" customHeight="1">
      <c r="A803" s="245"/>
      <c r="B803" s="256" t="s">
        <v>1275</v>
      </c>
      <c r="C803" s="311"/>
      <c r="D803" s="331"/>
      <c r="E803" s="81"/>
      <c r="F803" s="70"/>
      <c r="G803" s="70"/>
      <c r="H803" s="374"/>
    </row>
    <row r="804" spans="1:8" ht="12.75" customHeight="1">
      <c r="A804" s="282"/>
      <c r="B804" s="293" t="s">
        <v>1391</v>
      </c>
      <c r="C804" s="52"/>
      <c r="D804" s="330"/>
      <c r="E804" s="80"/>
      <c r="F804" s="69"/>
      <c r="G804" s="69"/>
      <c r="H804" s="275"/>
    </row>
    <row r="805" spans="1:8" ht="12.75" customHeight="1">
      <c r="A805" s="711"/>
      <c r="B805" s="294" t="s">
        <v>672</v>
      </c>
      <c r="C805" s="53" t="s">
        <v>3140</v>
      </c>
      <c r="D805" s="331"/>
      <c r="E805" s="81"/>
      <c r="F805" s="70"/>
      <c r="G805" s="70"/>
      <c r="H805" s="277"/>
    </row>
    <row r="806" spans="1:8" ht="12.75" customHeight="1">
      <c r="A806" s="282"/>
      <c r="B806" s="255"/>
      <c r="C806" s="52"/>
      <c r="D806" s="326"/>
      <c r="E806" s="82"/>
      <c r="F806" s="90"/>
      <c r="G806" s="69"/>
      <c r="H806" s="278"/>
    </row>
    <row r="807" spans="1:8" ht="12.75" customHeight="1">
      <c r="A807" s="245"/>
      <c r="B807" s="256"/>
      <c r="C807" s="54"/>
      <c r="D807" s="327"/>
      <c r="E807" s="83"/>
      <c r="F807" s="91"/>
      <c r="G807" s="70"/>
      <c r="H807" s="277"/>
    </row>
    <row r="808" spans="1:8" ht="12.75" customHeight="1">
      <c r="A808" s="282"/>
      <c r="B808" s="255"/>
      <c r="C808" s="52"/>
      <c r="D808" s="326"/>
      <c r="E808" s="82"/>
      <c r="F808" s="90"/>
      <c r="G808" s="69"/>
      <c r="H808" s="278"/>
    </row>
    <row r="809" spans="1:8" ht="12.75" customHeight="1">
      <c r="A809" s="245"/>
      <c r="B809" s="256" t="s">
        <v>905</v>
      </c>
      <c r="C809" s="54" t="s">
        <v>2425</v>
      </c>
      <c r="D809" s="327">
        <v>1.2</v>
      </c>
      <c r="E809" s="83" t="s">
        <v>2701</v>
      </c>
      <c r="F809" s="91"/>
      <c r="G809" s="70"/>
      <c r="H809" s="277"/>
    </row>
    <row r="810" spans="1:8" ht="12.75" customHeight="1">
      <c r="A810" s="282"/>
      <c r="B810" s="255"/>
      <c r="C810" s="52"/>
      <c r="D810" s="715"/>
      <c r="E810" s="82"/>
      <c r="F810" s="90"/>
      <c r="G810" s="69"/>
      <c r="H810" s="372"/>
    </row>
    <row r="811" spans="1:8" ht="12.75" customHeight="1">
      <c r="A811" s="245"/>
      <c r="B811" s="256" t="s">
        <v>2710</v>
      </c>
      <c r="C811" s="54" t="s">
        <v>1932</v>
      </c>
      <c r="D811" s="413">
        <v>0.12</v>
      </c>
      <c r="E811" s="83" t="s">
        <v>1022</v>
      </c>
      <c r="F811" s="72"/>
      <c r="G811" s="70"/>
      <c r="H811" s="375"/>
    </row>
    <row r="812" spans="1:8" ht="12.75" customHeight="1">
      <c r="A812" s="282"/>
      <c r="B812" s="255"/>
      <c r="C812" s="52"/>
      <c r="D812" s="715"/>
      <c r="E812" s="82"/>
      <c r="F812" s="90"/>
      <c r="G812" s="69"/>
      <c r="H812" s="372"/>
    </row>
    <row r="813" spans="1:8" ht="12.75" customHeight="1">
      <c r="A813" s="245"/>
      <c r="B813" s="256" t="s">
        <v>2710</v>
      </c>
      <c r="C813" s="54" t="s">
        <v>2459</v>
      </c>
      <c r="D813" s="413">
        <v>0.25</v>
      </c>
      <c r="E813" s="83" t="s">
        <v>1022</v>
      </c>
      <c r="F813" s="72"/>
      <c r="G813" s="70"/>
      <c r="H813" s="375"/>
    </row>
    <row r="814" spans="1:8" ht="12.75" customHeight="1">
      <c r="A814" s="285"/>
      <c r="B814" s="293"/>
      <c r="C814" s="52"/>
      <c r="D814" s="341"/>
      <c r="E814" s="82"/>
      <c r="F814" s="355"/>
      <c r="G814" s="73"/>
      <c r="H814" s="372"/>
    </row>
    <row r="815" spans="1:8" ht="12.75" customHeight="1">
      <c r="A815" s="286"/>
      <c r="B815" s="256" t="s">
        <v>2469</v>
      </c>
      <c r="C815" s="54" t="s">
        <v>673</v>
      </c>
      <c r="D815" s="339">
        <v>0.36</v>
      </c>
      <c r="E815" s="83" t="s">
        <v>1022</v>
      </c>
      <c r="F815" s="356"/>
      <c r="G815" s="101"/>
      <c r="H815" s="373"/>
    </row>
    <row r="816" spans="1:8" ht="12.75" customHeight="1">
      <c r="A816" s="282"/>
      <c r="B816" s="255"/>
      <c r="C816" s="52"/>
      <c r="D816" s="326"/>
      <c r="E816" s="82"/>
      <c r="F816" s="90"/>
      <c r="G816" s="69"/>
      <c r="H816" s="278"/>
    </row>
    <row r="817" spans="1:8" ht="12.75" customHeight="1">
      <c r="A817" s="245"/>
      <c r="B817" s="256" t="s">
        <v>248</v>
      </c>
      <c r="C817" s="54" t="s">
        <v>631</v>
      </c>
      <c r="D817" s="327">
        <v>0.6</v>
      </c>
      <c r="E817" s="83" t="s">
        <v>877</v>
      </c>
      <c r="F817" s="91"/>
      <c r="G817" s="70"/>
      <c r="H817" s="277"/>
    </row>
    <row r="818" spans="1:8" ht="12.75" customHeight="1">
      <c r="A818" s="282"/>
      <c r="B818" s="258"/>
      <c r="C818" s="52"/>
      <c r="D818" s="326"/>
      <c r="E818" s="82"/>
      <c r="F818" s="90"/>
      <c r="G818" s="69"/>
      <c r="H818" s="372"/>
    </row>
    <row r="819" spans="1:8" ht="12.75" customHeight="1">
      <c r="A819" s="245"/>
      <c r="B819" s="256" t="s">
        <v>248</v>
      </c>
      <c r="C819" s="54" t="s">
        <v>832</v>
      </c>
      <c r="D819" s="327">
        <v>4.3</v>
      </c>
      <c r="E819" s="83" t="s">
        <v>2701</v>
      </c>
      <c r="F819" s="72"/>
      <c r="G819" s="70"/>
      <c r="H819" s="375"/>
    </row>
    <row r="820" spans="1:8" ht="12.75" customHeight="1">
      <c r="A820" s="282"/>
      <c r="B820" s="255"/>
      <c r="C820" s="55" t="s">
        <v>2712</v>
      </c>
      <c r="D820" s="326"/>
      <c r="E820" s="82"/>
      <c r="F820" s="90"/>
      <c r="G820" s="73"/>
      <c r="H820" s="278"/>
    </row>
    <row r="821" spans="1:8" ht="12.75" customHeight="1">
      <c r="A821" s="245"/>
      <c r="B821" s="256" t="s">
        <v>1843</v>
      </c>
      <c r="C821" s="53" t="s">
        <v>666</v>
      </c>
      <c r="D821" s="327">
        <v>0.6</v>
      </c>
      <c r="E821" s="83" t="s">
        <v>2701</v>
      </c>
      <c r="F821" s="91"/>
      <c r="G821" s="101"/>
      <c r="H821" s="279"/>
    </row>
    <row r="822" spans="1:8" ht="12.75" customHeight="1">
      <c r="A822" s="282"/>
      <c r="B822" s="255"/>
      <c r="C822" s="55" t="s">
        <v>2744</v>
      </c>
      <c r="D822" s="326"/>
      <c r="E822" s="82"/>
      <c r="F822" s="90"/>
      <c r="G822" s="73"/>
      <c r="H822" s="278"/>
    </row>
    <row r="823" spans="1:8" ht="12.75" customHeight="1">
      <c r="A823" s="245"/>
      <c r="B823" s="256" t="s">
        <v>1843</v>
      </c>
      <c r="C823" s="53" t="s">
        <v>673</v>
      </c>
      <c r="D823" s="327">
        <v>4.3</v>
      </c>
      <c r="E823" s="83" t="s">
        <v>2701</v>
      </c>
      <c r="F823" s="91"/>
      <c r="G823" s="101"/>
      <c r="H823" s="279"/>
    </row>
    <row r="824" spans="1:8" ht="12.75" customHeight="1">
      <c r="A824" s="285"/>
      <c r="B824" s="251"/>
      <c r="C824" s="264"/>
      <c r="D824" s="330"/>
      <c r="E824" s="80"/>
      <c r="F824" s="69"/>
      <c r="G824" s="69"/>
      <c r="H824" s="275"/>
    </row>
    <row r="825" spans="1:8" ht="12.75" customHeight="1">
      <c r="A825" s="81"/>
      <c r="B825" s="294" t="s">
        <v>214</v>
      </c>
      <c r="C825" s="53" t="s">
        <v>3150</v>
      </c>
      <c r="D825" s="331">
        <f>29.4-15.2</f>
        <v>14.2</v>
      </c>
      <c r="E825" s="81" t="s">
        <v>117</v>
      </c>
      <c r="F825" s="70"/>
      <c r="G825" s="70"/>
      <c r="H825" s="374"/>
    </row>
    <row r="826" spans="1:8" ht="12.75" customHeight="1">
      <c r="A826" s="282"/>
      <c r="B826" s="255"/>
      <c r="C826" s="55"/>
      <c r="D826" s="326"/>
      <c r="E826" s="82"/>
      <c r="F826" s="90"/>
      <c r="G826" s="73"/>
      <c r="H826" s="278"/>
    </row>
    <row r="827" spans="1:8" ht="12.75" customHeight="1">
      <c r="A827" s="245"/>
      <c r="B827" s="256" t="s">
        <v>2519</v>
      </c>
      <c r="C827" s="54" t="s">
        <v>1854</v>
      </c>
      <c r="D827" s="327">
        <v>15.2</v>
      </c>
      <c r="E827" s="83" t="s">
        <v>117</v>
      </c>
      <c r="F827" s="93"/>
      <c r="G827" s="101"/>
      <c r="H827" s="279"/>
    </row>
    <row r="828" spans="1:8" ht="12.75" customHeight="1">
      <c r="A828" s="285"/>
      <c r="B828" s="293"/>
      <c r="C828" s="52"/>
      <c r="D828" s="328"/>
      <c r="E828" s="345"/>
      <c r="F828" s="355"/>
      <c r="G828" s="371"/>
      <c r="H828" s="372"/>
    </row>
    <row r="829" spans="1:8" ht="12.75" customHeight="1">
      <c r="A829" s="286"/>
      <c r="B829" s="294" t="s">
        <v>2528</v>
      </c>
      <c r="C829" s="53" t="s">
        <v>2530</v>
      </c>
      <c r="D829" s="329">
        <v>29.4</v>
      </c>
      <c r="E829" s="86" t="s">
        <v>117</v>
      </c>
      <c r="F829" s="74"/>
      <c r="G829" s="70"/>
      <c r="H829" s="376"/>
    </row>
    <row r="830" spans="1:8" ht="12.75" customHeight="1">
      <c r="A830" s="285"/>
      <c r="B830" s="293"/>
      <c r="C830" s="52"/>
      <c r="D830" s="328"/>
      <c r="E830" s="345"/>
      <c r="F830" s="355"/>
      <c r="G830" s="371"/>
      <c r="H830" s="372"/>
    </row>
    <row r="831" spans="1:8" ht="12.75" customHeight="1">
      <c r="A831" s="286"/>
      <c r="B831" s="294" t="s">
        <v>1271</v>
      </c>
      <c r="C831" s="53" t="s">
        <v>2887</v>
      </c>
      <c r="D831" s="329">
        <v>15.2</v>
      </c>
      <c r="E831" s="86" t="s">
        <v>117</v>
      </c>
      <c r="F831" s="74"/>
      <c r="G831" s="70"/>
      <c r="H831" s="376"/>
    </row>
    <row r="832" spans="1:8" ht="12.75" customHeight="1">
      <c r="A832" s="285"/>
      <c r="B832" s="293" t="s">
        <v>769</v>
      </c>
      <c r="C832" s="52"/>
      <c r="D832" s="328"/>
      <c r="E832" s="345"/>
      <c r="F832" s="355"/>
      <c r="G832" s="73"/>
      <c r="H832" s="372"/>
    </row>
    <row r="833" spans="1:8" ht="12.75" customHeight="1">
      <c r="A833" s="286"/>
      <c r="B833" s="294" t="s">
        <v>2715</v>
      </c>
      <c r="C833" s="53" t="s">
        <v>2348</v>
      </c>
      <c r="D833" s="329">
        <v>2.6</v>
      </c>
      <c r="E833" s="86" t="s">
        <v>117</v>
      </c>
      <c r="F833" s="356"/>
      <c r="G833" s="101"/>
      <c r="H833" s="373"/>
    </row>
    <row r="834" spans="1:8" ht="12.75" customHeight="1">
      <c r="A834" s="285"/>
      <c r="B834" s="293" t="s">
        <v>619</v>
      </c>
      <c r="C834" s="52"/>
      <c r="D834" s="328"/>
      <c r="E834" s="345"/>
      <c r="F834" s="355"/>
      <c r="G834" s="73"/>
      <c r="H834" s="372"/>
    </row>
    <row r="835" spans="1:8" ht="12.75" customHeight="1">
      <c r="A835" s="286"/>
      <c r="B835" s="294" t="s">
        <v>2715</v>
      </c>
      <c r="C835" s="54" t="s">
        <v>3170</v>
      </c>
      <c r="D835" s="329">
        <v>15.6</v>
      </c>
      <c r="E835" s="86" t="s">
        <v>3168</v>
      </c>
      <c r="F835" s="356"/>
      <c r="G835" s="101"/>
      <c r="H835" s="373"/>
    </row>
    <row r="836" spans="1:8" ht="12.75" customHeight="1">
      <c r="A836" s="285"/>
      <c r="B836" s="293" t="s">
        <v>3167</v>
      </c>
      <c r="C836" s="52" t="s">
        <v>3230</v>
      </c>
      <c r="D836" s="328"/>
      <c r="E836" s="345"/>
      <c r="F836" s="355"/>
      <c r="G836" s="73"/>
      <c r="H836" s="372"/>
    </row>
    <row r="837" spans="1:8" ht="12.75" customHeight="1">
      <c r="A837" s="286"/>
      <c r="B837" s="294" t="s">
        <v>2825</v>
      </c>
      <c r="C837" s="53" t="s">
        <v>3159</v>
      </c>
      <c r="D837" s="329">
        <v>17.600000000000001</v>
      </c>
      <c r="E837" s="86" t="s">
        <v>117</v>
      </c>
      <c r="F837" s="356"/>
      <c r="G837" s="101"/>
      <c r="H837" s="373"/>
    </row>
    <row r="838" spans="1:8" ht="12.75" customHeight="1">
      <c r="A838" s="285"/>
      <c r="B838" s="293"/>
      <c r="C838" s="52"/>
      <c r="D838" s="328"/>
      <c r="E838" s="345"/>
      <c r="F838" s="355"/>
      <c r="G838" s="73"/>
      <c r="H838" s="372"/>
    </row>
    <row r="839" spans="1:8" ht="12.75" customHeight="1">
      <c r="A839" s="286"/>
      <c r="B839" s="294"/>
      <c r="C839" s="53"/>
      <c r="D839" s="329"/>
      <c r="E839" s="86"/>
      <c r="F839" s="356"/>
      <c r="G839" s="101"/>
      <c r="H839" s="373"/>
    </row>
    <row r="840" spans="1:8" ht="12.75" customHeight="1">
      <c r="A840" s="288"/>
      <c r="B840" s="261"/>
      <c r="C840" s="55"/>
      <c r="D840" s="333"/>
      <c r="E840" s="85"/>
      <c r="F840" s="73"/>
      <c r="G840" s="73"/>
      <c r="H840" s="278"/>
    </row>
    <row r="841" spans="1:8" ht="12.75" customHeight="1">
      <c r="A841" s="283"/>
      <c r="B841" s="40" t="s">
        <v>165</v>
      </c>
      <c r="C841" s="53"/>
      <c r="D841" s="334"/>
      <c r="E841" s="272"/>
      <c r="F841" s="94"/>
      <c r="G841" s="102"/>
      <c r="H841" s="281"/>
    </row>
    <row r="842" spans="1:8" ht="12.75" customHeight="1">
      <c r="A842" s="80"/>
      <c r="B842" s="249"/>
      <c r="C842" s="249"/>
      <c r="D842" s="330"/>
      <c r="E842" s="80"/>
      <c r="F842" s="69"/>
      <c r="G842" s="69"/>
      <c r="H842" s="275"/>
    </row>
    <row r="843" spans="1:8" ht="12.75" customHeight="1">
      <c r="A843" s="245"/>
      <c r="B843" s="256" t="s">
        <v>2490</v>
      </c>
      <c r="C843" s="311"/>
      <c r="D843" s="331"/>
      <c r="E843" s="81"/>
      <c r="F843" s="70"/>
      <c r="G843" s="70"/>
      <c r="H843" s="374"/>
    </row>
    <row r="844" spans="1:8" ht="12.75" customHeight="1">
      <c r="A844" s="282"/>
      <c r="B844" s="293" t="s">
        <v>2895</v>
      </c>
      <c r="C844" s="52"/>
      <c r="D844" s="330"/>
      <c r="E844" s="80"/>
      <c r="F844" s="69"/>
      <c r="G844" s="69"/>
      <c r="H844" s="275"/>
    </row>
    <row r="845" spans="1:8" ht="12.75" customHeight="1">
      <c r="A845" s="711"/>
      <c r="B845" s="294" t="s">
        <v>3180</v>
      </c>
      <c r="C845" s="53" t="s">
        <v>625</v>
      </c>
      <c r="D845" s="331"/>
      <c r="E845" s="81"/>
      <c r="F845" s="70"/>
      <c r="G845" s="70"/>
      <c r="H845" s="277"/>
    </row>
    <row r="846" spans="1:8" ht="12.75" customHeight="1">
      <c r="A846" s="282"/>
      <c r="B846" s="255"/>
      <c r="C846" s="52"/>
      <c r="D846" s="326"/>
      <c r="E846" s="82"/>
      <c r="F846" s="90"/>
      <c r="G846" s="69"/>
      <c r="H846" s="278"/>
    </row>
    <row r="847" spans="1:8" ht="12.75" customHeight="1">
      <c r="A847" s="245"/>
      <c r="B847" s="256"/>
      <c r="C847" s="54"/>
      <c r="D847" s="327"/>
      <c r="E847" s="83"/>
      <c r="F847" s="91"/>
      <c r="G847" s="70"/>
      <c r="H847" s="277"/>
    </row>
    <row r="848" spans="1:8" ht="12.75" customHeight="1">
      <c r="A848" s="282"/>
      <c r="B848" s="255"/>
      <c r="C848" s="52"/>
      <c r="D848" s="326"/>
      <c r="E848" s="82"/>
      <c r="F848" s="90"/>
      <c r="G848" s="69"/>
      <c r="H848" s="278"/>
    </row>
    <row r="849" spans="1:8" ht="12.75" customHeight="1">
      <c r="A849" s="245"/>
      <c r="B849" s="256" t="s">
        <v>905</v>
      </c>
      <c r="C849" s="54" t="s">
        <v>2425</v>
      </c>
      <c r="D849" s="327">
        <v>0.6</v>
      </c>
      <c r="E849" s="83" t="s">
        <v>2701</v>
      </c>
      <c r="F849" s="91"/>
      <c r="G849" s="70"/>
      <c r="H849" s="277"/>
    </row>
    <row r="850" spans="1:8" ht="12.75" customHeight="1">
      <c r="A850" s="282"/>
      <c r="B850" s="255"/>
      <c r="C850" s="52"/>
      <c r="D850" s="715"/>
      <c r="E850" s="82"/>
      <c r="F850" s="90"/>
      <c r="G850" s="69"/>
      <c r="H850" s="372"/>
    </row>
    <row r="851" spans="1:8" ht="12.75" customHeight="1">
      <c r="A851" s="245"/>
      <c r="B851" s="256" t="s">
        <v>2710</v>
      </c>
      <c r="C851" s="54" t="s">
        <v>1932</v>
      </c>
      <c r="D851" s="413">
        <v>7.0000000000000007e-002</v>
      </c>
      <c r="E851" s="83" t="s">
        <v>1022</v>
      </c>
      <c r="F851" s="72"/>
      <c r="G851" s="70"/>
      <c r="H851" s="375"/>
    </row>
    <row r="852" spans="1:8" ht="12.75" customHeight="1">
      <c r="A852" s="282"/>
      <c r="B852" s="255"/>
      <c r="C852" s="52"/>
      <c r="D852" s="715"/>
      <c r="E852" s="82"/>
      <c r="F852" s="90"/>
      <c r="G852" s="69"/>
      <c r="H852" s="372"/>
    </row>
    <row r="853" spans="1:8" ht="12.75" customHeight="1">
      <c r="A853" s="245"/>
      <c r="B853" s="256" t="s">
        <v>2710</v>
      </c>
      <c r="C853" s="54" t="s">
        <v>2459</v>
      </c>
      <c r="D853" s="413">
        <v>0.12</v>
      </c>
      <c r="E853" s="83" t="s">
        <v>1022</v>
      </c>
      <c r="F853" s="72"/>
      <c r="G853" s="70"/>
      <c r="H853" s="375"/>
    </row>
    <row r="854" spans="1:8" ht="12.75" customHeight="1">
      <c r="A854" s="285"/>
      <c r="B854" s="293"/>
      <c r="C854" s="52"/>
      <c r="D854" s="341"/>
      <c r="E854" s="82"/>
      <c r="F854" s="355"/>
      <c r="G854" s="73"/>
      <c r="H854" s="372"/>
    </row>
    <row r="855" spans="1:8" ht="12.75" customHeight="1">
      <c r="A855" s="286"/>
      <c r="B855" s="256" t="s">
        <v>2469</v>
      </c>
      <c r="C855" s="54" t="s">
        <v>673</v>
      </c>
      <c r="D855" s="339">
        <v>0.19</v>
      </c>
      <c r="E855" s="83" t="s">
        <v>1022</v>
      </c>
      <c r="F855" s="356"/>
      <c r="G855" s="101"/>
      <c r="H855" s="373"/>
    </row>
    <row r="856" spans="1:8" ht="12.75" customHeight="1">
      <c r="A856" s="282"/>
      <c r="B856" s="255"/>
      <c r="C856" s="52"/>
      <c r="D856" s="326"/>
      <c r="E856" s="82"/>
      <c r="F856" s="90"/>
      <c r="G856" s="69"/>
      <c r="H856" s="278"/>
    </row>
    <row r="857" spans="1:8" ht="12.75" customHeight="1">
      <c r="A857" s="245"/>
      <c r="B857" s="256" t="s">
        <v>248</v>
      </c>
      <c r="C857" s="54" t="s">
        <v>631</v>
      </c>
      <c r="D857" s="327">
        <v>0.3</v>
      </c>
      <c r="E857" s="83" t="s">
        <v>877</v>
      </c>
      <c r="F857" s="91"/>
      <c r="G857" s="70"/>
      <c r="H857" s="277"/>
    </row>
    <row r="858" spans="1:8" ht="12.75" customHeight="1">
      <c r="A858" s="282"/>
      <c r="B858" s="258"/>
      <c r="C858" s="52"/>
      <c r="D858" s="326"/>
      <c r="E858" s="82"/>
      <c r="F858" s="90"/>
      <c r="G858" s="69"/>
      <c r="H858" s="372"/>
    </row>
    <row r="859" spans="1:8" ht="12.75" customHeight="1">
      <c r="A859" s="245"/>
      <c r="B859" s="256" t="s">
        <v>248</v>
      </c>
      <c r="C859" s="54" t="s">
        <v>832</v>
      </c>
      <c r="D859" s="327">
        <v>2.2000000000000002</v>
      </c>
      <c r="E859" s="83" t="s">
        <v>2701</v>
      </c>
      <c r="F859" s="72"/>
      <c r="G859" s="70"/>
      <c r="H859" s="375"/>
    </row>
    <row r="860" spans="1:8" ht="12.75" customHeight="1">
      <c r="A860" s="282"/>
      <c r="B860" s="255"/>
      <c r="C860" s="55" t="s">
        <v>2712</v>
      </c>
      <c r="D860" s="326"/>
      <c r="E860" s="82"/>
      <c r="F860" s="90"/>
      <c r="G860" s="73"/>
      <c r="H860" s="278"/>
    </row>
    <row r="861" spans="1:8" ht="12.75" customHeight="1">
      <c r="A861" s="245"/>
      <c r="B861" s="256" t="s">
        <v>1843</v>
      </c>
      <c r="C861" s="53" t="s">
        <v>666</v>
      </c>
      <c r="D861" s="327">
        <v>0.3</v>
      </c>
      <c r="E861" s="83" t="s">
        <v>2701</v>
      </c>
      <c r="F861" s="91"/>
      <c r="G861" s="101"/>
      <c r="H861" s="279"/>
    </row>
    <row r="862" spans="1:8" ht="12.75" customHeight="1">
      <c r="A862" s="282"/>
      <c r="B862" s="255"/>
      <c r="C862" s="55" t="s">
        <v>2744</v>
      </c>
      <c r="D862" s="326"/>
      <c r="E862" s="82"/>
      <c r="F862" s="90"/>
      <c r="G862" s="73"/>
      <c r="H862" s="278"/>
    </row>
    <row r="863" spans="1:8" ht="12.75" customHeight="1">
      <c r="A863" s="245"/>
      <c r="B863" s="256" t="s">
        <v>1843</v>
      </c>
      <c r="C863" s="53" t="s">
        <v>673</v>
      </c>
      <c r="D863" s="327">
        <v>2.2000000000000002</v>
      </c>
      <c r="E863" s="83" t="s">
        <v>2701</v>
      </c>
      <c r="F863" s="91"/>
      <c r="G863" s="101"/>
      <c r="H863" s="279"/>
    </row>
    <row r="864" spans="1:8" ht="12.75" customHeight="1">
      <c r="A864" s="285"/>
      <c r="B864" s="251"/>
      <c r="C864" s="264"/>
      <c r="D864" s="330"/>
      <c r="E864" s="80"/>
      <c r="F864" s="69"/>
      <c r="G864" s="69"/>
      <c r="H864" s="275"/>
    </row>
    <row r="865" spans="1:8" ht="12.75" customHeight="1">
      <c r="A865" s="81"/>
      <c r="B865" s="294" t="s">
        <v>214</v>
      </c>
      <c r="C865" s="53" t="s">
        <v>3150</v>
      </c>
      <c r="D865" s="331">
        <f>15.9-8.5</f>
        <v>7.4</v>
      </c>
      <c r="E865" s="81" t="s">
        <v>117</v>
      </c>
      <c r="F865" s="70"/>
      <c r="G865" s="70"/>
      <c r="H865" s="374"/>
    </row>
    <row r="866" spans="1:8" ht="12.75" customHeight="1">
      <c r="A866" s="282"/>
      <c r="B866" s="255"/>
      <c r="C866" s="55"/>
      <c r="D866" s="326"/>
      <c r="E866" s="82"/>
      <c r="F866" s="90"/>
      <c r="G866" s="73"/>
      <c r="H866" s="278"/>
    </row>
    <row r="867" spans="1:8" ht="12.75" customHeight="1">
      <c r="A867" s="245"/>
      <c r="B867" s="256" t="s">
        <v>2519</v>
      </c>
      <c r="C867" s="54" t="s">
        <v>1854</v>
      </c>
      <c r="D867" s="327">
        <v>8.5</v>
      </c>
      <c r="E867" s="83" t="s">
        <v>117</v>
      </c>
      <c r="F867" s="93"/>
      <c r="G867" s="101"/>
      <c r="H867" s="279"/>
    </row>
    <row r="868" spans="1:8" ht="12.75" customHeight="1">
      <c r="A868" s="285"/>
      <c r="B868" s="293"/>
      <c r="C868" s="52"/>
      <c r="D868" s="328"/>
      <c r="E868" s="345"/>
      <c r="F868" s="355"/>
      <c r="G868" s="371"/>
      <c r="H868" s="372"/>
    </row>
    <row r="869" spans="1:8" ht="12.75" customHeight="1">
      <c r="A869" s="286"/>
      <c r="B869" s="294" t="s">
        <v>2528</v>
      </c>
      <c r="C869" s="53" t="s">
        <v>2530</v>
      </c>
      <c r="D869" s="329">
        <v>15.9</v>
      </c>
      <c r="E869" s="86" t="s">
        <v>117</v>
      </c>
      <c r="F869" s="74"/>
      <c r="G869" s="70"/>
      <c r="H869" s="376"/>
    </row>
    <row r="870" spans="1:8" ht="12.75" customHeight="1">
      <c r="A870" s="285"/>
      <c r="B870" s="293"/>
      <c r="C870" s="52"/>
      <c r="D870" s="328"/>
      <c r="E870" s="345"/>
      <c r="F870" s="355"/>
      <c r="G870" s="371"/>
      <c r="H870" s="372"/>
    </row>
    <row r="871" spans="1:8" ht="12.75" customHeight="1">
      <c r="A871" s="286"/>
      <c r="B871" s="294" t="s">
        <v>1271</v>
      </c>
      <c r="C871" s="53" t="s">
        <v>2887</v>
      </c>
      <c r="D871" s="329">
        <v>8.5</v>
      </c>
      <c r="E871" s="86" t="s">
        <v>117</v>
      </c>
      <c r="F871" s="74"/>
      <c r="G871" s="70"/>
      <c r="H871" s="376"/>
    </row>
    <row r="872" spans="1:8" ht="12.75" customHeight="1">
      <c r="A872" s="285"/>
      <c r="B872" s="293" t="s">
        <v>769</v>
      </c>
      <c r="C872" s="52"/>
      <c r="D872" s="328"/>
      <c r="E872" s="345"/>
      <c r="F872" s="355"/>
      <c r="G872" s="73"/>
      <c r="H872" s="372"/>
    </row>
    <row r="873" spans="1:8" ht="12.75" customHeight="1">
      <c r="A873" s="286"/>
      <c r="B873" s="294" t="s">
        <v>2715</v>
      </c>
      <c r="C873" s="53" t="s">
        <v>2348</v>
      </c>
      <c r="D873" s="329">
        <v>1.3</v>
      </c>
      <c r="E873" s="86" t="s">
        <v>117</v>
      </c>
      <c r="F873" s="356"/>
      <c r="G873" s="101"/>
      <c r="H873" s="373"/>
    </row>
    <row r="874" spans="1:8" ht="12.75" customHeight="1">
      <c r="A874" s="285"/>
      <c r="B874" s="293" t="s">
        <v>619</v>
      </c>
      <c r="C874" s="52"/>
      <c r="D874" s="328"/>
      <c r="E874" s="345"/>
      <c r="F874" s="355"/>
      <c r="G874" s="73"/>
      <c r="H874" s="372"/>
    </row>
    <row r="875" spans="1:8" ht="12.75" customHeight="1">
      <c r="A875" s="286"/>
      <c r="B875" s="294" t="s">
        <v>2715</v>
      </c>
      <c r="C875" s="54" t="s">
        <v>3170</v>
      </c>
      <c r="D875" s="329">
        <v>8.6</v>
      </c>
      <c r="E875" s="86" t="s">
        <v>3168</v>
      </c>
      <c r="F875" s="356"/>
      <c r="G875" s="101"/>
      <c r="H875" s="373"/>
    </row>
    <row r="876" spans="1:8" ht="12.75" customHeight="1">
      <c r="A876" s="285"/>
      <c r="B876" s="293" t="s">
        <v>3167</v>
      </c>
      <c r="C876" s="52" t="s">
        <v>3230</v>
      </c>
      <c r="D876" s="328"/>
      <c r="E876" s="345"/>
      <c r="F876" s="355"/>
      <c r="G876" s="73"/>
      <c r="H876" s="372"/>
    </row>
    <row r="877" spans="1:8" ht="12.75" customHeight="1">
      <c r="A877" s="286"/>
      <c r="B877" s="294" t="s">
        <v>2825</v>
      </c>
      <c r="C877" s="53" t="s">
        <v>3159</v>
      </c>
      <c r="D877" s="329">
        <v>9.8000000000000007</v>
      </c>
      <c r="E877" s="86" t="s">
        <v>117</v>
      </c>
      <c r="F877" s="356"/>
      <c r="G877" s="101"/>
      <c r="H877" s="373"/>
    </row>
    <row r="878" spans="1:8" ht="12.75" customHeight="1">
      <c r="A878" s="285"/>
      <c r="B878" s="293"/>
      <c r="C878" s="52"/>
      <c r="D878" s="328"/>
      <c r="E878" s="345"/>
      <c r="F878" s="355"/>
      <c r="G878" s="73"/>
      <c r="H878" s="372"/>
    </row>
    <row r="879" spans="1:8" ht="12.75" customHeight="1">
      <c r="A879" s="286"/>
      <c r="B879" s="294"/>
      <c r="C879" s="53"/>
      <c r="D879" s="329"/>
      <c r="E879" s="86"/>
      <c r="F879" s="356"/>
      <c r="G879" s="101"/>
      <c r="H879" s="373"/>
    </row>
    <row r="880" spans="1:8" ht="12.75" customHeight="1">
      <c r="A880" s="288"/>
      <c r="B880" s="261"/>
      <c r="C880" s="55"/>
      <c r="D880" s="333"/>
      <c r="E880" s="85"/>
      <c r="F880" s="73"/>
      <c r="G880" s="73"/>
      <c r="H880" s="278"/>
    </row>
    <row r="881" spans="1:8" ht="12.75" customHeight="1">
      <c r="A881" s="283"/>
      <c r="B881" s="40" t="s">
        <v>165</v>
      </c>
      <c r="C881" s="53"/>
      <c r="D881" s="334"/>
      <c r="E881" s="272"/>
      <c r="F881" s="94"/>
      <c r="G881" s="102"/>
      <c r="H881" s="281"/>
    </row>
    <row r="882" spans="1:8" ht="12.75" customHeight="1">
      <c r="A882" s="80"/>
      <c r="B882" s="249"/>
      <c r="C882" s="249"/>
      <c r="D882" s="330"/>
      <c r="E882" s="80"/>
      <c r="F882" s="69"/>
      <c r="G882" s="69"/>
      <c r="H882" s="275"/>
    </row>
    <row r="883" spans="1:8" ht="12.75" customHeight="1">
      <c r="A883" s="245"/>
      <c r="B883" s="256" t="s">
        <v>3255</v>
      </c>
      <c r="C883" s="311"/>
      <c r="D883" s="331"/>
      <c r="E883" s="81"/>
      <c r="F883" s="70"/>
      <c r="G883" s="70"/>
      <c r="H883" s="374"/>
    </row>
    <row r="884" spans="1:8" ht="12.75" customHeight="1">
      <c r="A884" s="282"/>
      <c r="B884" s="293" t="s">
        <v>1603</v>
      </c>
      <c r="C884" s="52"/>
      <c r="D884" s="330"/>
      <c r="E884" s="80"/>
      <c r="F884" s="69"/>
      <c r="G884" s="69"/>
      <c r="H884" s="275"/>
    </row>
    <row r="885" spans="1:8" ht="12.75" customHeight="1">
      <c r="A885" s="711"/>
      <c r="B885" s="294" t="s">
        <v>2494</v>
      </c>
      <c r="C885" s="53" t="s">
        <v>3141</v>
      </c>
      <c r="D885" s="331"/>
      <c r="E885" s="81"/>
      <c r="F885" s="70"/>
      <c r="G885" s="70"/>
      <c r="H885" s="277"/>
    </row>
    <row r="886" spans="1:8" ht="12.75" customHeight="1">
      <c r="A886" s="282"/>
      <c r="B886" s="255"/>
      <c r="C886" s="52"/>
      <c r="D886" s="326"/>
      <c r="E886" s="82"/>
      <c r="F886" s="90"/>
      <c r="G886" s="69"/>
      <c r="H886" s="278"/>
    </row>
    <row r="887" spans="1:8" ht="12.75" customHeight="1">
      <c r="A887" s="245"/>
      <c r="B887" s="256"/>
      <c r="C887" s="54"/>
      <c r="D887" s="327"/>
      <c r="E887" s="83"/>
      <c r="F887" s="91"/>
      <c r="G887" s="70"/>
      <c r="H887" s="277"/>
    </row>
    <row r="888" spans="1:8" ht="12.75" customHeight="1">
      <c r="A888" s="282"/>
      <c r="B888" s="255"/>
      <c r="C888" s="52"/>
      <c r="D888" s="326"/>
      <c r="E888" s="82"/>
      <c r="F888" s="90"/>
      <c r="G888" s="69"/>
      <c r="H888" s="278"/>
    </row>
    <row r="889" spans="1:8" ht="12.75" customHeight="1">
      <c r="A889" s="245"/>
      <c r="B889" s="256" t="s">
        <v>905</v>
      </c>
      <c r="C889" s="54" t="s">
        <v>2425</v>
      </c>
      <c r="D889" s="327">
        <v>0.8</v>
      </c>
      <c r="E889" s="83" t="s">
        <v>2701</v>
      </c>
      <c r="F889" s="91"/>
      <c r="G889" s="70"/>
      <c r="H889" s="277"/>
    </row>
    <row r="890" spans="1:8" ht="12.75" customHeight="1">
      <c r="A890" s="282"/>
      <c r="B890" s="255"/>
      <c r="C890" s="52"/>
      <c r="D890" s="715"/>
      <c r="E890" s="82"/>
      <c r="F890" s="90"/>
      <c r="G890" s="69"/>
      <c r="H890" s="372"/>
    </row>
    <row r="891" spans="1:8" ht="12.75" customHeight="1">
      <c r="A891" s="245"/>
      <c r="B891" s="256" t="s">
        <v>2710</v>
      </c>
      <c r="C891" s="54" t="s">
        <v>1932</v>
      </c>
      <c r="D891" s="413">
        <v>9.e-002</v>
      </c>
      <c r="E891" s="83" t="s">
        <v>1022</v>
      </c>
      <c r="F891" s="72"/>
      <c r="G891" s="70"/>
      <c r="H891" s="375"/>
    </row>
    <row r="892" spans="1:8" ht="12.75" customHeight="1">
      <c r="A892" s="282"/>
      <c r="B892" s="255"/>
      <c r="C892" s="52"/>
      <c r="D892" s="715"/>
      <c r="E892" s="82"/>
      <c r="F892" s="90"/>
      <c r="G892" s="69"/>
      <c r="H892" s="372"/>
    </row>
    <row r="893" spans="1:8" ht="12.75" customHeight="1">
      <c r="A893" s="245"/>
      <c r="B893" s="256" t="s">
        <v>2710</v>
      </c>
      <c r="C893" s="54" t="s">
        <v>2459</v>
      </c>
      <c r="D893" s="413">
        <v>0.18</v>
      </c>
      <c r="E893" s="83" t="s">
        <v>1022</v>
      </c>
      <c r="F893" s="72"/>
      <c r="G893" s="70"/>
      <c r="H893" s="375"/>
    </row>
    <row r="894" spans="1:8" ht="12.75" customHeight="1">
      <c r="A894" s="285"/>
      <c r="B894" s="293"/>
      <c r="C894" s="52"/>
      <c r="D894" s="341"/>
      <c r="E894" s="82"/>
      <c r="F894" s="355"/>
      <c r="G894" s="73"/>
      <c r="H894" s="372"/>
    </row>
    <row r="895" spans="1:8" ht="12.75" customHeight="1">
      <c r="A895" s="286"/>
      <c r="B895" s="256" t="s">
        <v>2469</v>
      </c>
      <c r="C895" s="54" t="s">
        <v>673</v>
      </c>
      <c r="D895" s="339">
        <v>0.26</v>
      </c>
      <c r="E895" s="83" t="s">
        <v>1022</v>
      </c>
      <c r="F895" s="356"/>
      <c r="G895" s="101"/>
      <c r="H895" s="373"/>
    </row>
    <row r="896" spans="1:8" ht="12.75" customHeight="1">
      <c r="A896" s="282"/>
      <c r="B896" s="255"/>
      <c r="C896" s="52"/>
      <c r="D896" s="326"/>
      <c r="E896" s="82"/>
      <c r="F896" s="90"/>
      <c r="G896" s="69"/>
      <c r="H896" s="278"/>
    </row>
    <row r="897" spans="1:8" ht="12.75" customHeight="1">
      <c r="A897" s="245"/>
      <c r="B897" s="256" t="s">
        <v>248</v>
      </c>
      <c r="C897" s="54" t="s">
        <v>631</v>
      </c>
      <c r="D897" s="327">
        <v>0.4</v>
      </c>
      <c r="E897" s="83" t="s">
        <v>877</v>
      </c>
      <c r="F897" s="91"/>
      <c r="G897" s="70"/>
      <c r="H897" s="277"/>
    </row>
    <row r="898" spans="1:8" ht="12.75" customHeight="1">
      <c r="A898" s="282"/>
      <c r="B898" s="258"/>
      <c r="C898" s="52"/>
      <c r="D898" s="326"/>
      <c r="E898" s="82"/>
      <c r="F898" s="90"/>
      <c r="G898" s="69"/>
      <c r="H898" s="372"/>
    </row>
    <row r="899" spans="1:8" ht="12.75" customHeight="1">
      <c r="A899" s="245"/>
      <c r="B899" s="256" t="s">
        <v>248</v>
      </c>
      <c r="C899" s="54" t="s">
        <v>832</v>
      </c>
      <c r="D899" s="327">
        <v>2.9</v>
      </c>
      <c r="E899" s="83" t="s">
        <v>2701</v>
      </c>
      <c r="F899" s="72"/>
      <c r="G899" s="70"/>
      <c r="H899" s="375"/>
    </row>
    <row r="900" spans="1:8" ht="12.75" customHeight="1">
      <c r="A900" s="282"/>
      <c r="B900" s="255"/>
      <c r="C900" s="55" t="s">
        <v>2712</v>
      </c>
      <c r="D900" s="326"/>
      <c r="E900" s="82"/>
      <c r="F900" s="90"/>
      <c r="G900" s="73"/>
      <c r="H900" s="278"/>
    </row>
    <row r="901" spans="1:8" ht="12.75" customHeight="1">
      <c r="A901" s="245"/>
      <c r="B901" s="256" t="s">
        <v>1843</v>
      </c>
      <c r="C901" s="53" t="s">
        <v>666</v>
      </c>
      <c r="D901" s="327">
        <v>0.4</v>
      </c>
      <c r="E901" s="83" t="s">
        <v>2701</v>
      </c>
      <c r="F901" s="91"/>
      <c r="G901" s="101"/>
      <c r="H901" s="279"/>
    </row>
    <row r="902" spans="1:8" ht="12.75" customHeight="1">
      <c r="A902" s="282"/>
      <c r="B902" s="255"/>
      <c r="C902" s="55" t="s">
        <v>2744</v>
      </c>
      <c r="D902" s="326"/>
      <c r="E902" s="82"/>
      <c r="F902" s="90"/>
      <c r="G902" s="73"/>
      <c r="H902" s="278"/>
    </row>
    <row r="903" spans="1:8" ht="12.75" customHeight="1">
      <c r="A903" s="245"/>
      <c r="B903" s="256" t="s">
        <v>1843</v>
      </c>
      <c r="C903" s="53" t="s">
        <v>673</v>
      </c>
      <c r="D903" s="327">
        <v>2.9</v>
      </c>
      <c r="E903" s="83" t="s">
        <v>2701</v>
      </c>
      <c r="F903" s="91"/>
      <c r="G903" s="101"/>
      <c r="H903" s="279"/>
    </row>
    <row r="904" spans="1:8" ht="12.75" customHeight="1">
      <c r="A904" s="285"/>
      <c r="B904" s="251"/>
      <c r="C904" s="264"/>
      <c r="D904" s="330"/>
      <c r="E904" s="80"/>
      <c r="F904" s="69"/>
      <c r="G904" s="69"/>
      <c r="H904" s="275"/>
    </row>
    <row r="905" spans="1:8" ht="12.75" customHeight="1">
      <c r="A905" s="81"/>
      <c r="B905" s="294" t="s">
        <v>214</v>
      </c>
      <c r="C905" s="53" t="s">
        <v>3150</v>
      </c>
      <c r="D905" s="331">
        <f>20.9-11.1</f>
        <v>9.7999999999999989</v>
      </c>
      <c r="E905" s="81" t="s">
        <v>117</v>
      </c>
      <c r="F905" s="70"/>
      <c r="G905" s="70"/>
      <c r="H905" s="374"/>
    </row>
    <row r="906" spans="1:8" ht="12.75" customHeight="1">
      <c r="A906" s="282"/>
      <c r="B906" s="255"/>
      <c r="C906" s="55"/>
      <c r="D906" s="326"/>
      <c r="E906" s="82"/>
      <c r="F906" s="90"/>
      <c r="G906" s="73"/>
      <c r="H906" s="278"/>
    </row>
    <row r="907" spans="1:8" ht="12.75" customHeight="1">
      <c r="A907" s="245"/>
      <c r="B907" s="256" t="s">
        <v>2519</v>
      </c>
      <c r="C907" s="54" t="s">
        <v>1854</v>
      </c>
      <c r="D907" s="327">
        <v>11.1</v>
      </c>
      <c r="E907" s="83" t="s">
        <v>117</v>
      </c>
      <c r="F907" s="93"/>
      <c r="G907" s="101"/>
      <c r="H907" s="279"/>
    </row>
    <row r="908" spans="1:8" ht="12.75" customHeight="1">
      <c r="A908" s="285"/>
      <c r="B908" s="293"/>
      <c r="C908" s="52"/>
      <c r="D908" s="328"/>
      <c r="E908" s="345"/>
      <c r="F908" s="355"/>
      <c r="G908" s="371"/>
      <c r="H908" s="372"/>
    </row>
    <row r="909" spans="1:8" ht="12.75" customHeight="1">
      <c r="A909" s="286"/>
      <c r="B909" s="294" t="s">
        <v>2528</v>
      </c>
      <c r="C909" s="53" t="s">
        <v>2530</v>
      </c>
      <c r="D909" s="329">
        <v>20.9</v>
      </c>
      <c r="E909" s="86" t="s">
        <v>117</v>
      </c>
      <c r="F909" s="74"/>
      <c r="G909" s="70"/>
      <c r="H909" s="376"/>
    </row>
    <row r="910" spans="1:8" ht="12.75" customHeight="1">
      <c r="A910" s="285"/>
      <c r="B910" s="293"/>
      <c r="C910" s="52"/>
      <c r="D910" s="328"/>
      <c r="E910" s="345"/>
      <c r="F910" s="355"/>
      <c r="G910" s="371"/>
      <c r="H910" s="372"/>
    </row>
    <row r="911" spans="1:8" ht="12.75" customHeight="1">
      <c r="A911" s="286"/>
      <c r="B911" s="294" t="s">
        <v>1271</v>
      </c>
      <c r="C911" s="53" t="s">
        <v>2887</v>
      </c>
      <c r="D911" s="329">
        <v>11.1</v>
      </c>
      <c r="E911" s="86" t="s">
        <v>117</v>
      </c>
      <c r="F911" s="74"/>
      <c r="G911" s="70"/>
      <c r="H911" s="376"/>
    </row>
    <row r="912" spans="1:8" ht="12.75" customHeight="1">
      <c r="A912" s="285"/>
      <c r="B912" s="293" t="s">
        <v>769</v>
      </c>
      <c r="C912" s="52"/>
      <c r="D912" s="328"/>
      <c r="E912" s="345"/>
      <c r="F912" s="355"/>
      <c r="G912" s="73"/>
      <c r="H912" s="372"/>
    </row>
    <row r="913" spans="1:8" ht="12.75" customHeight="1">
      <c r="A913" s="286"/>
      <c r="B913" s="294" t="s">
        <v>2715</v>
      </c>
      <c r="C913" s="53" t="s">
        <v>2348</v>
      </c>
      <c r="D913" s="329">
        <v>1.8</v>
      </c>
      <c r="E913" s="86" t="s">
        <v>117</v>
      </c>
      <c r="F913" s="356"/>
      <c r="G913" s="101"/>
      <c r="H913" s="373"/>
    </row>
    <row r="914" spans="1:8" ht="12.75" customHeight="1">
      <c r="A914" s="285"/>
      <c r="B914" s="293" t="s">
        <v>619</v>
      </c>
      <c r="C914" s="52"/>
      <c r="D914" s="328"/>
      <c r="E914" s="345"/>
      <c r="F914" s="355"/>
      <c r="G914" s="73"/>
      <c r="H914" s="372"/>
    </row>
    <row r="915" spans="1:8" ht="12.75" customHeight="1">
      <c r="A915" s="286"/>
      <c r="B915" s="294" t="s">
        <v>2715</v>
      </c>
      <c r="C915" s="54" t="s">
        <v>3170</v>
      </c>
      <c r="D915" s="329">
        <v>11</v>
      </c>
      <c r="E915" s="86" t="s">
        <v>3168</v>
      </c>
      <c r="F915" s="356"/>
      <c r="G915" s="101"/>
      <c r="H915" s="373"/>
    </row>
    <row r="916" spans="1:8" ht="12.75" customHeight="1">
      <c r="A916" s="285"/>
      <c r="B916" s="293" t="s">
        <v>3167</v>
      </c>
      <c r="C916" s="52" t="s">
        <v>3230</v>
      </c>
      <c r="D916" s="328"/>
      <c r="E916" s="345"/>
      <c r="F916" s="355"/>
      <c r="G916" s="73"/>
      <c r="H916" s="372"/>
    </row>
    <row r="917" spans="1:8" ht="12.75" customHeight="1">
      <c r="A917" s="286"/>
      <c r="B917" s="294" t="s">
        <v>2825</v>
      </c>
      <c r="C917" s="53" t="s">
        <v>3159</v>
      </c>
      <c r="D917" s="329">
        <v>12.7</v>
      </c>
      <c r="E917" s="86" t="s">
        <v>117</v>
      </c>
      <c r="F917" s="356"/>
      <c r="G917" s="101"/>
      <c r="H917" s="373"/>
    </row>
    <row r="918" spans="1:8" ht="12.75" customHeight="1">
      <c r="A918" s="285"/>
      <c r="B918" s="293"/>
      <c r="C918" s="52"/>
      <c r="D918" s="328"/>
      <c r="E918" s="345"/>
      <c r="F918" s="355"/>
      <c r="G918" s="73"/>
      <c r="H918" s="372"/>
    </row>
    <row r="919" spans="1:8" ht="12.75" customHeight="1">
      <c r="A919" s="286"/>
      <c r="B919" s="294"/>
      <c r="C919" s="53"/>
      <c r="D919" s="329"/>
      <c r="E919" s="86"/>
      <c r="F919" s="356"/>
      <c r="G919" s="101"/>
      <c r="H919" s="373"/>
    </row>
    <row r="920" spans="1:8" ht="12.75" customHeight="1">
      <c r="A920" s="288"/>
      <c r="B920" s="261"/>
      <c r="C920" s="55"/>
      <c r="D920" s="333"/>
      <c r="E920" s="85"/>
      <c r="F920" s="73"/>
      <c r="G920" s="73"/>
      <c r="H920" s="278"/>
    </row>
    <row r="921" spans="1:8" ht="12.75" customHeight="1">
      <c r="A921" s="283"/>
      <c r="B921" s="40" t="s">
        <v>165</v>
      </c>
      <c r="C921" s="53"/>
      <c r="D921" s="334"/>
      <c r="E921" s="272"/>
      <c r="F921" s="94"/>
      <c r="G921" s="102"/>
      <c r="H921" s="281"/>
    </row>
    <row r="922" spans="1:8" ht="12.75" customHeight="1">
      <c r="A922" s="80"/>
      <c r="B922" s="249"/>
      <c r="C922" s="249"/>
      <c r="D922" s="330"/>
      <c r="E922" s="80"/>
      <c r="F922" s="69"/>
      <c r="G922" s="69"/>
      <c r="H922" s="275"/>
    </row>
    <row r="923" spans="1:8" ht="12.75" customHeight="1">
      <c r="A923" s="245"/>
      <c r="B923" s="256" t="s">
        <v>3256</v>
      </c>
      <c r="C923" s="311"/>
      <c r="D923" s="331"/>
      <c r="E923" s="81"/>
      <c r="F923" s="70"/>
      <c r="G923" s="70"/>
      <c r="H923" s="374"/>
    </row>
    <row r="924" spans="1:8" ht="12.75" customHeight="1">
      <c r="A924" s="282"/>
      <c r="B924" s="293" t="s">
        <v>3143</v>
      </c>
      <c r="C924" s="52"/>
      <c r="D924" s="330"/>
      <c r="E924" s="80"/>
      <c r="F924" s="69"/>
      <c r="G924" s="69"/>
      <c r="H924" s="275"/>
    </row>
    <row r="925" spans="1:8" ht="12.75" customHeight="1">
      <c r="A925" s="711"/>
      <c r="B925" s="294" t="s">
        <v>1004</v>
      </c>
      <c r="C925" s="53" t="s">
        <v>1618</v>
      </c>
      <c r="D925" s="331"/>
      <c r="E925" s="81"/>
      <c r="F925" s="70"/>
      <c r="G925" s="70"/>
      <c r="H925" s="277"/>
    </row>
    <row r="926" spans="1:8" ht="12.75" customHeight="1">
      <c r="A926" s="282"/>
      <c r="B926" s="255"/>
      <c r="C926" s="52"/>
      <c r="D926" s="326"/>
      <c r="E926" s="82"/>
      <c r="F926" s="90"/>
      <c r="G926" s="69"/>
      <c r="H926" s="278"/>
    </row>
    <row r="927" spans="1:8" ht="12.75" customHeight="1">
      <c r="A927" s="245"/>
      <c r="B927" s="256"/>
      <c r="C927" s="54"/>
      <c r="D927" s="327"/>
      <c r="E927" s="83"/>
      <c r="F927" s="91"/>
      <c r="G927" s="70"/>
      <c r="H927" s="277"/>
    </row>
    <row r="928" spans="1:8" ht="12.75" customHeight="1">
      <c r="A928" s="282"/>
      <c r="B928" s="255"/>
      <c r="C928" s="52"/>
      <c r="D928" s="326"/>
      <c r="E928" s="82"/>
      <c r="F928" s="90"/>
      <c r="G928" s="69"/>
      <c r="H928" s="278"/>
    </row>
    <row r="929" spans="1:8" ht="12.75" customHeight="1">
      <c r="A929" s="245"/>
      <c r="B929" s="256" t="s">
        <v>905</v>
      </c>
      <c r="C929" s="54" t="s">
        <v>2425</v>
      </c>
      <c r="D929" s="327">
        <v>0.7</v>
      </c>
      <c r="E929" s="83" t="s">
        <v>2701</v>
      </c>
      <c r="F929" s="91"/>
      <c r="G929" s="70"/>
      <c r="H929" s="277"/>
    </row>
    <row r="930" spans="1:8" ht="12.75" customHeight="1">
      <c r="A930" s="282"/>
      <c r="B930" s="255"/>
      <c r="C930" s="52"/>
      <c r="D930" s="715"/>
      <c r="E930" s="82"/>
      <c r="F930" s="90"/>
      <c r="G930" s="69"/>
      <c r="H930" s="372"/>
    </row>
    <row r="931" spans="1:8" ht="12.75" customHeight="1">
      <c r="A931" s="245"/>
      <c r="B931" s="256" t="s">
        <v>2710</v>
      </c>
      <c r="C931" s="54" t="s">
        <v>1932</v>
      </c>
      <c r="D931" s="413">
        <v>9.e-002</v>
      </c>
      <c r="E931" s="83" t="s">
        <v>1022</v>
      </c>
      <c r="F931" s="72"/>
      <c r="G931" s="70"/>
      <c r="H931" s="375"/>
    </row>
    <row r="932" spans="1:8" ht="12.75" customHeight="1">
      <c r="A932" s="282"/>
      <c r="B932" s="255"/>
      <c r="C932" s="52"/>
      <c r="D932" s="715"/>
      <c r="E932" s="82"/>
      <c r="F932" s="90"/>
      <c r="G932" s="69"/>
      <c r="H932" s="372"/>
    </row>
    <row r="933" spans="1:8" ht="12.75" customHeight="1">
      <c r="A933" s="245"/>
      <c r="B933" s="256" t="s">
        <v>2710</v>
      </c>
      <c r="C933" s="54" t="s">
        <v>2459</v>
      </c>
      <c r="D933" s="413">
        <v>0.17</v>
      </c>
      <c r="E933" s="83" t="s">
        <v>1022</v>
      </c>
      <c r="F933" s="72"/>
      <c r="G933" s="70"/>
      <c r="H933" s="375"/>
    </row>
    <row r="934" spans="1:8" ht="12.75" customHeight="1">
      <c r="A934" s="285"/>
      <c r="B934" s="293"/>
      <c r="C934" s="52"/>
      <c r="D934" s="341"/>
      <c r="E934" s="82"/>
      <c r="F934" s="355"/>
      <c r="G934" s="73"/>
      <c r="H934" s="372"/>
    </row>
    <row r="935" spans="1:8" ht="12.75" customHeight="1">
      <c r="A935" s="286"/>
      <c r="B935" s="256" t="s">
        <v>2469</v>
      </c>
      <c r="C935" s="54" t="s">
        <v>673</v>
      </c>
      <c r="D935" s="339">
        <v>0.25</v>
      </c>
      <c r="E935" s="83" t="s">
        <v>1022</v>
      </c>
      <c r="F935" s="356"/>
      <c r="G935" s="101"/>
      <c r="H935" s="373"/>
    </row>
    <row r="936" spans="1:8" ht="12.75" customHeight="1">
      <c r="A936" s="282"/>
      <c r="B936" s="255"/>
      <c r="C936" s="52"/>
      <c r="D936" s="326"/>
      <c r="E936" s="82"/>
      <c r="F936" s="90"/>
      <c r="G936" s="69"/>
      <c r="H936" s="278"/>
    </row>
    <row r="937" spans="1:8" ht="12.75" customHeight="1">
      <c r="A937" s="245"/>
      <c r="B937" s="256" t="s">
        <v>248</v>
      </c>
      <c r="C937" s="54" t="s">
        <v>631</v>
      </c>
      <c r="D937" s="327">
        <v>0.4</v>
      </c>
      <c r="E937" s="83" t="s">
        <v>877</v>
      </c>
      <c r="F937" s="91"/>
      <c r="G937" s="70"/>
      <c r="H937" s="277"/>
    </row>
    <row r="938" spans="1:8" ht="12.75" customHeight="1">
      <c r="A938" s="282"/>
      <c r="B938" s="258"/>
      <c r="C938" s="52"/>
      <c r="D938" s="326"/>
      <c r="E938" s="82"/>
      <c r="F938" s="90"/>
      <c r="G938" s="69"/>
      <c r="H938" s="372"/>
    </row>
    <row r="939" spans="1:8" ht="12.75" customHeight="1">
      <c r="A939" s="245"/>
      <c r="B939" s="256" t="s">
        <v>248</v>
      </c>
      <c r="C939" s="54" t="s">
        <v>832</v>
      </c>
      <c r="D939" s="327">
        <v>2.9</v>
      </c>
      <c r="E939" s="83" t="s">
        <v>2701</v>
      </c>
      <c r="F939" s="72"/>
      <c r="G939" s="70"/>
      <c r="H939" s="375"/>
    </row>
    <row r="940" spans="1:8" ht="12.75" customHeight="1">
      <c r="A940" s="282"/>
      <c r="B940" s="255"/>
      <c r="C940" s="55" t="s">
        <v>2712</v>
      </c>
      <c r="D940" s="326"/>
      <c r="E940" s="82"/>
      <c r="F940" s="90"/>
      <c r="G940" s="73"/>
      <c r="H940" s="278"/>
    </row>
    <row r="941" spans="1:8" ht="12.75" customHeight="1">
      <c r="A941" s="245"/>
      <c r="B941" s="256" t="s">
        <v>1843</v>
      </c>
      <c r="C941" s="53" t="s">
        <v>666</v>
      </c>
      <c r="D941" s="327">
        <v>0.4</v>
      </c>
      <c r="E941" s="83" t="s">
        <v>2701</v>
      </c>
      <c r="F941" s="91"/>
      <c r="G941" s="101"/>
      <c r="H941" s="279"/>
    </row>
    <row r="942" spans="1:8" ht="12.75" customHeight="1">
      <c r="A942" s="282"/>
      <c r="B942" s="255"/>
      <c r="C942" s="55" t="s">
        <v>2744</v>
      </c>
      <c r="D942" s="326"/>
      <c r="E942" s="82"/>
      <c r="F942" s="90"/>
      <c r="G942" s="73"/>
      <c r="H942" s="278"/>
    </row>
    <row r="943" spans="1:8" ht="12.75" customHeight="1">
      <c r="A943" s="245"/>
      <c r="B943" s="256" t="s">
        <v>1843</v>
      </c>
      <c r="C943" s="53" t="s">
        <v>673</v>
      </c>
      <c r="D943" s="327">
        <v>2.9</v>
      </c>
      <c r="E943" s="83" t="s">
        <v>2701</v>
      </c>
      <c r="F943" s="91"/>
      <c r="G943" s="101"/>
      <c r="H943" s="279"/>
    </row>
    <row r="944" spans="1:8" ht="12.75" customHeight="1">
      <c r="A944" s="285"/>
      <c r="B944" s="251"/>
      <c r="C944" s="264"/>
      <c r="D944" s="330"/>
      <c r="E944" s="80"/>
      <c r="F944" s="69"/>
      <c r="G944" s="69"/>
      <c r="H944" s="275"/>
    </row>
    <row r="945" spans="1:8" ht="12.75" customHeight="1">
      <c r="A945" s="81"/>
      <c r="B945" s="294" t="s">
        <v>214</v>
      </c>
      <c r="C945" s="53" t="s">
        <v>3150</v>
      </c>
      <c r="D945" s="331">
        <f>19.2-10.3</f>
        <v>8.8999999999999986</v>
      </c>
      <c r="E945" s="81" t="s">
        <v>117</v>
      </c>
      <c r="F945" s="70"/>
      <c r="G945" s="70"/>
      <c r="H945" s="374"/>
    </row>
    <row r="946" spans="1:8" ht="12.75" customHeight="1">
      <c r="A946" s="282"/>
      <c r="B946" s="255"/>
      <c r="C946" s="55"/>
      <c r="D946" s="326"/>
      <c r="E946" s="82"/>
      <c r="F946" s="90"/>
      <c r="G946" s="73"/>
      <c r="H946" s="278"/>
    </row>
    <row r="947" spans="1:8" ht="12.75" customHeight="1">
      <c r="A947" s="245"/>
      <c r="B947" s="256" t="s">
        <v>2519</v>
      </c>
      <c r="C947" s="54" t="s">
        <v>1854</v>
      </c>
      <c r="D947" s="327">
        <v>10.3</v>
      </c>
      <c r="E947" s="83" t="s">
        <v>117</v>
      </c>
      <c r="F947" s="93"/>
      <c r="G947" s="101"/>
      <c r="H947" s="279"/>
    </row>
    <row r="948" spans="1:8" ht="12.75" customHeight="1">
      <c r="A948" s="285"/>
      <c r="B948" s="293"/>
      <c r="C948" s="52"/>
      <c r="D948" s="328"/>
      <c r="E948" s="345"/>
      <c r="F948" s="355"/>
      <c r="G948" s="371"/>
      <c r="H948" s="372"/>
    </row>
    <row r="949" spans="1:8" ht="12.75" customHeight="1">
      <c r="A949" s="286"/>
      <c r="B949" s="294" t="s">
        <v>2528</v>
      </c>
      <c r="C949" s="53" t="s">
        <v>2530</v>
      </c>
      <c r="D949" s="329">
        <v>19.2</v>
      </c>
      <c r="E949" s="86" t="s">
        <v>117</v>
      </c>
      <c r="F949" s="74"/>
      <c r="G949" s="70"/>
      <c r="H949" s="376"/>
    </row>
    <row r="950" spans="1:8" ht="12.75" customHeight="1">
      <c r="A950" s="285"/>
      <c r="B950" s="293"/>
      <c r="C950" s="52"/>
      <c r="D950" s="328"/>
      <c r="E950" s="345"/>
      <c r="F950" s="355"/>
      <c r="G950" s="371"/>
      <c r="H950" s="372"/>
    </row>
    <row r="951" spans="1:8" ht="12.75" customHeight="1">
      <c r="A951" s="286"/>
      <c r="B951" s="294" t="s">
        <v>1271</v>
      </c>
      <c r="C951" s="53" t="s">
        <v>2887</v>
      </c>
      <c r="D951" s="329">
        <v>10.3</v>
      </c>
      <c r="E951" s="86" t="s">
        <v>117</v>
      </c>
      <c r="F951" s="74"/>
      <c r="G951" s="70"/>
      <c r="H951" s="376"/>
    </row>
    <row r="952" spans="1:8" ht="12.75" customHeight="1">
      <c r="A952" s="285"/>
      <c r="B952" s="293" t="s">
        <v>769</v>
      </c>
      <c r="C952" s="52"/>
      <c r="D952" s="328"/>
      <c r="E952" s="345"/>
      <c r="F952" s="355"/>
      <c r="G952" s="73"/>
      <c r="H952" s="372"/>
    </row>
    <row r="953" spans="1:8" ht="12.75" customHeight="1">
      <c r="A953" s="286"/>
      <c r="B953" s="294" t="s">
        <v>2715</v>
      </c>
      <c r="C953" s="53" t="s">
        <v>2348</v>
      </c>
      <c r="D953" s="329">
        <v>2.1</v>
      </c>
      <c r="E953" s="86" t="s">
        <v>117</v>
      </c>
      <c r="F953" s="356"/>
      <c r="G953" s="101"/>
      <c r="H953" s="373"/>
    </row>
    <row r="954" spans="1:8" ht="12.75" customHeight="1">
      <c r="A954" s="285"/>
      <c r="B954" s="293" t="s">
        <v>619</v>
      </c>
      <c r="C954" s="52"/>
      <c r="D954" s="328"/>
      <c r="E954" s="345"/>
      <c r="F954" s="355"/>
      <c r="G954" s="73"/>
      <c r="H954" s="372"/>
    </row>
    <row r="955" spans="1:8" ht="12.75" customHeight="1">
      <c r="A955" s="286"/>
      <c r="B955" s="294" t="s">
        <v>2715</v>
      </c>
      <c r="C955" s="54" t="s">
        <v>3170</v>
      </c>
      <c r="D955" s="329">
        <v>10</v>
      </c>
      <c r="E955" s="86" t="s">
        <v>3168</v>
      </c>
      <c r="F955" s="356"/>
      <c r="G955" s="101"/>
      <c r="H955" s="373"/>
    </row>
    <row r="956" spans="1:8" ht="12.75" customHeight="1">
      <c r="A956" s="285"/>
      <c r="B956" s="293" t="s">
        <v>3167</v>
      </c>
      <c r="C956" s="52" t="s">
        <v>3230</v>
      </c>
      <c r="D956" s="328"/>
      <c r="E956" s="345"/>
      <c r="F956" s="355"/>
      <c r="G956" s="73"/>
      <c r="H956" s="372"/>
    </row>
    <row r="957" spans="1:8" ht="12.75" customHeight="1">
      <c r="A957" s="286"/>
      <c r="B957" s="294" t="s">
        <v>2825</v>
      </c>
      <c r="C957" s="53" t="s">
        <v>3159</v>
      </c>
      <c r="D957" s="329">
        <v>11.8</v>
      </c>
      <c r="E957" s="86" t="s">
        <v>117</v>
      </c>
      <c r="F957" s="356"/>
      <c r="G957" s="101"/>
      <c r="H957" s="373"/>
    </row>
    <row r="958" spans="1:8" ht="12.75" customHeight="1">
      <c r="A958" s="285"/>
      <c r="B958" s="293"/>
      <c r="C958" s="52"/>
      <c r="D958" s="328"/>
      <c r="E958" s="345"/>
      <c r="F958" s="355"/>
      <c r="G958" s="73"/>
      <c r="H958" s="372"/>
    </row>
    <row r="959" spans="1:8" ht="12.75" customHeight="1">
      <c r="A959" s="286"/>
      <c r="B959" s="294"/>
      <c r="C959" s="53"/>
      <c r="D959" s="329"/>
      <c r="E959" s="86"/>
      <c r="F959" s="356"/>
      <c r="G959" s="101"/>
      <c r="H959" s="373"/>
    </row>
    <row r="960" spans="1:8" ht="12.75" customHeight="1">
      <c r="A960" s="288"/>
      <c r="B960" s="261"/>
      <c r="C960" s="55"/>
      <c r="D960" s="333"/>
      <c r="E960" s="85"/>
      <c r="F960" s="73"/>
      <c r="G960" s="73"/>
      <c r="H960" s="278"/>
    </row>
    <row r="961" spans="1:8" ht="12.75" customHeight="1">
      <c r="A961" s="283"/>
      <c r="B961" s="40" t="s">
        <v>165</v>
      </c>
      <c r="C961" s="53"/>
      <c r="D961" s="334"/>
      <c r="E961" s="272"/>
      <c r="F961" s="94"/>
      <c r="G961" s="102"/>
      <c r="H961" s="281"/>
    </row>
    <row r="962" spans="1:8" ht="12.75" customHeight="1">
      <c r="A962" s="80"/>
      <c r="B962" s="249"/>
      <c r="C962" s="249"/>
      <c r="D962" s="330"/>
      <c r="E962" s="80"/>
      <c r="F962" s="69"/>
      <c r="G962" s="69"/>
      <c r="H962" s="275"/>
    </row>
    <row r="963" spans="1:8" ht="12.75" customHeight="1">
      <c r="A963" s="245"/>
      <c r="B963" s="256" t="s">
        <v>3258</v>
      </c>
      <c r="C963" s="311"/>
      <c r="D963" s="331"/>
      <c r="E963" s="81"/>
      <c r="F963" s="70"/>
      <c r="G963" s="70"/>
      <c r="H963" s="374"/>
    </row>
    <row r="964" spans="1:8" ht="12.75" customHeight="1">
      <c r="A964" s="282"/>
      <c r="B964" s="293" t="s">
        <v>2653</v>
      </c>
      <c r="C964" s="52"/>
      <c r="D964" s="330"/>
      <c r="E964" s="80"/>
      <c r="F964" s="69"/>
      <c r="G964" s="69"/>
      <c r="H964" s="275"/>
    </row>
    <row r="965" spans="1:8" ht="12.75" customHeight="1">
      <c r="A965" s="711"/>
      <c r="B965" s="294" t="s">
        <v>3182</v>
      </c>
      <c r="C965" s="53" t="s">
        <v>3144</v>
      </c>
      <c r="D965" s="331"/>
      <c r="E965" s="81"/>
      <c r="F965" s="70"/>
      <c r="G965" s="70"/>
      <c r="H965" s="277"/>
    </row>
    <row r="966" spans="1:8" ht="12.75" customHeight="1">
      <c r="A966" s="282"/>
      <c r="B966" s="255"/>
      <c r="C966" s="52"/>
      <c r="D966" s="326"/>
      <c r="E966" s="82"/>
      <c r="F966" s="90"/>
      <c r="G966" s="69"/>
      <c r="H966" s="278"/>
    </row>
    <row r="967" spans="1:8" ht="12.75" customHeight="1">
      <c r="A967" s="245"/>
      <c r="B967" s="256"/>
      <c r="C967" s="54"/>
      <c r="D967" s="327"/>
      <c r="E967" s="83"/>
      <c r="F967" s="91"/>
      <c r="G967" s="70"/>
      <c r="H967" s="277"/>
    </row>
    <row r="968" spans="1:8" ht="12.75" customHeight="1">
      <c r="A968" s="282"/>
      <c r="B968" s="255"/>
      <c r="C968" s="52"/>
      <c r="D968" s="326"/>
      <c r="E968" s="82"/>
      <c r="F968" s="90"/>
      <c r="G968" s="69"/>
      <c r="H968" s="278"/>
    </row>
    <row r="969" spans="1:8" ht="12.75" customHeight="1">
      <c r="A969" s="245"/>
      <c r="B969" s="256" t="s">
        <v>905</v>
      </c>
      <c r="C969" s="54" t="s">
        <v>2425</v>
      </c>
      <c r="D969" s="327">
        <v>0.4</v>
      </c>
      <c r="E969" s="83" t="s">
        <v>2701</v>
      </c>
      <c r="F969" s="91"/>
      <c r="G969" s="70"/>
      <c r="H969" s="277"/>
    </row>
    <row r="970" spans="1:8" ht="12.75" customHeight="1">
      <c r="A970" s="282"/>
      <c r="B970" s="255"/>
      <c r="C970" s="52"/>
      <c r="D970" s="715"/>
      <c r="E970" s="82"/>
      <c r="F970" s="90"/>
      <c r="G970" s="69"/>
      <c r="H970" s="372"/>
    </row>
    <row r="971" spans="1:8" ht="12.75" customHeight="1">
      <c r="A971" s="245"/>
      <c r="B971" s="256" t="s">
        <v>2710</v>
      </c>
      <c r="C971" s="54" t="s">
        <v>1932</v>
      </c>
      <c r="D971" s="413">
        <v>6.e-002</v>
      </c>
      <c r="E971" s="83" t="s">
        <v>1022</v>
      </c>
      <c r="F971" s="72"/>
      <c r="G971" s="70"/>
      <c r="H971" s="375"/>
    </row>
    <row r="972" spans="1:8" ht="12.75" customHeight="1">
      <c r="A972" s="282"/>
      <c r="B972" s="255"/>
      <c r="C972" s="52"/>
      <c r="D972" s="715"/>
      <c r="E972" s="82"/>
      <c r="F972" s="90"/>
      <c r="G972" s="69"/>
      <c r="H972" s="372"/>
    </row>
    <row r="973" spans="1:8" ht="12.75" customHeight="1">
      <c r="A973" s="245"/>
      <c r="B973" s="256" t="s">
        <v>2710</v>
      </c>
      <c r="C973" s="54" t="s">
        <v>2459</v>
      </c>
      <c r="D973" s="413">
        <v>0.1</v>
      </c>
      <c r="E973" s="83" t="s">
        <v>1022</v>
      </c>
      <c r="F973" s="72"/>
      <c r="G973" s="70"/>
      <c r="H973" s="375"/>
    </row>
    <row r="974" spans="1:8" ht="12.75" customHeight="1">
      <c r="A974" s="285"/>
      <c r="B974" s="293"/>
      <c r="C974" s="52"/>
      <c r="D974" s="341"/>
      <c r="E974" s="82"/>
      <c r="F974" s="355"/>
      <c r="G974" s="73"/>
      <c r="H974" s="372"/>
    </row>
    <row r="975" spans="1:8" ht="12.75" customHeight="1">
      <c r="A975" s="286"/>
      <c r="B975" s="256" t="s">
        <v>2469</v>
      </c>
      <c r="C975" s="54" t="s">
        <v>673</v>
      </c>
      <c r="D975" s="339">
        <v>0.16</v>
      </c>
      <c r="E975" s="83" t="s">
        <v>1022</v>
      </c>
      <c r="F975" s="356"/>
      <c r="G975" s="101"/>
      <c r="H975" s="373"/>
    </row>
    <row r="976" spans="1:8" ht="12.75" customHeight="1">
      <c r="A976" s="282"/>
      <c r="B976" s="255"/>
      <c r="C976" s="52"/>
      <c r="D976" s="326"/>
      <c r="E976" s="82"/>
      <c r="F976" s="90"/>
      <c r="G976" s="69"/>
      <c r="H976" s="278"/>
    </row>
    <row r="977" spans="1:8" ht="12.75" customHeight="1">
      <c r="A977" s="245"/>
      <c r="B977" s="256" t="s">
        <v>248</v>
      </c>
      <c r="C977" s="54" t="s">
        <v>631</v>
      </c>
      <c r="D977" s="327">
        <v>0.2</v>
      </c>
      <c r="E977" s="83" t="s">
        <v>877</v>
      </c>
      <c r="F977" s="91"/>
      <c r="G977" s="70"/>
      <c r="H977" s="277"/>
    </row>
    <row r="978" spans="1:8" ht="12.75" customHeight="1">
      <c r="A978" s="282"/>
      <c r="B978" s="258"/>
      <c r="C978" s="52"/>
      <c r="D978" s="326"/>
      <c r="E978" s="82"/>
      <c r="F978" s="90"/>
      <c r="G978" s="69"/>
      <c r="H978" s="372"/>
    </row>
    <row r="979" spans="1:8" ht="12.75" customHeight="1">
      <c r="A979" s="245"/>
      <c r="B979" s="256" t="s">
        <v>248</v>
      </c>
      <c r="C979" s="54" t="s">
        <v>832</v>
      </c>
      <c r="D979" s="327">
        <v>1.7</v>
      </c>
      <c r="E979" s="83" t="s">
        <v>2701</v>
      </c>
      <c r="F979" s="72"/>
      <c r="G979" s="70"/>
      <c r="H979" s="375"/>
    </row>
    <row r="980" spans="1:8" ht="12.75" customHeight="1">
      <c r="A980" s="282"/>
      <c r="B980" s="255"/>
      <c r="C980" s="55" t="s">
        <v>2712</v>
      </c>
      <c r="D980" s="326"/>
      <c r="E980" s="82"/>
      <c r="F980" s="90"/>
      <c r="G980" s="73"/>
      <c r="H980" s="278"/>
    </row>
    <row r="981" spans="1:8" ht="12.75" customHeight="1">
      <c r="A981" s="245"/>
      <c r="B981" s="256" t="s">
        <v>1843</v>
      </c>
      <c r="C981" s="53" t="s">
        <v>666</v>
      </c>
      <c r="D981" s="327">
        <v>0.2</v>
      </c>
      <c r="E981" s="83" t="s">
        <v>2701</v>
      </c>
      <c r="F981" s="91"/>
      <c r="G981" s="101"/>
      <c r="H981" s="279"/>
    </row>
    <row r="982" spans="1:8" ht="12.75" customHeight="1">
      <c r="A982" s="282"/>
      <c r="B982" s="255"/>
      <c r="C982" s="55" t="s">
        <v>2744</v>
      </c>
      <c r="D982" s="326"/>
      <c r="E982" s="82"/>
      <c r="F982" s="90"/>
      <c r="G982" s="73"/>
      <c r="H982" s="278"/>
    </row>
    <row r="983" spans="1:8" ht="12.75" customHeight="1">
      <c r="A983" s="245"/>
      <c r="B983" s="256" t="s">
        <v>1843</v>
      </c>
      <c r="C983" s="53" t="s">
        <v>673</v>
      </c>
      <c r="D983" s="327">
        <v>1.7</v>
      </c>
      <c r="E983" s="83" t="s">
        <v>2701</v>
      </c>
      <c r="F983" s="91"/>
      <c r="G983" s="101"/>
      <c r="H983" s="279"/>
    </row>
    <row r="984" spans="1:8" ht="12.75" customHeight="1">
      <c r="A984" s="285"/>
      <c r="B984" s="251"/>
      <c r="C984" s="264"/>
      <c r="D984" s="330"/>
      <c r="E984" s="80"/>
      <c r="F984" s="69"/>
      <c r="G984" s="69"/>
      <c r="H984" s="275"/>
    </row>
    <row r="985" spans="1:8" ht="12.75" customHeight="1">
      <c r="A985" s="81"/>
      <c r="B985" s="294" t="s">
        <v>214</v>
      </c>
      <c r="C985" s="53" t="s">
        <v>3150</v>
      </c>
      <c r="D985" s="331">
        <f>12.2-6.9</f>
        <v>5.2999999999999989</v>
      </c>
      <c r="E985" s="81" t="s">
        <v>117</v>
      </c>
      <c r="F985" s="70"/>
      <c r="G985" s="70"/>
      <c r="H985" s="374"/>
    </row>
    <row r="986" spans="1:8" ht="12.75" customHeight="1">
      <c r="A986" s="282"/>
      <c r="B986" s="255"/>
      <c r="C986" s="52"/>
      <c r="D986" s="326"/>
      <c r="E986" s="82"/>
      <c r="F986" s="90"/>
      <c r="G986" s="73"/>
      <c r="H986" s="278"/>
    </row>
    <row r="987" spans="1:8" ht="12.75" customHeight="1">
      <c r="A987" s="286"/>
      <c r="B987" s="294" t="s">
        <v>2519</v>
      </c>
      <c r="C987" s="53" t="s">
        <v>1854</v>
      </c>
      <c r="D987" s="329">
        <v>6.9</v>
      </c>
      <c r="E987" s="86" t="s">
        <v>117</v>
      </c>
      <c r="F987" s="356"/>
      <c r="G987" s="101"/>
      <c r="H987" s="373"/>
    </row>
    <row r="988" spans="1:8" ht="12.75" customHeight="1">
      <c r="A988" s="285"/>
      <c r="B988" s="293"/>
      <c r="C988" s="52"/>
      <c r="D988" s="328"/>
      <c r="E988" s="345"/>
      <c r="F988" s="355"/>
      <c r="G988" s="371"/>
      <c r="H988" s="372"/>
    </row>
    <row r="989" spans="1:8" ht="12.75" customHeight="1">
      <c r="A989" s="286"/>
      <c r="B989" s="294" t="s">
        <v>2528</v>
      </c>
      <c r="C989" s="53" t="s">
        <v>2530</v>
      </c>
      <c r="D989" s="329">
        <v>12.2</v>
      </c>
      <c r="E989" s="86" t="s">
        <v>117</v>
      </c>
      <c r="F989" s="74"/>
      <c r="G989" s="70"/>
      <c r="H989" s="376"/>
    </row>
    <row r="990" spans="1:8" ht="12.75" customHeight="1">
      <c r="A990" s="285"/>
      <c r="B990" s="293"/>
      <c r="C990" s="52"/>
      <c r="D990" s="328"/>
      <c r="E990" s="345"/>
      <c r="F990" s="355"/>
      <c r="G990" s="371"/>
      <c r="H990" s="372"/>
    </row>
    <row r="991" spans="1:8" ht="12.75" customHeight="1">
      <c r="A991" s="286"/>
      <c r="B991" s="294" t="s">
        <v>1271</v>
      </c>
      <c r="C991" s="53" t="s">
        <v>2887</v>
      </c>
      <c r="D991" s="329">
        <v>6.9</v>
      </c>
      <c r="E991" s="86" t="s">
        <v>117</v>
      </c>
      <c r="F991" s="74"/>
      <c r="G991" s="70"/>
      <c r="H991" s="376"/>
    </row>
    <row r="992" spans="1:8" ht="12.75" customHeight="1">
      <c r="A992" s="285"/>
      <c r="B992" s="293" t="s">
        <v>769</v>
      </c>
      <c r="C992" s="52"/>
      <c r="D992" s="328"/>
      <c r="E992" s="345"/>
      <c r="F992" s="355"/>
      <c r="G992" s="73"/>
      <c r="H992" s="372"/>
    </row>
    <row r="993" spans="1:8" ht="12.75" customHeight="1">
      <c r="A993" s="286"/>
      <c r="B993" s="294" t="s">
        <v>2715</v>
      </c>
      <c r="C993" s="53" t="s">
        <v>2348</v>
      </c>
      <c r="D993" s="329">
        <v>1.3</v>
      </c>
      <c r="E993" s="86" t="s">
        <v>117</v>
      </c>
      <c r="F993" s="356"/>
      <c r="G993" s="101"/>
      <c r="H993" s="373"/>
    </row>
    <row r="994" spans="1:8" ht="12.75" customHeight="1">
      <c r="A994" s="285"/>
      <c r="B994" s="293" t="s">
        <v>619</v>
      </c>
      <c r="C994" s="52"/>
      <c r="D994" s="328"/>
      <c r="E994" s="345"/>
      <c r="F994" s="355"/>
      <c r="G994" s="73"/>
      <c r="H994" s="372"/>
    </row>
    <row r="995" spans="1:8" ht="12.75" customHeight="1">
      <c r="A995" s="286"/>
      <c r="B995" s="294" t="s">
        <v>2715</v>
      </c>
      <c r="C995" s="54" t="s">
        <v>3170</v>
      </c>
      <c r="D995" s="329">
        <v>6.3</v>
      </c>
      <c r="E995" s="86" t="s">
        <v>3168</v>
      </c>
      <c r="F995" s="356"/>
      <c r="G995" s="101"/>
      <c r="H995" s="373"/>
    </row>
    <row r="996" spans="1:8" ht="12.75" customHeight="1">
      <c r="A996" s="285"/>
      <c r="B996" s="293" t="s">
        <v>3167</v>
      </c>
      <c r="C996" s="52" t="s">
        <v>3230</v>
      </c>
      <c r="D996" s="328"/>
      <c r="E996" s="345"/>
      <c r="F996" s="355"/>
      <c r="G996" s="73"/>
      <c r="H996" s="372"/>
    </row>
    <row r="997" spans="1:8" ht="12.75" customHeight="1">
      <c r="A997" s="286"/>
      <c r="B997" s="294" t="s">
        <v>2825</v>
      </c>
      <c r="C997" s="53" t="s">
        <v>3159</v>
      </c>
      <c r="D997" s="329">
        <v>7.9</v>
      </c>
      <c r="E997" s="86" t="s">
        <v>117</v>
      </c>
      <c r="F997" s="356"/>
      <c r="G997" s="101"/>
      <c r="H997" s="373"/>
    </row>
    <row r="998" spans="1:8" ht="12.75" customHeight="1">
      <c r="A998" s="285"/>
      <c r="B998" s="293"/>
      <c r="C998" s="52"/>
      <c r="D998" s="328"/>
      <c r="E998" s="345"/>
      <c r="F998" s="355"/>
      <c r="G998" s="73"/>
      <c r="H998" s="372"/>
    </row>
    <row r="999" spans="1:8" ht="12.75" customHeight="1">
      <c r="A999" s="286"/>
      <c r="B999" s="294"/>
      <c r="C999" s="53"/>
      <c r="D999" s="329"/>
      <c r="E999" s="86"/>
      <c r="F999" s="356"/>
      <c r="G999" s="101"/>
      <c r="H999" s="373"/>
    </row>
    <row r="1000" spans="1:8" ht="12.75" customHeight="1">
      <c r="A1000" s="288"/>
      <c r="B1000" s="261"/>
      <c r="C1000" s="55"/>
      <c r="D1000" s="333"/>
      <c r="E1000" s="85"/>
      <c r="F1000" s="73"/>
      <c r="G1000" s="73"/>
      <c r="H1000" s="278"/>
    </row>
    <row r="1001" spans="1:8" ht="12.75" customHeight="1">
      <c r="A1001" s="283"/>
      <c r="B1001" s="40" t="s">
        <v>165</v>
      </c>
      <c r="C1001" s="53"/>
      <c r="D1001" s="334"/>
      <c r="E1001" s="272"/>
      <c r="F1001" s="94"/>
      <c r="G1001" s="102"/>
      <c r="H1001" s="281"/>
    </row>
    <row r="1002" spans="1:8" ht="12.75" customHeight="1">
      <c r="A1002" s="80"/>
      <c r="B1002" s="249"/>
      <c r="C1002" s="249"/>
      <c r="D1002" s="330"/>
      <c r="E1002" s="80"/>
      <c r="F1002" s="69"/>
      <c r="G1002" s="69"/>
      <c r="H1002" s="275"/>
    </row>
    <row r="1003" spans="1:8" ht="12.75" customHeight="1">
      <c r="A1003" s="245"/>
      <c r="B1003" s="256" t="s">
        <v>3259</v>
      </c>
      <c r="C1003" s="311"/>
      <c r="D1003" s="331"/>
      <c r="E1003" s="81"/>
      <c r="F1003" s="70"/>
      <c r="G1003" s="70"/>
      <c r="H1003" s="374"/>
    </row>
    <row r="1004" spans="1:8" ht="12.75" customHeight="1">
      <c r="A1004" s="282"/>
      <c r="B1004" s="293" t="s">
        <v>3146</v>
      </c>
      <c r="C1004" s="52"/>
      <c r="D1004" s="330"/>
      <c r="E1004" s="80"/>
      <c r="F1004" s="69"/>
      <c r="G1004" s="69"/>
      <c r="H1004" s="275"/>
    </row>
    <row r="1005" spans="1:8" ht="12.75" customHeight="1">
      <c r="A1005" s="711"/>
      <c r="B1005" s="294" t="s">
        <v>3183</v>
      </c>
      <c r="C1005" s="53" t="s">
        <v>3147</v>
      </c>
      <c r="D1005" s="331"/>
      <c r="E1005" s="81"/>
      <c r="F1005" s="70"/>
      <c r="G1005" s="70"/>
      <c r="H1005" s="277"/>
    </row>
    <row r="1006" spans="1:8" ht="12.75" customHeight="1">
      <c r="A1006" s="282"/>
      <c r="B1006" s="255"/>
      <c r="C1006" s="52"/>
      <c r="D1006" s="326"/>
      <c r="E1006" s="82"/>
      <c r="F1006" s="90"/>
      <c r="G1006" s="69"/>
      <c r="H1006" s="278"/>
    </row>
    <row r="1007" spans="1:8" ht="12.75" customHeight="1">
      <c r="A1007" s="245"/>
      <c r="B1007" s="256"/>
      <c r="C1007" s="54"/>
      <c r="D1007" s="327"/>
      <c r="E1007" s="83"/>
      <c r="F1007" s="91"/>
      <c r="G1007" s="70"/>
      <c r="H1007" s="277"/>
    </row>
    <row r="1008" spans="1:8" ht="12.75" customHeight="1">
      <c r="A1008" s="282"/>
      <c r="B1008" s="255"/>
      <c r="C1008" s="52"/>
      <c r="D1008" s="326"/>
      <c r="E1008" s="82"/>
      <c r="F1008" s="90"/>
      <c r="G1008" s="69"/>
      <c r="H1008" s="278"/>
    </row>
    <row r="1009" spans="1:8" ht="12.75" customHeight="1">
      <c r="A1009" s="245"/>
      <c r="B1009" s="256" t="s">
        <v>905</v>
      </c>
      <c r="C1009" s="54" t="s">
        <v>2425</v>
      </c>
      <c r="D1009" s="327">
        <v>1.2</v>
      </c>
      <c r="E1009" s="83" t="s">
        <v>2701</v>
      </c>
      <c r="F1009" s="91"/>
      <c r="G1009" s="70"/>
      <c r="H1009" s="277"/>
    </row>
    <row r="1010" spans="1:8" ht="12.75" customHeight="1">
      <c r="A1010" s="282"/>
      <c r="B1010" s="255"/>
      <c r="C1010" s="52"/>
      <c r="D1010" s="715"/>
      <c r="E1010" s="82"/>
      <c r="F1010" s="90"/>
      <c r="G1010" s="69"/>
      <c r="H1010" s="372"/>
    </row>
    <row r="1011" spans="1:8" ht="12.75" customHeight="1">
      <c r="A1011" s="245"/>
      <c r="B1011" s="256" t="s">
        <v>2710</v>
      </c>
      <c r="C1011" s="54" t="s">
        <v>1932</v>
      </c>
      <c r="D1011" s="413">
        <v>0.15</v>
      </c>
      <c r="E1011" s="83" t="s">
        <v>1022</v>
      </c>
      <c r="F1011" s="72"/>
      <c r="G1011" s="70"/>
      <c r="H1011" s="375"/>
    </row>
    <row r="1012" spans="1:8" ht="12.75" customHeight="1">
      <c r="A1012" s="282"/>
      <c r="B1012" s="255"/>
      <c r="C1012" s="52"/>
      <c r="D1012" s="715"/>
      <c r="E1012" s="82"/>
      <c r="F1012" s="90"/>
      <c r="G1012" s="69"/>
      <c r="H1012" s="372"/>
    </row>
    <row r="1013" spans="1:8" ht="12.75" customHeight="1">
      <c r="A1013" s="245"/>
      <c r="B1013" s="256" t="s">
        <v>2710</v>
      </c>
      <c r="C1013" s="54" t="s">
        <v>2459</v>
      </c>
      <c r="D1013" s="413">
        <v>0.26</v>
      </c>
      <c r="E1013" s="83" t="s">
        <v>1022</v>
      </c>
      <c r="F1013" s="72"/>
      <c r="G1013" s="70"/>
      <c r="H1013" s="375"/>
    </row>
    <row r="1014" spans="1:8" ht="12.75" customHeight="1">
      <c r="A1014" s="285"/>
      <c r="B1014" s="293"/>
      <c r="C1014" s="52"/>
      <c r="D1014" s="341"/>
      <c r="E1014" s="82"/>
      <c r="F1014" s="355"/>
      <c r="G1014" s="73"/>
      <c r="H1014" s="372"/>
    </row>
    <row r="1015" spans="1:8" ht="12.75" customHeight="1">
      <c r="A1015" s="286"/>
      <c r="B1015" s="256" t="s">
        <v>2469</v>
      </c>
      <c r="C1015" s="54" t="s">
        <v>673</v>
      </c>
      <c r="D1015" s="339">
        <v>0.39</v>
      </c>
      <c r="E1015" s="83" t="s">
        <v>1022</v>
      </c>
      <c r="F1015" s="356"/>
      <c r="G1015" s="101"/>
      <c r="H1015" s="373"/>
    </row>
    <row r="1016" spans="1:8" ht="12.75" customHeight="1">
      <c r="A1016" s="282"/>
      <c r="B1016" s="255"/>
      <c r="C1016" s="52"/>
      <c r="D1016" s="326"/>
      <c r="E1016" s="82"/>
      <c r="F1016" s="90"/>
      <c r="G1016" s="69"/>
      <c r="H1016" s="278"/>
    </row>
    <row r="1017" spans="1:8" ht="12.75" customHeight="1">
      <c r="A1017" s="245"/>
      <c r="B1017" s="256" t="s">
        <v>248</v>
      </c>
      <c r="C1017" s="54" t="s">
        <v>631</v>
      </c>
      <c r="D1017" s="327">
        <v>0.6</v>
      </c>
      <c r="E1017" s="83" t="s">
        <v>877</v>
      </c>
      <c r="F1017" s="91"/>
      <c r="G1017" s="70"/>
      <c r="H1017" s="277"/>
    </row>
    <row r="1018" spans="1:8" ht="12.75" customHeight="1">
      <c r="A1018" s="282"/>
      <c r="B1018" s="258"/>
      <c r="C1018" s="52"/>
      <c r="D1018" s="326"/>
      <c r="E1018" s="82"/>
      <c r="F1018" s="90"/>
      <c r="G1018" s="69"/>
      <c r="H1018" s="372"/>
    </row>
    <row r="1019" spans="1:8" ht="12.75" customHeight="1">
      <c r="A1019" s="245"/>
      <c r="B1019" s="256" t="s">
        <v>248</v>
      </c>
      <c r="C1019" s="54" t="s">
        <v>832</v>
      </c>
      <c r="D1019" s="327">
        <v>4.5</v>
      </c>
      <c r="E1019" s="83" t="s">
        <v>2701</v>
      </c>
      <c r="F1019" s="72"/>
      <c r="G1019" s="70"/>
      <c r="H1019" s="375"/>
    </row>
    <row r="1020" spans="1:8" ht="12.75" customHeight="1">
      <c r="A1020" s="282"/>
      <c r="B1020" s="255"/>
      <c r="C1020" s="55" t="s">
        <v>2712</v>
      </c>
      <c r="D1020" s="326"/>
      <c r="E1020" s="82"/>
      <c r="F1020" s="90"/>
      <c r="G1020" s="73"/>
      <c r="H1020" s="278"/>
    </row>
    <row r="1021" spans="1:8" ht="12.75" customHeight="1">
      <c r="A1021" s="245"/>
      <c r="B1021" s="256" t="s">
        <v>1843</v>
      </c>
      <c r="C1021" s="53" t="s">
        <v>666</v>
      </c>
      <c r="D1021" s="327">
        <v>0.6</v>
      </c>
      <c r="E1021" s="83" t="s">
        <v>2701</v>
      </c>
      <c r="F1021" s="91"/>
      <c r="G1021" s="101"/>
      <c r="H1021" s="279"/>
    </row>
    <row r="1022" spans="1:8" ht="12.75" customHeight="1">
      <c r="A1022" s="282"/>
      <c r="B1022" s="255"/>
      <c r="C1022" s="55" t="s">
        <v>2744</v>
      </c>
      <c r="D1022" s="326"/>
      <c r="E1022" s="82"/>
      <c r="F1022" s="90"/>
      <c r="G1022" s="73"/>
      <c r="H1022" s="278"/>
    </row>
    <row r="1023" spans="1:8" ht="12.75" customHeight="1">
      <c r="A1023" s="245"/>
      <c r="B1023" s="256" t="s">
        <v>1843</v>
      </c>
      <c r="C1023" s="53" t="s">
        <v>673</v>
      </c>
      <c r="D1023" s="327">
        <v>4.5</v>
      </c>
      <c r="E1023" s="83" t="s">
        <v>2701</v>
      </c>
      <c r="F1023" s="91"/>
      <c r="G1023" s="101"/>
      <c r="H1023" s="279"/>
    </row>
    <row r="1024" spans="1:8" ht="12.75" customHeight="1">
      <c r="A1024" s="285"/>
      <c r="B1024" s="251"/>
      <c r="C1024" s="264"/>
      <c r="D1024" s="330"/>
      <c r="E1024" s="80"/>
      <c r="F1024" s="69"/>
      <c r="G1024" s="69"/>
      <c r="H1024" s="275"/>
    </row>
    <row r="1025" spans="1:8" ht="12.75" customHeight="1">
      <c r="A1025" s="81"/>
      <c r="B1025" s="294" t="s">
        <v>214</v>
      </c>
      <c r="C1025" s="53" t="s">
        <v>3150</v>
      </c>
      <c r="D1025" s="331">
        <f>30-12.6</f>
        <v>17.399999999999999</v>
      </c>
      <c r="E1025" s="81" t="s">
        <v>117</v>
      </c>
      <c r="F1025" s="70"/>
      <c r="G1025" s="70"/>
      <c r="H1025" s="374"/>
    </row>
    <row r="1026" spans="1:8" ht="12.75" customHeight="1">
      <c r="A1026" s="282"/>
      <c r="B1026" s="255"/>
      <c r="C1026" s="55"/>
      <c r="D1026" s="326"/>
      <c r="E1026" s="82"/>
      <c r="F1026" s="90"/>
      <c r="G1026" s="73"/>
      <c r="H1026" s="278"/>
    </row>
    <row r="1027" spans="1:8" ht="12.75" customHeight="1">
      <c r="A1027" s="245"/>
      <c r="B1027" s="256" t="s">
        <v>2519</v>
      </c>
      <c r="C1027" s="54" t="s">
        <v>1854</v>
      </c>
      <c r="D1027" s="327">
        <v>12.6</v>
      </c>
      <c r="E1027" s="83" t="s">
        <v>117</v>
      </c>
      <c r="F1027" s="93"/>
      <c r="G1027" s="101"/>
      <c r="H1027" s="279"/>
    </row>
    <row r="1028" spans="1:8" ht="12.75" customHeight="1">
      <c r="A1028" s="285"/>
      <c r="B1028" s="293"/>
      <c r="C1028" s="52"/>
      <c r="D1028" s="328"/>
      <c r="E1028" s="345"/>
      <c r="F1028" s="355"/>
      <c r="G1028" s="371"/>
      <c r="H1028" s="372"/>
    </row>
    <row r="1029" spans="1:8" ht="12.75" customHeight="1">
      <c r="A1029" s="286"/>
      <c r="B1029" s="294" t="s">
        <v>2528</v>
      </c>
      <c r="C1029" s="53" t="s">
        <v>2530</v>
      </c>
      <c r="D1029" s="329">
        <v>30</v>
      </c>
      <c r="E1029" s="86" t="s">
        <v>117</v>
      </c>
      <c r="F1029" s="74"/>
      <c r="G1029" s="70"/>
      <c r="H1029" s="376"/>
    </row>
    <row r="1030" spans="1:8" ht="12.75" customHeight="1">
      <c r="A1030" s="285"/>
      <c r="B1030" s="293"/>
      <c r="C1030" s="52"/>
      <c r="D1030" s="328"/>
      <c r="E1030" s="345"/>
      <c r="F1030" s="355"/>
      <c r="G1030" s="371"/>
      <c r="H1030" s="372"/>
    </row>
    <row r="1031" spans="1:8" ht="12.75" customHeight="1">
      <c r="A1031" s="286"/>
      <c r="B1031" s="294" t="s">
        <v>1271</v>
      </c>
      <c r="C1031" s="53" t="s">
        <v>2887</v>
      </c>
      <c r="D1031" s="329">
        <v>12.6</v>
      </c>
      <c r="E1031" s="86" t="s">
        <v>117</v>
      </c>
      <c r="F1031" s="74"/>
      <c r="G1031" s="70"/>
      <c r="H1031" s="376"/>
    </row>
    <row r="1032" spans="1:8" ht="12.75" customHeight="1">
      <c r="A1032" s="285"/>
      <c r="B1032" s="293" t="s">
        <v>769</v>
      </c>
      <c r="C1032" s="52"/>
      <c r="D1032" s="328"/>
      <c r="E1032" s="345"/>
      <c r="F1032" s="355"/>
      <c r="G1032" s="73"/>
      <c r="H1032" s="372"/>
    </row>
    <row r="1033" spans="1:8" ht="12.75" customHeight="1">
      <c r="A1033" s="286"/>
      <c r="B1033" s="294" t="s">
        <v>2715</v>
      </c>
      <c r="C1033" s="53" t="s">
        <v>2348</v>
      </c>
      <c r="D1033" s="329">
        <v>3.2</v>
      </c>
      <c r="E1033" s="86" t="s">
        <v>117</v>
      </c>
      <c r="F1033" s="356"/>
      <c r="G1033" s="101"/>
      <c r="H1033" s="373"/>
    </row>
    <row r="1034" spans="1:8" ht="12.75" customHeight="1">
      <c r="A1034" s="285"/>
      <c r="B1034" s="293" t="s">
        <v>619</v>
      </c>
      <c r="C1034" s="52"/>
      <c r="D1034" s="328"/>
      <c r="E1034" s="345"/>
      <c r="F1034" s="355"/>
      <c r="G1034" s="73"/>
      <c r="H1034" s="372"/>
    </row>
    <row r="1035" spans="1:8" ht="12.75" customHeight="1">
      <c r="A1035" s="286"/>
      <c r="B1035" s="294" t="s">
        <v>2715</v>
      </c>
      <c r="C1035" s="54" t="s">
        <v>3170</v>
      </c>
      <c r="D1035" s="329">
        <v>15.8</v>
      </c>
      <c r="E1035" s="86" t="s">
        <v>3168</v>
      </c>
      <c r="F1035" s="356"/>
      <c r="G1035" s="101"/>
      <c r="H1035" s="373"/>
    </row>
    <row r="1036" spans="1:8" ht="12.75" customHeight="1">
      <c r="A1036" s="285"/>
      <c r="B1036" s="293" t="s">
        <v>3167</v>
      </c>
      <c r="C1036" s="52" t="s">
        <v>3230</v>
      </c>
      <c r="D1036" s="328"/>
      <c r="E1036" s="345"/>
      <c r="F1036" s="355"/>
      <c r="G1036" s="73"/>
      <c r="H1036" s="372"/>
    </row>
    <row r="1037" spans="1:8" ht="12.75" customHeight="1">
      <c r="A1037" s="286"/>
      <c r="B1037" s="294" t="s">
        <v>2825</v>
      </c>
      <c r="C1037" s="53" t="s">
        <v>3159</v>
      </c>
      <c r="D1037" s="329">
        <v>15</v>
      </c>
      <c r="E1037" s="86" t="s">
        <v>117</v>
      </c>
      <c r="F1037" s="356"/>
      <c r="G1037" s="101"/>
      <c r="H1037" s="373"/>
    </row>
    <row r="1038" spans="1:8" ht="12.75" customHeight="1">
      <c r="A1038" s="285"/>
      <c r="B1038" s="293"/>
      <c r="C1038" s="52"/>
      <c r="D1038" s="328"/>
      <c r="E1038" s="345"/>
      <c r="F1038" s="355"/>
      <c r="G1038" s="73"/>
      <c r="H1038" s="372"/>
    </row>
    <row r="1039" spans="1:8" ht="12.75" customHeight="1">
      <c r="A1039" s="286"/>
      <c r="B1039" s="294"/>
      <c r="C1039" s="53"/>
      <c r="D1039" s="329"/>
      <c r="E1039" s="86"/>
      <c r="F1039" s="356"/>
      <c r="G1039" s="101"/>
      <c r="H1039" s="373"/>
    </row>
    <row r="1040" spans="1:8" ht="12.75" customHeight="1">
      <c r="A1040" s="288"/>
      <c r="B1040" s="261"/>
      <c r="C1040" s="55"/>
      <c r="D1040" s="333"/>
      <c r="E1040" s="85"/>
      <c r="F1040" s="73"/>
      <c r="G1040" s="73"/>
      <c r="H1040" s="278"/>
    </row>
    <row r="1041" spans="1:8" ht="12.75" customHeight="1">
      <c r="A1041" s="283"/>
      <c r="B1041" s="40" t="s">
        <v>165</v>
      </c>
      <c r="C1041" s="53"/>
      <c r="D1041" s="334"/>
      <c r="E1041" s="272"/>
      <c r="F1041" s="94"/>
      <c r="G1041" s="102"/>
      <c r="H1041" s="281"/>
    </row>
    <row r="1042" spans="1:8" ht="12.75" customHeight="1">
      <c r="A1042" s="80"/>
      <c r="B1042" s="249"/>
      <c r="C1042" s="249"/>
      <c r="D1042" s="330"/>
      <c r="E1042" s="80"/>
      <c r="F1042" s="69"/>
      <c r="G1042" s="69"/>
      <c r="H1042" s="275"/>
    </row>
    <row r="1043" spans="1:8" ht="12.75" customHeight="1">
      <c r="A1043" s="245"/>
      <c r="B1043" s="256" t="s">
        <v>2038</v>
      </c>
      <c r="C1043" s="311"/>
      <c r="D1043" s="331"/>
      <c r="E1043" s="81"/>
      <c r="F1043" s="70"/>
      <c r="G1043" s="70"/>
      <c r="H1043" s="374"/>
    </row>
    <row r="1044" spans="1:8" ht="12.75" customHeight="1">
      <c r="A1044" s="282"/>
      <c r="B1044" s="293" t="s">
        <v>3148</v>
      </c>
      <c r="C1044" s="52"/>
      <c r="D1044" s="330"/>
      <c r="E1044" s="80"/>
      <c r="F1044" s="69"/>
      <c r="G1044" s="69"/>
      <c r="H1044" s="275"/>
    </row>
    <row r="1045" spans="1:8" ht="12.75" customHeight="1">
      <c r="A1045" s="711"/>
      <c r="B1045" s="294" t="s">
        <v>1002</v>
      </c>
      <c r="C1045" s="53" t="s">
        <v>3149</v>
      </c>
      <c r="D1045" s="331"/>
      <c r="E1045" s="81"/>
      <c r="F1045" s="70"/>
      <c r="G1045" s="70"/>
      <c r="H1045" s="277"/>
    </row>
    <row r="1046" spans="1:8" ht="12.75" customHeight="1">
      <c r="A1046" s="282"/>
      <c r="B1046" s="255"/>
      <c r="C1046" s="52"/>
      <c r="D1046" s="326"/>
      <c r="E1046" s="82"/>
      <c r="F1046" s="90"/>
      <c r="G1046" s="69"/>
      <c r="H1046" s="278"/>
    </row>
    <row r="1047" spans="1:8" ht="12.75" customHeight="1">
      <c r="A1047" s="245"/>
      <c r="B1047" s="256"/>
      <c r="C1047" s="54"/>
      <c r="D1047" s="327"/>
      <c r="E1047" s="83"/>
      <c r="F1047" s="91"/>
      <c r="G1047" s="70"/>
      <c r="H1047" s="277"/>
    </row>
    <row r="1048" spans="1:8" ht="12.75" customHeight="1">
      <c r="A1048" s="282"/>
      <c r="B1048" s="255"/>
      <c r="C1048" s="52"/>
      <c r="D1048" s="326"/>
      <c r="E1048" s="82"/>
      <c r="F1048" s="90"/>
      <c r="G1048" s="69"/>
      <c r="H1048" s="278"/>
    </row>
    <row r="1049" spans="1:8" ht="12.75" customHeight="1">
      <c r="A1049" s="245"/>
      <c r="B1049" s="256" t="s">
        <v>905</v>
      </c>
      <c r="C1049" s="54" t="s">
        <v>2425</v>
      </c>
      <c r="D1049" s="327">
        <v>1.1000000000000001</v>
      </c>
      <c r="E1049" s="83" t="s">
        <v>2701</v>
      </c>
      <c r="F1049" s="91"/>
      <c r="G1049" s="70"/>
      <c r="H1049" s="277"/>
    </row>
    <row r="1050" spans="1:8" ht="12.75" customHeight="1">
      <c r="A1050" s="282"/>
      <c r="B1050" s="255"/>
      <c r="C1050" s="52"/>
      <c r="D1050" s="715"/>
      <c r="E1050" s="82"/>
      <c r="F1050" s="90"/>
      <c r="G1050" s="69"/>
      <c r="H1050" s="372"/>
    </row>
    <row r="1051" spans="1:8" ht="12.75" customHeight="1">
      <c r="A1051" s="245"/>
      <c r="B1051" s="256" t="s">
        <v>2710</v>
      </c>
      <c r="C1051" s="54" t="s">
        <v>1932</v>
      </c>
      <c r="D1051" s="413">
        <v>0.12</v>
      </c>
      <c r="E1051" s="83" t="s">
        <v>1022</v>
      </c>
      <c r="F1051" s="72"/>
      <c r="G1051" s="70"/>
      <c r="H1051" s="375"/>
    </row>
    <row r="1052" spans="1:8" ht="12.75" customHeight="1">
      <c r="A1052" s="282"/>
      <c r="B1052" s="255"/>
      <c r="C1052" s="52"/>
      <c r="D1052" s="715"/>
      <c r="E1052" s="82"/>
      <c r="F1052" s="90"/>
      <c r="G1052" s="69"/>
      <c r="H1052" s="372"/>
    </row>
    <row r="1053" spans="1:8" ht="12.75" customHeight="1">
      <c r="A1053" s="245"/>
      <c r="B1053" s="256" t="s">
        <v>2710</v>
      </c>
      <c r="C1053" s="54" t="s">
        <v>2459</v>
      </c>
      <c r="D1053" s="413">
        <v>0.25</v>
      </c>
      <c r="E1053" s="83" t="s">
        <v>1022</v>
      </c>
      <c r="F1053" s="72"/>
      <c r="G1053" s="70"/>
      <c r="H1053" s="375"/>
    </row>
    <row r="1054" spans="1:8" ht="12.75" customHeight="1">
      <c r="A1054" s="285"/>
      <c r="B1054" s="293"/>
      <c r="C1054" s="52"/>
      <c r="D1054" s="341"/>
      <c r="E1054" s="82"/>
      <c r="F1054" s="355"/>
      <c r="G1054" s="73"/>
      <c r="H1054" s="372"/>
    </row>
    <row r="1055" spans="1:8" ht="12.75" customHeight="1">
      <c r="A1055" s="286"/>
      <c r="B1055" s="256" t="s">
        <v>2469</v>
      </c>
      <c r="C1055" s="54" t="s">
        <v>673</v>
      </c>
      <c r="D1055" s="339">
        <v>0.36</v>
      </c>
      <c r="E1055" s="83" t="s">
        <v>1022</v>
      </c>
      <c r="F1055" s="356"/>
      <c r="G1055" s="101"/>
      <c r="H1055" s="373"/>
    </row>
    <row r="1056" spans="1:8" ht="12.75" customHeight="1">
      <c r="A1056" s="282"/>
      <c r="B1056" s="255"/>
      <c r="C1056" s="52"/>
      <c r="D1056" s="326"/>
      <c r="E1056" s="82"/>
      <c r="F1056" s="90"/>
      <c r="G1056" s="69"/>
      <c r="H1056" s="278"/>
    </row>
    <row r="1057" spans="1:8" ht="12.75" customHeight="1">
      <c r="A1057" s="245"/>
      <c r="B1057" s="256" t="s">
        <v>248</v>
      </c>
      <c r="C1057" s="54" t="s">
        <v>631</v>
      </c>
      <c r="D1057" s="327">
        <v>0.6</v>
      </c>
      <c r="E1057" s="83" t="s">
        <v>877</v>
      </c>
      <c r="F1057" s="91"/>
      <c r="G1057" s="70"/>
      <c r="H1057" s="277"/>
    </row>
    <row r="1058" spans="1:8" ht="12.75" customHeight="1">
      <c r="A1058" s="282"/>
      <c r="B1058" s="258"/>
      <c r="C1058" s="52"/>
      <c r="D1058" s="326"/>
      <c r="E1058" s="82"/>
      <c r="F1058" s="90"/>
      <c r="G1058" s="69"/>
      <c r="H1058" s="372"/>
    </row>
    <row r="1059" spans="1:8" ht="12.75" customHeight="1">
      <c r="A1059" s="245"/>
      <c r="B1059" s="256" t="s">
        <v>248</v>
      </c>
      <c r="C1059" s="54" t="s">
        <v>832</v>
      </c>
      <c r="D1059" s="327">
        <v>4.0999999999999996</v>
      </c>
      <c r="E1059" s="83" t="s">
        <v>2701</v>
      </c>
      <c r="F1059" s="72"/>
      <c r="G1059" s="70"/>
      <c r="H1059" s="375"/>
    </row>
    <row r="1060" spans="1:8" ht="12.75" customHeight="1">
      <c r="A1060" s="282"/>
      <c r="B1060" s="255"/>
      <c r="C1060" s="55" t="s">
        <v>2712</v>
      </c>
      <c r="D1060" s="326"/>
      <c r="E1060" s="82"/>
      <c r="F1060" s="90"/>
      <c r="G1060" s="73"/>
      <c r="H1060" s="278"/>
    </row>
    <row r="1061" spans="1:8" ht="12.75" customHeight="1">
      <c r="A1061" s="245"/>
      <c r="B1061" s="256" t="s">
        <v>1843</v>
      </c>
      <c r="C1061" s="53" t="s">
        <v>666</v>
      </c>
      <c r="D1061" s="327">
        <v>0.6</v>
      </c>
      <c r="E1061" s="83" t="s">
        <v>2701</v>
      </c>
      <c r="F1061" s="91"/>
      <c r="G1061" s="101"/>
      <c r="H1061" s="279"/>
    </row>
    <row r="1062" spans="1:8" ht="12.75" customHeight="1">
      <c r="A1062" s="282"/>
      <c r="B1062" s="255"/>
      <c r="C1062" s="55" t="s">
        <v>2744</v>
      </c>
      <c r="D1062" s="326"/>
      <c r="E1062" s="82"/>
      <c r="F1062" s="90"/>
      <c r="G1062" s="73"/>
      <c r="H1062" s="278"/>
    </row>
    <row r="1063" spans="1:8" ht="12.75" customHeight="1">
      <c r="A1063" s="245"/>
      <c r="B1063" s="256" t="s">
        <v>1843</v>
      </c>
      <c r="C1063" s="53" t="s">
        <v>673</v>
      </c>
      <c r="D1063" s="327">
        <v>4.0999999999999996</v>
      </c>
      <c r="E1063" s="83" t="s">
        <v>2701</v>
      </c>
      <c r="F1063" s="91"/>
      <c r="G1063" s="101"/>
      <c r="H1063" s="279"/>
    </row>
    <row r="1064" spans="1:8" ht="12.75" customHeight="1">
      <c r="A1064" s="285"/>
      <c r="B1064" s="251"/>
      <c r="C1064" s="264"/>
      <c r="D1064" s="330"/>
      <c r="E1064" s="80"/>
      <c r="F1064" s="69"/>
      <c r="G1064" s="69"/>
      <c r="H1064" s="275"/>
    </row>
    <row r="1065" spans="1:8" ht="12.75" customHeight="1">
      <c r="A1065" s="81"/>
      <c r="B1065" s="294" t="s">
        <v>214</v>
      </c>
      <c r="C1065" s="53" t="s">
        <v>3150</v>
      </c>
      <c r="D1065" s="331">
        <f>29-15</f>
        <v>14</v>
      </c>
      <c r="E1065" s="81" t="s">
        <v>117</v>
      </c>
      <c r="F1065" s="70"/>
      <c r="G1065" s="70"/>
      <c r="H1065" s="374"/>
    </row>
    <row r="1066" spans="1:8" ht="12.75" customHeight="1">
      <c r="A1066" s="282"/>
      <c r="B1066" s="255"/>
      <c r="C1066" s="55"/>
      <c r="D1066" s="326"/>
      <c r="E1066" s="82"/>
      <c r="F1066" s="90"/>
      <c r="G1066" s="73"/>
      <c r="H1066" s="278"/>
    </row>
    <row r="1067" spans="1:8" ht="12.75" customHeight="1">
      <c r="A1067" s="245"/>
      <c r="B1067" s="256" t="s">
        <v>2519</v>
      </c>
      <c r="C1067" s="54" t="s">
        <v>1854</v>
      </c>
      <c r="D1067" s="327">
        <v>15</v>
      </c>
      <c r="E1067" s="83" t="s">
        <v>117</v>
      </c>
      <c r="F1067" s="93"/>
      <c r="G1067" s="101"/>
      <c r="H1067" s="279"/>
    </row>
    <row r="1068" spans="1:8" ht="12.75" customHeight="1">
      <c r="A1068" s="285"/>
      <c r="B1068" s="293"/>
      <c r="C1068" s="52"/>
      <c r="D1068" s="328"/>
      <c r="E1068" s="345"/>
      <c r="F1068" s="355"/>
      <c r="G1068" s="371"/>
      <c r="H1068" s="372"/>
    </row>
    <row r="1069" spans="1:8" ht="12.75" customHeight="1">
      <c r="A1069" s="286"/>
      <c r="B1069" s="294" t="s">
        <v>2528</v>
      </c>
      <c r="C1069" s="53" t="s">
        <v>2530</v>
      </c>
      <c r="D1069" s="329">
        <v>29</v>
      </c>
      <c r="E1069" s="86" t="s">
        <v>117</v>
      </c>
      <c r="F1069" s="74"/>
      <c r="G1069" s="70"/>
      <c r="H1069" s="376"/>
    </row>
    <row r="1070" spans="1:8" ht="12.75" customHeight="1">
      <c r="A1070" s="285"/>
      <c r="B1070" s="293"/>
      <c r="C1070" s="52"/>
      <c r="D1070" s="328"/>
      <c r="E1070" s="345"/>
      <c r="F1070" s="355"/>
      <c r="G1070" s="371"/>
      <c r="H1070" s="372"/>
    </row>
    <row r="1071" spans="1:8" ht="12.75" customHeight="1">
      <c r="A1071" s="286"/>
      <c r="B1071" s="294" t="s">
        <v>1271</v>
      </c>
      <c r="C1071" s="53" t="s">
        <v>2887</v>
      </c>
      <c r="D1071" s="329">
        <v>15</v>
      </c>
      <c r="E1071" s="86" t="s">
        <v>117</v>
      </c>
      <c r="F1071" s="74"/>
      <c r="G1071" s="70"/>
      <c r="H1071" s="376"/>
    </row>
    <row r="1072" spans="1:8" ht="12.75" customHeight="1">
      <c r="A1072" s="285"/>
      <c r="B1072" s="293" t="s">
        <v>769</v>
      </c>
      <c r="C1072" s="52"/>
      <c r="D1072" s="328"/>
      <c r="E1072" s="345"/>
      <c r="F1072" s="355"/>
      <c r="G1072" s="73"/>
      <c r="H1072" s="372"/>
    </row>
    <row r="1073" spans="1:8" ht="12.75" customHeight="1">
      <c r="A1073" s="286"/>
      <c r="B1073" s="294" t="s">
        <v>2715</v>
      </c>
      <c r="C1073" s="53" t="s">
        <v>2348</v>
      </c>
      <c r="D1073" s="329">
        <v>2.5</v>
      </c>
      <c r="E1073" s="86" t="s">
        <v>117</v>
      </c>
      <c r="F1073" s="356"/>
      <c r="G1073" s="101"/>
      <c r="H1073" s="373"/>
    </row>
    <row r="1074" spans="1:8" ht="12.75" customHeight="1">
      <c r="A1074" s="285"/>
      <c r="B1074" s="293" t="s">
        <v>619</v>
      </c>
      <c r="C1074" s="52"/>
      <c r="D1074" s="328"/>
      <c r="E1074" s="345"/>
      <c r="F1074" s="355"/>
      <c r="G1074" s="73"/>
      <c r="H1074" s="372"/>
    </row>
    <row r="1075" spans="1:8" ht="12.75" customHeight="1">
      <c r="A1075" s="286"/>
      <c r="B1075" s="294" t="s">
        <v>2715</v>
      </c>
      <c r="C1075" s="54" t="s">
        <v>3170</v>
      </c>
      <c r="D1075" s="329">
        <v>15.4</v>
      </c>
      <c r="E1075" s="86" t="s">
        <v>3168</v>
      </c>
      <c r="F1075" s="356"/>
      <c r="G1075" s="101"/>
      <c r="H1075" s="373"/>
    </row>
    <row r="1076" spans="1:8" ht="12.75" customHeight="1">
      <c r="A1076" s="285"/>
      <c r="B1076" s="293" t="s">
        <v>3167</v>
      </c>
      <c r="C1076" s="52" t="s">
        <v>3230</v>
      </c>
      <c r="D1076" s="328"/>
      <c r="E1076" s="345"/>
      <c r="F1076" s="355"/>
      <c r="G1076" s="73"/>
      <c r="H1076" s="372"/>
    </row>
    <row r="1077" spans="1:8" ht="12.75" customHeight="1">
      <c r="A1077" s="286"/>
      <c r="B1077" s="294" t="s">
        <v>2825</v>
      </c>
      <c r="C1077" s="53" t="s">
        <v>3159</v>
      </c>
      <c r="D1077" s="329">
        <v>17.3</v>
      </c>
      <c r="E1077" s="86" t="s">
        <v>117</v>
      </c>
      <c r="F1077" s="356"/>
      <c r="G1077" s="101"/>
      <c r="H1077" s="373"/>
    </row>
    <row r="1078" spans="1:8" ht="12.75" customHeight="1">
      <c r="A1078" s="285"/>
      <c r="B1078" s="293"/>
      <c r="C1078" s="52"/>
      <c r="D1078" s="328"/>
      <c r="E1078" s="345"/>
      <c r="F1078" s="355"/>
      <c r="G1078" s="73"/>
      <c r="H1078" s="372"/>
    </row>
    <row r="1079" spans="1:8" ht="12.75" customHeight="1">
      <c r="A1079" s="286"/>
      <c r="B1079" s="294"/>
      <c r="C1079" s="53"/>
      <c r="D1079" s="329"/>
      <c r="E1079" s="86"/>
      <c r="F1079" s="356"/>
      <c r="G1079" s="101"/>
      <c r="H1079" s="373"/>
    </row>
    <row r="1080" spans="1:8" ht="12.75" customHeight="1">
      <c r="A1080" s="288"/>
      <c r="B1080" s="261"/>
      <c r="C1080" s="55"/>
      <c r="D1080" s="333"/>
      <c r="E1080" s="85"/>
      <c r="F1080" s="73"/>
      <c r="G1080" s="73"/>
      <c r="H1080" s="278"/>
    </row>
    <row r="1081" spans="1:8" ht="12.75" customHeight="1">
      <c r="A1081" s="283"/>
      <c r="B1081" s="40" t="s">
        <v>165</v>
      </c>
      <c r="C1081" s="53"/>
      <c r="D1081" s="334"/>
      <c r="E1081" s="272"/>
      <c r="F1081" s="94"/>
      <c r="G1081" s="102"/>
      <c r="H1081" s="281"/>
    </row>
    <row r="1082" spans="1:8" ht="12.75" customHeight="1">
      <c r="A1082" s="80"/>
      <c r="B1082" s="249"/>
      <c r="C1082" s="249"/>
      <c r="D1082" s="330"/>
      <c r="E1082" s="80"/>
      <c r="F1082" s="69"/>
      <c r="G1082" s="69"/>
      <c r="H1082" s="275"/>
    </row>
    <row r="1083" spans="1:8" ht="12.75" customHeight="1">
      <c r="A1083" s="245"/>
      <c r="B1083" s="256" t="s">
        <v>3261</v>
      </c>
      <c r="C1083" s="311"/>
      <c r="D1083" s="331"/>
      <c r="E1083" s="81"/>
      <c r="F1083" s="70"/>
      <c r="G1083" s="70"/>
      <c r="H1083" s="374"/>
    </row>
    <row r="1084" spans="1:8" ht="12.75" customHeight="1">
      <c r="A1084" s="282"/>
      <c r="B1084" s="293" t="s">
        <v>1574</v>
      </c>
      <c r="C1084" s="52"/>
      <c r="D1084" s="330"/>
      <c r="E1084" s="80"/>
      <c r="F1084" s="69"/>
      <c r="G1084" s="69"/>
      <c r="H1084" s="275"/>
    </row>
    <row r="1085" spans="1:8" ht="12.75" customHeight="1">
      <c r="A1085" s="711"/>
      <c r="B1085" s="294" t="s">
        <v>2398</v>
      </c>
      <c r="C1085" s="53" t="s">
        <v>2690</v>
      </c>
      <c r="D1085" s="331"/>
      <c r="E1085" s="81"/>
      <c r="F1085" s="70"/>
      <c r="G1085" s="70"/>
      <c r="H1085" s="277"/>
    </row>
    <row r="1086" spans="1:8" ht="12.75" customHeight="1">
      <c r="A1086" s="282"/>
      <c r="B1086" s="255"/>
      <c r="C1086" s="52"/>
      <c r="D1086" s="326"/>
      <c r="E1086" s="82"/>
      <c r="F1086" s="90"/>
      <c r="G1086" s="69"/>
      <c r="H1086" s="278"/>
    </row>
    <row r="1087" spans="1:8" ht="12.75" customHeight="1">
      <c r="A1087" s="245"/>
      <c r="B1087" s="256"/>
      <c r="C1087" s="54"/>
      <c r="D1087" s="327"/>
      <c r="E1087" s="83"/>
      <c r="F1087" s="91"/>
      <c r="G1087" s="70"/>
      <c r="H1087" s="277"/>
    </row>
    <row r="1088" spans="1:8" ht="12.75" customHeight="1">
      <c r="A1088" s="282"/>
      <c r="B1088" s="255"/>
      <c r="C1088" s="52"/>
      <c r="D1088" s="326"/>
      <c r="E1088" s="82"/>
      <c r="F1088" s="90"/>
      <c r="G1088" s="69"/>
      <c r="H1088" s="278"/>
    </row>
    <row r="1089" spans="1:8" ht="12.75" customHeight="1">
      <c r="A1089" s="245"/>
      <c r="B1089" s="256" t="s">
        <v>905</v>
      </c>
      <c r="C1089" s="54" t="s">
        <v>2425</v>
      </c>
      <c r="D1089" s="327">
        <v>1.4</v>
      </c>
      <c r="E1089" s="83" t="s">
        <v>2701</v>
      </c>
      <c r="F1089" s="91"/>
      <c r="G1089" s="70"/>
      <c r="H1089" s="277"/>
    </row>
    <row r="1090" spans="1:8" ht="12.75" customHeight="1">
      <c r="A1090" s="282"/>
      <c r="B1090" s="255"/>
      <c r="C1090" s="52"/>
      <c r="D1090" s="715"/>
      <c r="E1090" s="82"/>
      <c r="F1090" s="90"/>
      <c r="G1090" s="69"/>
      <c r="H1090" s="372"/>
    </row>
    <row r="1091" spans="1:8" ht="12.75" customHeight="1">
      <c r="A1091" s="245"/>
      <c r="B1091" s="256" t="s">
        <v>2710</v>
      </c>
      <c r="C1091" s="54" t="s">
        <v>1932</v>
      </c>
      <c r="D1091" s="413">
        <v>0.15</v>
      </c>
      <c r="E1091" s="83" t="s">
        <v>1022</v>
      </c>
      <c r="F1091" s="72"/>
      <c r="G1091" s="70"/>
      <c r="H1091" s="375"/>
    </row>
    <row r="1092" spans="1:8" ht="12.75" customHeight="1">
      <c r="A1092" s="282"/>
      <c r="B1092" s="255"/>
      <c r="C1092" s="52"/>
      <c r="D1092" s="715"/>
      <c r="E1092" s="82"/>
      <c r="F1092" s="90"/>
      <c r="G1092" s="69"/>
      <c r="H1092" s="372"/>
    </row>
    <row r="1093" spans="1:8" ht="12.75" customHeight="1">
      <c r="A1093" s="245"/>
      <c r="B1093" s="256" t="s">
        <v>2710</v>
      </c>
      <c r="C1093" s="54" t="s">
        <v>2459</v>
      </c>
      <c r="D1093" s="413">
        <v>0.28999999999999998</v>
      </c>
      <c r="E1093" s="83" t="s">
        <v>1022</v>
      </c>
      <c r="F1093" s="72"/>
      <c r="G1093" s="70"/>
      <c r="H1093" s="375"/>
    </row>
    <row r="1094" spans="1:8" ht="12.75" customHeight="1">
      <c r="A1094" s="285"/>
      <c r="B1094" s="293"/>
      <c r="C1094" s="52"/>
      <c r="D1094" s="341"/>
      <c r="E1094" s="82"/>
      <c r="F1094" s="355"/>
      <c r="G1094" s="73"/>
      <c r="H1094" s="372"/>
    </row>
    <row r="1095" spans="1:8" ht="12.75" customHeight="1">
      <c r="A1095" s="286"/>
      <c r="B1095" s="256" t="s">
        <v>2469</v>
      </c>
      <c r="C1095" s="54" t="s">
        <v>673</v>
      </c>
      <c r="D1095" s="339">
        <v>0.42</v>
      </c>
      <c r="E1095" s="83" t="s">
        <v>1022</v>
      </c>
      <c r="F1095" s="356"/>
      <c r="G1095" s="101"/>
      <c r="H1095" s="373"/>
    </row>
    <row r="1096" spans="1:8" ht="12.75" customHeight="1">
      <c r="A1096" s="282"/>
      <c r="B1096" s="255"/>
      <c r="C1096" s="52"/>
      <c r="D1096" s="326"/>
      <c r="E1096" s="82"/>
      <c r="F1096" s="90"/>
      <c r="G1096" s="69"/>
      <c r="H1096" s="278"/>
    </row>
    <row r="1097" spans="1:8" ht="12.75" customHeight="1">
      <c r="A1097" s="245"/>
      <c r="B1097" s="256" t="s">
        <v>248</v>
      </c>
      <c r="C1097" s="54" t="s">
        <v>631</v>
      </c>
      <c r="D1097" s="327">
        <v>0.7</v>
      </c>
      <c r="E1097" s="83" t="s">
        <v>877</v>
      </c>
      <c r="F1097" s="91"/>
      <c r="G1097" s="70"/>
      <c r="H1097" s="277"/>
    </row>
    <row r="1098" spans="1:8" ht="12.75" customHeight="1">
      <c r="A1098" s="282"/>
      <c r="B1098" s="258"/>
      <c r="C1098" s="52"/>
      <c r="D1098" s="326"/>
      <c r="E1098" s="82"/>
      <c r="F1098" s="90"/>
      <c r="G1098" s="69"/>
      <c r="H1098" s="372"/>
    </row>
    <row r="1099" spans="1:8" ht="12.75" customHeight="1">
      <c r="A1099" s="245"/>
      <c r="B1099" s="256" t="s">
        <v>248</v>
      </c>
      <c r="C1099" s="54" t="s">
        <v>832</v>
      </c>
      <c r="D1099" s="327">
        <v>4.7</v>
      </c>
      <c r="E1099" s="83" t="s">
        <v>2701</v>
      </c>
      <c r="F1099" s="72"/>
      <c r="G1099" s="70"/>
      <c r="H1099" s="375"/>
    </row>
    <row r="1100" spans="1:8" ht="12.75" customHeight="1">
      <c r="A1100" s="282"/>
      <c r="B1100" s="255"/>
      <c r="C1100" s="55" t="s">
        <v>2712</v>
      </c>
      <c r="D1100" s="326"/>
      <c r="E1100" s="82"/>
      <c r="F1100" s="90"/>
      <c r="G1100" s="73"/>
      <c r="H1100" s="278"/>
    </row>
    <row r="1101" spans="1:8" ht="12.75" customHeight="1">
      <c r="A1101" s="245"/>
      <c r="B1101" s="256" t="s">
        <v>1843</v>
      </c>
      <c r="C1101" s="53" t="s">
        <v>666</v>
      </c>
      <c r="D1101" s="327">
        <v>0.7</v>
      </c>
      <c r="E1101" s="83" t="s">
        <v>2701</v>
      </c>
      <c r="F1101" s="91"/>
      <c r="G1101" s="101"/>
      <c r="H1101" s="279"/>
    </row>
    <row r="1102" spans="1:8" ht="12.75" customHeight="1">
      <c r="A1102" s="282"/>
      <c r="B1102" s="255"/>
      <c r="C1102" s="55" t="s">
        <v>2744</v>
      </c>
      <c r="D1102" s="326"/>
      <c r="E1102" s="82"/>
      <c r="F1102" s="90"/>
      <c r="G1102" s="73"/>
      <c r="H1102" s="278"/>
    </row>
    <row r="1103" spans="1:8" ht="12.75" customHeight="1">
      <c r="A1103" s="245"/>
      <c r="B1103" s="256" t="s">
        <v>1843</v>
      </c>
      <c r="C1103" s="53" t="s">
        <v>673</v>
      </c>
      <c r="D1103" s="327">
        <v>4.7</v>
      </c>
      <c r="E1103" s="83" t="s">
        <v>2701</v>
      </c>
      <c r="F1103" s="91"/>
      <c r="G1103" s="101"/>
      <c r="H1103" s="279"/>
    </row>
    <row r="1104" spans="1:8" ht="12.75" customHeight="1">
      <c r="A1104" s="285"/>
      <c r="B1104" s="251"/>
      <c r="C1104" s="264"/>
      <c r="D1104" s="330"/>
      <c r="E1104" s="80"/>
      <c r="F1104" s="69"/>
      <c r="G1104" s="69"/>
      <c r="H1104" s="275"/>
    </row>
    <row r="1105" spans="1:8" ht="12.75" customHeight="1">
      <c r="A1105" s="81"/>
      <c r="B1105" s="294" t="s">
        <v>214</v>
      </c>
      <c r="C1105" s="53" t="s">
        <v>3150</v>
      </c>
      <c r="D1105" s="331">
        <f>34.4-17.6</f>
        <v>16.799999999999997</v>
      </c>
      <c r="E1105" s="81" t="s">
        <v>117</v>
      </c>
      <c r="F1105" s="70"/>
      <c r="G1105" s="70"/>
      <c r="H1105" s="374"/>
    </row>
    <row r="1106" spans="1:8" ht="12.75" customHeight="1">
      <c r="A1106" s="282"/>
      <c r="B1106" s="255"/>
      <c r="C1106" s="55"/>
      <c r="D1106" s="326"/>
      <c r="E1106" s="82"/>
      <c r="F1106" s="90"/>
      <c r="G1106" s="73"/>
      <c r="H1106" s="278"/>
    </row>
    <row r="1107" spans="1:8" ht="12.75" customHeight="1">
      <c r="A1107" s="245"/>
      <c r="B1107" s="256" t="s">
        <v>2519</v>
      </c>
      <c r="C1107" s="54" t="s">
        <v>1854</v>
      </c>
      <c r="D1107" s="327">
        <v>17.600000000000001</v>
      </c>
      <c r="E1107" s="83" t="s">
        <v>117</v>
      </c>
      <c r="F1107" s="93"/>
      <c r="G1107" s="101"/>
      <c r="H1107" s="279"/>
    </row>
    <row r="1108" spans="1:8" ht="12.75" customHeight="1">
      <c r="A1108" s="285"/>
      <c r="B1108" s="293"/>
      <c r="C1108" s="52"/>
      <c r="D1108" s="328"/>
      <c r="E1108" s="345"/>
      <c r="F1108" s="355"/>
      <c r="G1108" s="371"/>
      <c r="H1108" s="372"/>
    </row>
    <row r="1109" spans="1:8" ht="12.75" customHeight="1">
      <c r="A1109" s="286"/>
      <c r="B1109" s="294" t="s">
        <v>2528</v>
      </c>
      <c r="C1109" s="53" t="s">
        <v>2530</v>
      </c>
      <c r="D1109" s="329">
        <v>34.4</v>
      </c>
      <c r="E1109" s="86" t="s">
        <v>117</v>
      </c>
      <c r="F1109" s="74"/>
      <c r="G1109" s="70"/>
      <c r="H1109" s="376"/>
    </row>
    <row r="1110" spans="1:8" ht="12.75" customHeight="1">
      <c r="A1110" s="285"/>
      <c r="B1110" s="293"/>
      <c r="C1110" s="52"/>
      <c r="D1110" s="328"/>
      <c r="E1110" s="345"/>
      <c r="F1110" s="355"/>
      <c r="G1110" s="371"/>
      <c r="H1110" s="372"/>
    </row>
    <row r="1111" spans="1:8" ht="12.75" customHeight="1">
      <c r="A1111" s="286"/>
      <c r="B1111" s="294" t="s">
        <v>1271</v>
      </c>
      <c r="C1111" s="53" t="s">
        <v>2887</v>
      </c>
      <c r="D1111" s="329">
        <v>17.600000000000001</v>
      </c>
      <c r="E1111" s="86" t="s">
        <v>117</v>
      </c>
      <c r="F1111" s="74"/>
      <c r="G1111" s="70"/>
      <c r="H1111" s="376"/>
    </row>
    <row r="1112" spans="1:8" ht="12.75" customHeight="1">
      <c r="A1112" s="285"/>
      <c r="B1112" s="293" t="s">
        <v>769</v>
      </c>
      <c r="C1112" s="52"/>
      <c r="D1112" s="328"/>
      <c r="E1112" s="345"/>
      <c r="F1112" s="355"/>
      <c r="G1112" s="73"/>
      <c r="H1112" s="372"/>
    </row>
    <row r="1113" spans="1:8" ht="12.75" customHeight="1">
      <c r="A1113" s="286"/>
      <c r="B1113" s="294" t="s">
        <v>2715</v>
      </c>
      <c r="C1113" s="53" t="s">
        <v>2348</v>
      </c>
      <c r="D1113" s="329">
        <v>2.4</v>
      </c>
      <c r="E1113" s="86" t="s">
        <v>117</v>
      </c>
      <c r="F1113" s="356"/>
      <c r="G1113" s="101"/>
      <c r="H1113" s="373"/>
    </row>
    <row r="1114" spans="1:8" ht="12.75" customHeight="1">
      <c r="A1114" s="285"/>
      <c r="B1114" s="293" t="s">
        <v>619</v>
      </c>
      <c r="C1114" s="52"/>
      <c r="D1114" s="328"/>
      <c r="E1114" s="345"/>
      <c r="F1114" s="355"/>
      <c r="G1114" s="73"/>
      <c r="H1114" s="372"/>
    </row>
    <row r="1115" spans="1:8" ht="12.75" customHeight="1">
      <c r="A1115" s="286"/>
      <c r="B1115" s="294" t="s">
        <v>2715</v>
      </c>
      <c r="C1115" s="54" t="s">
        <v>3170</v>
      </c>
      <c r="D1115" s="329">
        <v>18.399999999999999</v>
      </c>
      <c r="E1115" s="86" t="s">
        <v>3168</v>
      </c>
      <c r="F1115" s="356"/>
      <c r="G1115" s="101"/>
      <c r="H1115" s="373"/>
    </row>
    <row r="1116" spans="1:8" ht="12.75" customHeight="1">
      <c r="A1116" s="285"/>
      <c r="B1116" s="293" t="s">
        <v>3167</v>
      </c>
      <c r="C1116" s="52" t="s">
        <v>3230</v>
      </c>
      <c r="D1116" s="328"/>
      <c r="E1116" s="345"/>
      <c r="F1116" s="355"/>
      <c r="G1116" s="73"/>
      <c r="H1116" s="372"/>
    </row>
    <row r="1117" spans="1:8" ht="12.75" customHeight="1">
      <c r="A1117" s="286"/>
      <c r="B1117" s="294" t="s">
        <v>2825</v>
      </c>
      <c r="C1117" s="53" t="s">
        <v>3159</v>
      </c>
      <c r="D1117" s="329">
        <v>20.3</v>
      </c>
      <c r="E1117" s="86" t="s">
        <v>117</v>
      </c>
      <c r="F1117" s="356"/>
      <c r="G1117" s="101"/>
      <c r="H1117" s="373"/>
    </row>
    <row r="1118" spans="1:8" ht="12.75" customHeight="1">
      <c r="A1118" s="80"/>
      <c r="B1118" s="249"/>
      <c r="C1118" s="249"/>
      <c r="D1118" s="330"/>
      <c r="E1118" s="80"/>
      <c r="F1118" s="69"/>
      <c r="G1118" s="69"/>
      <c r="H1118" s="275"/>
    </row>
    <row r="1119" spans="1:8" ht="12.75" customHeight="1">
      <c r="A1119" s="245"/>
      <c r="B1119" s="256"/>
      <c r="C1119" s="311"/>
      <c r="D1119" s="331"/>
      <c r="E1119" s="81"/>
      <c r="F1119" s="70"/>
      <c r="G1119" s="70"/>
      <c r="H1119" s="374"/>
    </row>
    <row r="1120" spans="1:8" ht="12.75" customHeight="1">
      <c r="A1120" s="288"/>
      <c r="B1120" s="261"/>
      <c r="C1120" s="55"/>
      <c r="D1120" s="333"/>
      <c r="E1120" s="85"/>
      <c r="F1120" s="73"/>
      <c r="G1120" s="73"/>
      <c r="H1120" s="278"/>
    </row>
    <row r="1121" spans="1:8" ht="12.75" customHeight="1">
      <c r="A1121" s="283"/>
      <c r="B1121" s="40" t="s">
        <v>165</v>
      </c>
      <c r="C1121" s="53"/>
      <c r="D1121" s="334"/>
      <c r="E1121" s="272"/>
      <c r="F1121" s="94"/>
      <c r="G1121" s="102"/>
      <c r="H1121" s="281"/>
    </row>
    <row r="1122" spans="1:8" ht="12.75" customHeight="1">
      <c r="A1122" s="282"/>
      <c r="B1122" s="255"/>
      <c r="C1122" s="55"/>
      <c r="D1122" s="326"/>
      <c r="E1122" s="82"/>
      <c r="F1122" s="90"/>
      <c r="G1122" s="73"/>
      <c r="H1122" s="278"/>
    </row>
    <row r="1123" spans="1:8" ht="12.75" customHeight="1">
      <c r="A1123" s="245"/>
      <c r="B1123" s="256" t="s">
        <v>1199</v>
      </c>
      <c r="C1123" s="54"/>
      <c r="D1123" s="327"/>
      <c r="E1123" s="83"/>
      <c r="F1123" s="93"/>
      <c r="G1123" s="101"/>
      <c r="H1123" s="279"/>
    </row>
    <row r="1124" spans="1:8" ht="12.75" customHeight="1">
      <c r="A1124" s="282"/>
      <c r="B1124" s="255" t="s">
        <v>441</v>
      </c>
      <c r="C1124" s="55"/>
      <c r="D1124" s="326"/>
      <c r="E1124" s="82"/>
      <c r="F1124" s="90"/>
      <c r="G1124" s="73"/>
      <c r="H1124" s="278"/>
    </row>
    <row r="1125" spans="1:8" ht="12.75" customHeight="1">
      <c r="A1125" s="712"/>
      <c r="B1125" s="256" t="s">
        <v>338</v>
      </c>
      <c r="C1125" s="54" t="s">
        <v>507</v>
      </c>
      <c r="D1125" s="327"/>
      <c r="E1125" s="83"/>
      <c r="F1125" s="93"/>
      <c r="G1125" s="101"/>
      <c r="H1125" s="279"/>
    </row>
    <row r="1126" spans="1:8" ht="12.75" customHeight="1">
      <c r="A1126" s="282"/>
      <c r="B1126" s="255"/>
      <c r="C1126" s="55"/>
      <c r="D1126" s="326"/>
      <c r="E1126" s="82"/>
      <c r="F1126" s="90"/>
      <c r="G1126" s="73"/>
      <c r="H1126" s="278"/>
    </row>
    <row r="1127" spans="1:8" ht="12.75" customHeight="1">
      <c r="A1127" s="245"/>
      <c r="B1127" s="256"/>
      <c r="C1127" s="54"/>
      <c r="D1127" s="327"/>
      <c r="E1127" s="83"/>
      <c r="F1127" s="93"/>
      <c r="G1127" s="101"/>
      <c r="H1127" s="279"/>
    </row>
    <row r="1128" spans="1:8" ht="12.75" customHeight="1">
      <c r="A1128" s="282"/>
      <c r="B1128" s="255"/>
      <c r="C1128" s="52"/>
      <c r="D1128" s="326"/>
      <c r="E1128" s="82"/>
      <c r="F1128" s="90"/>
      <c r="G1128" s="69"/>
      <c r="H1128" s="278"/>
    </row>
    <row r="1129" spans="1:8" ht="12.75" customHeight="1">
      <c r="A1129" s="245"/>
      <c r="B1129" s="256" t="s">
        <v>905</v>
      </c>
      <c r="C1129" s="54" t="s">
        <v>2425</v>
      </c>
      <c r="D1129" s="327">
        <v>0.2</v>
      </c>
      <c r="E1129" s="83" t="s">
        <v>2701</v>
      </c>
      <c r="F1129" s="91"/>
      <c r="G1129" s="70"/>
      <c r="H1129" s="277"/>
    </row>
    <row r="1130" spans="1:8" ht="12.75" customHeight="1">
      <c r="A1130" s="282"/>
      <c r="B1130" s="255"/>
      <c r="C1130" s="52"/>
      <c r="D1130" s="326"/>
      <c r="E1130" s="82"/>
      <c r="F1130" s="90"/>
      <c r="G1130" s="69"/>
      <c r="H1130" s="372"/>
    </row>
    <row r="1131" spans="1:8" ht="12.75" customHeight="1">
      <c r="A1131" s="245"/>
      <c r="B1131" s="256" t="s">
        <v>2710</v>
      </c>
      <c r="C1131" s="54" t="s">
        <v>2459</v>
      </c>
      <c r="D1131" s="413">
        <v>5.e-002</v>
      </c>
      <c r="E1131" s="83" t="s">
        <v>1022</v>
      </c>
      <c r="F1131" s="72"/>
      <c r="G1131" s="70"/>
      <c r="H1131" s="375"/>
    </row>
    <row r="1132" spans="1:8" ht="12.75" customHeight="1">
      <c r="A1132" s="282"/>
      <c r="B1132" s="255"/>
      <c r="C1132" s="52"/>
      <c r="D1132" s="326"/>
      <c r="E1132" s="82"/>
      <c r="F1132" s="90"/>
      <c r="G1132" s="73"/>
      <c r="H1132" s="278"/>
    </row>
    <row r="1133" spans="1:8" ht="12.75" customHeight="1">
      <c r="A1133" s="245"/>
      <c r="B1133" s="256" t="s">
        <v>2469</v>
      </c>
      <c r="C1133" s="53" t="s">
        <v>3151</v>
      </c>
      <c r="D1133" s="413">
        <v>5.e-002</v>
      </c>
      <c r="E1133" s="83" t="s">
        <v>1022</v>
      </c>
      <c r="F1133" s="91"/>
      <c r="G1133" s="101"/>
      <c r="H1133" s="279"/>
    </row>
    <row r="1134" spans="1:8" ht="12.75" customHeight="1">
      <c r="A1134" s="282"/>
      <c r="B1134" s="255"/>
      <c r="C1134" s="55"/>
      <c r="D1134" s="326"/>
      <c r="E1134" s="82"/>
      <c r="F1134" s="90"/>
      <c r="G1134" s="73"/>
      <c r="H1134" s="278"/>
    </row>
    <row r="1135" spans="1:8" ht="12.75" customHeight="1">
      <c r="A1135" s="245"/>
      <c r="B1135" s="256"/>
      <c r="C1135" s="54"/>
      <c r="D1135" s="327"/>
      <c r="E1135" s="83"/>
      <c r="F1135" s="93"/>
      <c r="G1135" s="101"/>
      <c r="H1135" s="279"/>
    </row>
    <row r="1136" spans="1:8" ht="12.75" customHeight="1">
      <c r="A1136" s="282"/>
      <c r="B1136" s="258"/>
      <c r="C1136" s="52"/>
      <c r="D1136" s="326"/>
      <c r="E1136" s="82"/>
      <c r="F1136" s="90"/>
      <c r="G1136" s="69"/>
      <c r="H1136" s="372"/>
    </row>
    <row r="1137" spans="1:8" ht="12.75" customHeight="1">
      <c r="A1137" s="245"/>
      <c r="B1137" s="256" t="s">
        <v>248</v>
      </c>
      <c r="C1137" s="54" t="s">
        <v>832</v>
      </c>
      <c r="D1137" s="327">
        <v>0.4</v>
      </c>
      <c r="E1137" s="83" t="s">
        <v>2701</v>
      </c>
      <c r="F1137" s="72"/>
      <c r="G1137" s="70"/>
      <c r="H1137" s="375"/>
    </row>
    <row r="1138" spans="1:8" ht="12.75" customHeight="1">
      <c r="A1138" s="282"/>
      <c r="B1138" s="255"/>
      <c r="C1138" s="55" t="s">
        <v>2744</v>
      </c>
      <c r="D1138" s="326"/>
      <c r="E1138" s="82"/>
      <c r="F1138" s="90"/>
      <c r="G1138" s="73"/>
      <c r="H1138" s="278"/>
    </row>
    <row r="1139" spans="1:8" ht="12.75" customHeight="1">
      <c r="A1139" s="245"/>
      <c r="B1139" s="256" t="s">
        <v>1843</v>
      </c>
      <c r="C1139" s="53" t="s">
        <v>673</v>
      </c>
      <c r="D1139" s="327">
        <v>0.4</v>
      </c>
      <c r="E1139" s="83" t="s">
        <v>2701</v>
      </c>
      <c r="F1139" s="91"/>
      <c r="G1139" s="101"/>
      <c r="H1139" s="279"/>
    </row>
    <row r="1140" spans="1:8" ht="12.75" customHeight="1">
      <c r="A1140" s="282"/>
      <c r="B1140" s="255"/>
      <c r="C1140" s="55"/>
      <c r="D1140" s="326"/>
      <c r="E1140" s="82"/>
      <c r="F1140" s="90"/>
      <c r="G1140" s="73"/>
      <c r="H1140" s="278"/>
    </row>
    <row r="1141" spans="1:8" ht="12.75" customHeight="1">
      <c r="A1141" s="245"/>
      <c r="B1141" s="256"/>
      <c r="C1141" s="54"/>
      <c r="D1141" s="327"/>
      <c r="E1141" s="83"/>
      <c r="F1141" s="93"/>
      <c r="G1141" s="101"/>
      <c r="H1141" s="279"/>
    </row>
    <row r="1142" spans="1:8" ht="12.75" customHeight="1">
      <c r="A1142" s="285"/>
      <c r="B1142" s="293"/>
      <c r="C1142" s="52"/>
      <c r="D1142" s="328"/>
      <c r="E1142" s="345"/>
      <c r="F1142" s="355"/>
      <c r="G1142" s="371"/>
      <c r="H1142" s="372"/>
    </row>
    <row r="1143" spans="1:8" ht="12.75" customHeight="1">
      <c r="A1143" s="286"/>
      <c r="B1143" s="294" t="s">
        <v>214</v>
      </c>
      <c r="C1143" s="53" t="s">
        <v>3150</v>
      </c>
      <c r="D1143" s="329">
        <v>4.8</v>
      </c>
      <c r="E1143" s="86" t="s">
        <v>117</v>
      </c>
      <c r="F1143" s="74"/>
      <c r="G1143" s="70"/>
      <c r="H1143" s="376"/>
    </row>
    <row r="1144" spans="1:8" ht="12.75" customHeight="1">
      <c r="A1144" s="285"/>
      <c r="B1144" s="293"/>
      <c r="C1144" s="52"/>
      <c r="D1144" s="328"/>
      <c r="E1144" s="345"/>
      <c r="F1144" s="355"/>
      <c r="G1144" s="371"/>
      <c r="H1144" s="372"/>
    </row>
    <row r="1145" spans="1:8" ht="12.75" customHeight="1">
      <c r="A1145" s="286"/>
      <c r="B1145" s="294" t="s">
        <v>2528</v>
      </c>
      <c r="C1145" s="53" t="s">
        <v>2530</v>
      </c>
      <c r="D1145" s="329">
        <v>4.8</v>
      </c>
      <c r="E1145" s="86" t="s">
        <v>117</v>
      </c>
      <c r="F1145" s="74"/>
      <c r="G1145" s="70"/>
      <c r="H1145" s="376"/>
    </row>
    <row r="1146" spans="1:8" ht="12.75" customHeight="1">
      <c r="A1146" s="282"/>
      <c r="B1146" s="255"/>
      <c r="C1146" s="55"/>
      <c r="D1146" s="326"/>
      <c r="E1146" s="82"/>
      <c r="F1146" s="90"/>
      <c r="G1146" s="73"/>
      <c r="H1146" s="278"/>
    </row>
    <row r="1147" spans="1:8" ht="12.75" customHeight="1">
      <c r="A1147" s="245"/>
      <c r="B1147" s="256"/>
      <c r="C1147" s="54"/>
      <c r="D1147" s="327"/>
      <c r="E1147" s="83"/>
      <c r="F1147" s="93"/>
      <c r="G1147" s="101"/>
      <c r="H1147" s="279"/>
    </row>
    <row r="1148" spans="1:8" ht="12.75" customHeight="1">
      <c r="A1148" s="282"/>
      <c r="B1148" s="255" t="s">
        <v>3260</v>
      </c>
      <c r="C1148" s="55" t="s">
        <v>46</v>
      </c>
      <c r="D1148" s="326"/>
      <c r="E1148" s="346"/>
      <c r="F1148" s="90"/>
      <c r="G1148" s="73"/>
      <c r="H1148" s="278"/>
    </row>
    <row r="1149" spans="1:8" ht="12.75" customHeight="1">
      <c r="A1149" s="245"/>
      <c r="B1149" s="256" t="s">
        <v>2715</v>
      </c>
      <c r="C1149" s="54" t="s">
        <v>2348</v>
      </c>
      <c r="D1149" s="327">
        <v>0.9</v>
      </c>
      <c r="E1149" s="347" t="s">
        <v>117</v>
      </c>
      <c r="F1149" s="93"/>
      <c r="G1149" s="101"/>
      <c r="H1149" s="279"/>
    </row>
    <row r="1150" spans="1:8" ht="12.75" customHeight="1">
      <c r="A1150" s="282"/>
      <c r="B1150" s="255"/>
      <c r="C1150" s="55"/>
      <c r="D1150" s="326"/>
      <c r="E1150" s="82"/>
      <c r="F1150" s="90"/>
      <c r="G1150" s="73"/>
      <c r="H1150" s="278"/>
    </row>
    <row r="1151" spans="1:8" ht="12.75" customHeight="1">
      <c r="A1151" s="245"/>
      <c r="B1151" s="256"/>
      <c r="C1151" s="54"/>
      <c r="D1151" s="327"/>
      <c r="E1151" s="83"/>
      <c r="F1151" s="93"/>
      <c r="G1151" s="101"/>
      <c r="H1151" s="279"/>
    </row>
    <row r="1152" spans="1:8" ht="12.75" customHeight="1">
      <c r="A1152" s="282"/>
      <c r="B1152" s="255"/>
      <c r="C1152" s="55"/>
      <c r="D1152" s="326"/>
      <c r="E1152" s="82"/>
      <c r="F1152" s="90"/>
      <c r="G1152" s="73"/>
      <c r="H1152" s="278"/>
    </row>
    <row r="1153" spans="1:8" ht="12.75" customHeight="1">
      <c r="A1153" s="245"/>
      <c r="B1153" s="256"/>
      <c r="C1153" s="54"/>
      <c r="D1153" s="327"/>
      <c r="E1153" s="83"/>
      <c r="F1153" s="93"/>
      <c r="G1153" s="101"/>
      <c r="H1153" s="279"/>
    </row>
    <row r="1154" spans="1:8" ht="12.75" customHeight="1">
      <c r="A1154" s="282"/>
      <c r="B1154" s="255"/>
      <c r="C1154" s="55"/>
      <c r="D1154" s="326"/>
      <c r="E1154" s="82"/>
      <c r="F1154" s="90"/>
      <c r="G1154" s="73"/>
      <c r="H1154" s="278"/>
    </row>
    <row r="1155" spans="1:8" ht="12.75" customHeight="1">
      <c r="A1155" s="245"/>
      <c r="B1155" s="256"/>
      <c r="C1155" s="54"/>
      <c r="D1155" s="327"/>
      <c r="E1155" s="83"/>
      <c r="F1155" s="93"/>
      <c r="G1155" s="101"/>
      <c r="H1155" s="279"/>
    </row>
    <row r="1156" spans="1:8" ht="12.75" customHeight="1">
      <c r="A1156" s="282"/>
      <c r="B1156" s="255"/>
      <c r="C1156" s="55"/>
      <c r="D1156" s="326"/>
      <c r="E1156" s="82"/>
      <c r="F1156" s="90"/>
      <c r="G1156" s="73"/>
      <c r="H1156" s="278"/>
    </row>
    <row r="1157" spans="1:8" ht="12.75" customHeight="1">
      <c r="A1157" s="245"/>
      <c r="B1157" s="256"/>
      <c r="C1157" s="54"/>
      <c r="D1157" s="327"/>
      <c r="E1157" s="83"/>
      <c r="F1157" s="93"/>
      <c r="G1157" s="101"/>
      <c r="H1157" s="279"/>
    </row>
    <row r="1158" spans="1:8" ht="12.75" customHeight="1">
      <c r="A1158" s="282"/>
      <c r="B1158" s="255"/>
      <c r="C1158" s="55"/>
      <c r="D1158" s="326"/>
      <c r="E1158" s="82"/>
      <c r="F1158" s="90"/>
      <c r="G1158" s="73"/>
      <c r="H1158" s="278"/>
    </row>
    <row r="1159" spans="1:8" ht="12.75" customHeight="1">
      <c r="A1159" s="245"/>
      <c r="B1159" s="256"/>
      <c r="C1159" s="54"/>
      <c r="D1159" s="327"/>
      <c r="E1159" s="83"/>
      <c r="F1159" s="93"/>
      <c r="G1159" s="101"/>
      <c r="H1159" s="279"/>
    </row>
    <row r="1160" spans="1:8" ht="12.75" customHeight="1">
      <c r="A1160" s="282"/>
      <c r="B1160" s="255" t="s">
        <v>46</v>
      </c>
      <c r="C1160" s="55" t="s">
        <v>46</v>
      </c>
      <c r="D1160" s="326"/>
      <c r="E1160" s="82"/>
      <c r="F1160" s="90"/>
      <c r="G1160" s="73"/>
      <c r="H1160" s="278"/>
    </row>
    <row r="1161" spans="1:8" ht="12.75" customHeight="1">
      <c r="A1161" s="245" t="s">
        <v>46</v>
      </c>
      <c r="B1161" s="40" t="s">
        <v>165</v>
      </c>
      <c r="C1161" s="54" t="s">
        <v>46</v>
      </c>
      <c r="D1161" s="327"/>
      <c r="E1161" s="83" t="s">
        <v>46</v>
      </c>
      <c r="F1161" s="93"/>
      <c r="G1161" s="101"/>
      <c r="H1161" s="279"/>
    </row>
    <row r="1162" spans="1:8" ht="12.75" customHeight="1">
      <c r="A1162" s="282"/>
      <c r="B1162" s="255"/>
      <c r="C1162" s="55"/>
      <c r="D1162" s="326"/>
      <c r="E1162" s="82"/>
      <c r="F1162" s="90"/>
      <c r="G1162" s="73"/>
      <c r="H1162" s="278"/>
    </row>
    <row r="1163" spans="1:8" ht="12.75" customHeight="1">
      <c r="A1163" s="245"/>
      <c r="B1163" s="256" t="s">
        <v>3265</v>
      </c>
      <c r="C1163" s="54"/>
      <c r="D1163" s="327"/>
      <c r="E1163" s="83"/>
      <c r="F1163" s="93"/>
      <c r="G1163" s="101"/>
      <c r="H1163" s="279"/>
    </row>
    <row r="1164" spans="1:8" ht="12.75" customHeight="1">
      <c r="A1164" s="282"/>
      <c r="B1164" s="255" t="s">
        <v>2819</v>
      </c>
      <c r="C1164" s="55"/>
      <c r="D1164" s="326"/>
      <c r="E1164" s="82"/>
      <c r="F1164" s="90"/>
      <c r="G1164" s="73"/>
      <c r="H1164" s="278"/>
    </row>
    <row r="1165" spans="1:8" ht="12.75" customHeight="1">
      <c r="A1165" s="712"/>
      <c r="B1165" s="256" t="s">
        <v>3266</v>
      </c>
      <c r="C1165" s="54" t="s">
        <v>3268</v>
      </c>
      <c r="D1165" s="327"/>
      <c r="E1165" s="83"/>
      <c r="F1165" s="93"/>
      <c r="G1165" s="101"/>
      <c r="H1165" s="279"/>
    </row>
    <row r="1166" spans="1:8" ht="12.75" customHeight="1">
      <c r="A1166" s="282"/>
      <c r="B1166" s="255"/>
      <c r="C1166" s="55"/>
      <c r="D1166" s="326"/>
      <c r="E1166" s="82"/>
      <c r="F1166" s="90"/>
      <c r="G1166" s="73"/>
      <c r="H1166" s="278"/>
    </row>
    <row r="1167" spans="1:8" ht="12.75" customHeight="1">
      <c r="A1167" s="245"/>
      <c r="B1167" s="256"/>
      <c r="C1167" s="54"/>
      <c r="D1167" s="327"/>
      <c r="E1167" s="83"/>
      <c r="F1167" s="93"/>
      <c r="G1167" s="101"/>
      <c r="H1167" s="279"/>
    </row>
    <row r="1168" spans="1:8" ht="12.75" customHeight="1">
      <c r="A1168" s="282"/>
      <c r="B1168" s="255"/>
      <c r="C1168" s="52"/>
      <c r="D1168" s="326"/>
      <c r="E1168" s="82"/>
      <c r="F1168" s="90"/>
      <c r="G1168" s="69"/>
      <c r="H1168" s="278"/>
    </row>
    <row r="1169" spans="1:8" ht="12.75" customHeight="1">
      <c r="A1169" s="245"/>
      <c r="B1169" s="256" t="s">
        <v>905</v>
      </c>
      <c r="C1169" s="54" t="s">
        <v>2425</v>
      </c>
      <c r="D1169" s="411">
        <v>2.e-002</v>
      </c>
      <c r="E1169" s="83" t="s">
        <v>2701</v>
      </c>
      <c r="F1169" s="91"/>
      <c r="G1169" s="70"/>
      <c r="H1169" s="277"/>
    </row>
    <row r="1170" spans="1:8" ht="12.75" customHeight="1">
      <c r="A1170" s="282"/>
      <c r="B1170" s="255"/>
      <c r="C1170" s="52"/>
      <c r="D1170" s="326"/>
      <c r="E1170" s="82"/>
      <c r="F1170" s="90"/>
      <c r="G1170" s="69"/>
      <c r="H1170" s="372"/>
    </row>
    <row r="1171" spans="1:8" ht="12.75" customHeight="1">
      <c r="A1171" s="245"/>
      <c r="B1171" s="256"/>
      <c r="C1171" s="54"/>
      <c r="D1171" s="413"/>
      <c r="E1171" s="83"/>
      <c r="F1171" s="72"/>
      <c r="G1171" s="70"/>
      <c r="H1171" s="375"/>
    </row>
    <row r="1172" spans="1:8" ht="12.75" customHeight="1">
      <c r="A1172" s="282"/>
      <c r="B1172" s="258"/>
      <c r="C1172" s="52"/>
      <c r="D1172" s="326"/>
      <c r="E1172" s="82"/>
      <c r="F1172" s="90"/>
      <c r="G1172" s="69"/>
      <c r="H1172" s="372"/>
    </row>
    <row r="1173" spans="1:8" ht="12.75" customHeight="1">
      <c r="A1173" s="245"/>
      <c r="B1173" s="256" t="s">
        <v>248</v>
      </c>
      <c r="C1173" s="54" t="s">
        <v>3308</v>
      </c>
      <c r="D1173" s="411">
        <v>6.e-002</v>
      </c>
      <c r="E1173" s="83" t="s">
        <v>2701</v>
      </c>
      <c r="F1173" s="72"/>
      <c r="G1173" s="70"/>
      <c r="H1173" s="375"/>
    </row>
    <row r="1174" spans="1:8" ht="12.75" customHeight="1">
      <c r="A1174" s="282"/>
      <c r="B1174" s="255"/>
      <c r="C1174" s="55" t="s">
        <v>2744</v>
      </c>
      <c r="D1174" s="326"/>
      <c r="E1174" s="82"/>
      <c r="F1174" s="90"/>
      <c r="G1174" s="73"/>
      <c r="H1174" s="278"/>
    </row>
    <row r="1175" spans="1:8" ht="12.75" customHeight="1">
      <c r="A1175" s="245"/>
      <c r="B1175" s="256" t="s">
        <v>1843</v>
      </c>
      <c r="C1175" s="53" t="s">
        <v>673</v>
      </c>
      <c r="D1175" s="411">
        <v>6.e-002</v>
      </c>
      <c r="E1175" s="83" t="s">
        <v>2701</v>
      </c>
      <c r="F1175" s="91"/>
      <c r="G1175" s="101"/>
      <c r="H1175" s="279"/>
    </row>
    <row r="1176" spans="1:8" ht="12.75" customHeight="1">
      <c r="A1176" s="282"/>
      <c r="B1176" s="255"/>
      <c r="C1176" s="55"/>
      <c r="D1176" s="326"/>
      <c r="E1176" s="82"/>
      <c r="F1176" s="90"/>
      <c r="G1176" s="73"/>
      <c r="H1176" s="278"/>
    </row>
    <row r="1177" spans="1:8" ht="12.75" customHeight="1">
      <c r="A1177" s="245"/>
      <c r="B1177" s="256"/>
      <c r="C1177" s="54"/>
      <c r="D1177" s="327"/>
      <c r="E1177" s="83"/>
      <c r="F1177" s="93"/>
      <c r="G1177" s="101"/>
      <c r="H1177" s="279"/>
    </row>
    <row r="1178" spans="1:8" ht="12.75" customHeight="1">
      <c r="A1178" s="285"/>
      <c r="B1178" s="293"/>
      <c r="C1178" s="52"/>
      <c r="D1178" s="328"/>
      <c r="E1178" s="345"/>
      <c r="F1178" s="355"/>
      <c r="G1178" s="371"/>
      <c r="H1178" s="372"/>
    </row>
    <row r="1179" spans="1:8" ht="12.75" customHeight="1">
      <c r="A1179" s="286"/>
      <c r="B1179" s="294" t="s">
        <v>214</v>
      </c>
      <c r="C1179" s="53" t="s">
        <v>3150</v>
      </c>
      <c r="D1179" s="329">
        <v>0.7</v>
      </c>
      <c r="E1179" s="86" t="s">
        <v>117</v>
      </c>
      <c r="F1179" s="74"/>
      <c r="G1179" s="70"/>
      <c r="H1179" s="376"/>
    </row>
    <row r="1180" spans="1:8" ht="12.75" customHeight="1">
      <c r="A1180" s="285"/>
      <c r="B1180" s="293"/>
      <c r="C1180" s="52"/>
      <c r="D1180" s="328"/>
      <c r="E1180" s="345"/>
      <c r="F1180" s="355"/>
      <c r="G1180" s="371"/>
      <c r="H1180" s="372"/>
    </row>
    <row r="1181" spans="1:8" ht="12.75" customHeight="1">
      <c r="A1181" s="286"/>
      <c r="B1181" s="294" t="s">
        <v>2528</v>
      </c>
      <c r="C1181" s="53" t="s">
        <v>2530</v>
      </c>
      <c r="D1181" s="329">
        <v>0.7</v>
      </c>
      <c r="E1181" s="86" t="s">
        <v>117</v>
      </c>
      <c r="F1181" s="74"/>
      <c r="G1181" s="70"/>
      <c r="H1181" s="376"/>
    </row>
    <row r="1182" spans="1:8" ht="12.75" customHeight="1">
      <c r="A1182" s="282"/>
      <c r="B1182" s="255"/>
      <c r="C1182" s="55"/>
      <c r="D1182" s="326"/>
      <c r="E1182" s="82"/>
      <c r="F1182" s="90"/>
      <c r="G1182" s="73"/>
      <c r="H1182" s="278"/>
    </row>
    <row r="1183" spans="1:8" ht="12.75" customHeight="1">
      <c r="A1183" s="245"/>
      <c r="B1183" s="256"/>
      <c r="C1183" s="54"/>
      <c r="D1183" s="327"/>
      <c r="E1183" s="83"/>
      <c r="F1183" s="93"/>
      <c r="G1183" s="101"/>
      <c r="H1183" s="279"/>
    </row>
    <row r="1184" spans="1:8" ht="12.75" customHeight="1">
      <c r="A1184" s="282"/>
      <c r="B1184" s="255"/>
      <c r="C1184" s="55"/>
      <c r="D1184" s="326"/>
      <c r="E1184" s="346"/>
      <c r="F1184" s="90"/>
      <c r="G1184" s="73"/>
      <c r="H1184" s="278"/>
    </row>
    <row r="1185" spans="1:8" ht="12.75" customHeight="1">
      <c r="A1185" s="245"/>
      <c r="B1185" s="256"/>
      <c r="C1185" s="54"/>
      <c r="D1185" s="327"/>
      <c r="E1185" s="347"/>
      <c r="F1185" s="93"/>
      <c r="G1185" s="101"/>
      <c r="H1185" s="279"/>
    </row>
    <row r="1186" spans="1:8" ht="12.75" customHeight="1">
      <c r="A1186" s="282"/>
      <c r="B1186" s="255"/>
      <c r="C1186" s="52"/>
      <c r="D1186" s="326"/>
      <c r="E1186" s="82"/>
      <c r="F1186" s="90"/>
      <c r="G1186" s="73"/>
      <c r="H1186" s="278"/>
    </row>
    <row r="1187" spans="1:8" ht="12.75" customHeight="1">
      <c r="A1187" s="245"/>
      <c r="B1187" s="256"/>
      <c r="C1187" s="53"/>
      <c r="D1187" s="413"/>
      <c r="E1187" s="83"/>
      <c r="F1187" s="91"/>
      <c r="G1187" s="101"/>
      <c r="H1187" s="279"/>
    </row>
    <row r="1188" spans="1:8" ht="12.75" customHeight="1">
      <c r="A1188" s="282"/>
      <c r="B1188" s="255"/>
      <c r="C1188" s="55"/>
      <c r="D1188" s="326"/>
      <c r="E1188" s="82"/>
      <c r="F1188" s="90"/>
      <c r="G1188" s="73"/>
      <c r="H1188" s="278"/>
    </row>
    <row r="1189" spans="1:8" ht="12.75" customHeight="1">
      <c r="A1189" s="245"/>
      <c r="B1189" s="256"/>
      <c r="C1189" s="54"/>
      <c r="D1189" s="327"/>
      <c r="E1189" s="83"/>
      <c r="F1189" s="93"/>
      <c r="G1189" s="101"/>
      <c r="H1189" s="279"/>
    </row>
    <row r="1190" spans="1:8" ht="12.75" customHeight="1">
      <c r="A1190" s="282"/>
      <c r="B1190" s="255"/>
      <c r="C1190" s="55"/>
      <c r="D1190" s="326"/>
      <c r="E1190" s="82"/>
      <c r="F1190" s="90"/>
      <c r="G1190" s="73"/>
      <c r="H1190" s="278"/>
    </row>
    <row r="1191" spans="1:8" ht="12.75" customHeight="1">
      <c r="A1191" s="245"/>
      <c r="B1191" s="256"/>
      <c r="C1191" s="54"/>
      <c r="D1191" s="327"/>
      <c r="E1191" s="83"/>
      <c r="F1191" s="93"/>
      <c r="G1191" s="101"/>
      <c r="H1191" s="279"/>
    </row>
    <row r="1192" spans="1:8" ht="12.75" customHeight="1">
      <c r="A1192" s="282"/>
      <c r="B1192" s="255"/>
      <c r="C1192" s="55"/>
      <c r="D1192" s="326"/>
      <c r="E1192" s="82"/>
      <c r="F1192" s="90"/>
      <c r="G1192" s="73"/>
      <c r="H1192" s="278"/>
    </row>
    <row r="1193" spans="1:8" ht="12.75" customHeight="1">
      <c r="A1193" s="245"/>
      <c r="B1193" s="256"/>
      <c r="C1193" s="54"/>
      <c r="D1193" s="327"/>
      <c r="E1193" s="83"/>
      <c r="F1193" s="93"/>
      <c r="G1193" s="101"/>
      <c r="H1193" s="279"/>
    </row>
    <row r="1194" spans="1:8" ht="12.75" customHeight="1">
      <c r="A1194" s="282"/>
      <c r="B1194" s="255"/>
      <c r="C1194" s="55"/>
      <c r="D1194" s="326"/>
      <c r="E1194" s="82"/>
      <c r="F1194" s="90"/>
      <c r="G1194" s="73"/>
      <c r="H1194" s="278"/>
    </row>
    <row r="1195" spans="1:8" ht="12.75" customHeight="1">
      <c r="A1195" s="245"/>
      <c r="B1195" s="256"/>
      <c r="C1195" s="54"/>
      <c r="D1195" s="327"/>
      <c r="E1195" s="83"/>
      <c r="F1195" s="93"/>
      <c r="G1195" s="101"/>
      <c r="H1195" s="279"/>
    </row>
    <row r="1196" spans="1:8" ht="12.75" customHeight="1">
      <c r="A1196" s="282"/>
      <c r="B1196" s="255"/>
      <c r="C1196" s="55"/>
      <c r="D1196" s="326"/>
      <c r="E1196" s="82"/>
      <c r="F1196" s="90"/>
      <c r="G1196" s="73"/>
      <c r="H1196" s="278"/>
    </row>
    <row r="1197" spans="1:8" ht="12.75" customHeight="1">
      <c r="A1197" s="245"/>
      <c r="B1197" s="256"/>
      <c r="C1197" s="54"/>
      <c r="D1197" s="327"/>
      <c r="E1197" s="83"/>
      <c r="F1197" s="93"/>
      <c r="G1197" s="101"/>
      <c r="H1197" s="279"/>
    </row>
    <row r="1198" spans="1:8" ht="12.75" customHeight="1">
      <c r="A1198" s="282"/>
      <c r="B1198" s="255"/>
      <c r="C1198" s="55"/>
      <c r="D1198" s="326"/>
      <c r="E1198" s="82"/>
      <c r="F1198" s="90"/>
      <c r="G1198" s="73"/>
      <c r="H1198" s="278"/>
    </row>
    <row r="1199" spans="1:8" ht="12.75" customHeight="1">
      <c r="A1199" s="245"/>
      <c r="B1199" s="256"/>
      <c r="C1199" s="54"/>
      <c r="D1199" s="327"/>
      <c r="E1199" s="83"/>
      <c r="F1199" s="93"/>
      <c r="G1199" s="101"/>
      <c r="H1199" s="279"/>
    </row>
    <row r="1200" spans="1:8" ht="12.75" customHeight="1">
      <c r="A1200" s="282"/>
      <c r="B1200" s="255" t="s">
        <v>46</v>
      </c>
      <c r="C1200" s="55" t="s">
        <v>46</v>
      </c>
      <c r="D1200" s="326"/>
      <c r="E1200" s="82"/>
      <c r="F1200" s="90"/>
      <c r="G1200" s="73"/>
      <c r="H1200" s="278"/>
    </row>
    <row r="1201" spans="1:8" ht="12.75" customHeight="1">
      <c r="A1201" s="245" t="s">
        <v>46</v>
      </c>
      <c r="B1201" s="40" t="s">
        <v>165</v>
      </c>
      <c r="C1201" s="54" t="s">
        <v>46</v>
      </c>
      <c r="D1201" s="327"/>
      <c r="E1201" s="83" t="s">
        <v>46</v>
      </c>
      <c r="F1201" s="93"/>
      <c r="G1201" s="101"/>
      <c r="H1201" s="279"/>
    </row>
    <row r="1202" spans="1:8" ht="12.75" customHeight="1">
      <c r="A1202" s="80"/>
      <c r="B1202" s="249"/>
      <c r="C1202" s="249"/>
      <c r="D1202" s="330"/>
      <c r="E1202" s="80"/>
      <c r="F1202" s="69"/>
      <c r="G1202" s="69"/>
      <c r="H1202" s="275"/>
    </row>
    <row r="1203" spans="1:8" ht="12.75" customHeight="1">
      <c r="A1203" s="245"/>
      <c r="B1203" s="256" t="s">
        <v>429</v>
      </c>
      <c r="C1203" s="311"/>
      <c r="D1203" s="331"/>
      <c r="E1203" s="81"/>
      <c r="F1203" s="70"/>
      <c r="G1203" s="70"/>
      <c r="H1203" s="374"/>
    </row>
    <row r="1204" spans="1:8" ht="12.75" customHeight="1">
      <c r="A1204" s="282"/>
      <c r="B1204" s="293" t="s">
        <v>3134</v>
      </c>
      <c r="C1204" s="52"/>
      <c r="D1204" s="330"/>
      <c r="E1204" s="80"/>
      <c r="F1204" s="69"/>
      <c r="G1204" s="69"/>
      <c r="H1204" s="275"/>
    </row>
    <row r="1205" spans="1:8" ht="12.75" customHeight="1">
      <c r="A1205" s="711"/>
      <c r="B1205" s="294" t="s">
        <v>3135</v>
      </c>
      <c r="C1205" s="53" t="s">
        <v>798</v>
      </c>
      <c r="D1205" s="331"/>
      <c r="E1205" s="81"/>
      <c r="F1205" s="70"/>
      <c r="G1205" s="70"/>
      <c r="H1205" s="277"/>
    </row>
    <row r="1206" spans="1:8" ht="12.75" customHeight="1">
      <c r="A1206" s="282"/>
      <c r="B1206" s="255"/>
      <c r="C1206" s="52"/>
      <c r="D1206" s="326"/>
      <c r="E1206" s="82"/>
      <c r="F1206" s="90"/>
      <c r="G1206" s="69"/>
      <c r="H1206" s="278"/>
    </row>
    <row r="1207" spans="1:8" ht="12.75" customHeight="1">
      <c r="A1207" s="245"/>
      <c r="B1207" s="256"/>
      <c r="C1207" s="54"/>
      <c r="D1207" s="327"/>
      <c r="E1207" s="83"/>
      <c r="F1207" s="91"/>
      <c r="G1207" s="70"/>
      <c r="H1207" s="277"/>
    </row>
    <row r="1208" spans="1:8" ht="12.75" customHeight="1">
      <c r="A1208" s="282"/>
      <c r="B1208" s="255"/>
      <c r="C1208" s="52"/>
      <c r="D1208" s="326"/>
      <c r="E1208" s="82"/>
      <c r="F1208" s="90"/>
      <c r="G1208" s="69"/>
      <c r="H1208" s="278"/>
    </row>
    <row r="1209" spans="1:8" ht="12.75" customHeight="1">
      <c r="A1209" s="245"/>
      <c r="B1209" s="256" t="s">
        <v>3296</v>
      </c>
      <c r="C1209" s="54" t="s">
        <v>3297</v>
      </c>
      <c r="D1209" s="327">
        <v>0.1</v>
      </c>
      <c r="E1209" s="83" t="s">
        <v>2701</v>
      </c>
      <c r="F1209" s="91"/>
      <c r="G1209" s="70"/>
      <c r="H1209" s="277"/>
    </row>
    <row r="1210" spans="1:8" ht="12.75" customHeight="1">
      <c r="A1210" s="282"/>
      <c r="B1210" s="255"/>
      <c r="C1210" s="52"/>
      <c r="D1210" s="326"/>
      <c r="E1210" s="82"/>
      <c r="F1210" s="90"/>
      <c r="G1210" s="69"/>
      <c r="H1210" s="278"/>
    </row>
    <row r="1211" spans="1:8" ht="12.75" customHeight="1">
      <c r="A1211" s="245"/>
      <c r="B1211" s="256" t="s">
        <v>905</v>
      </c>
      <c r="C1211" s="54" t="s">
        <v>3298</v>
      </c>
      <c r="D1211" s="327">
        <v>0.3</v>
      </c>
      <c r="E1211" s="83" t="s">
        <v>2701</v>
      </c>
      <c r="F1211" s="91"/>
      <c r="G1211" s="70"/>
      <c r="H1211" s="277"/>
    </row>
    <row r="1212" spans="1:8" ht="12.75" customHeight="1">
      <c r="A1212" s="282"/>
      <c r="B1212" s="255"/>
      <c r="C1212" s="52"/>
      <c r="D1212" s="715"/>
      <c r="E1212" s="82"/>
      <c r="F1212" s="90"/>
      <c r="G1212" s="69"/>
      <c r="H1212" s="372"/>
    </row>
    <row r="1213" spans="1:8" ht="12.75" customHeight="1">
      <c r="A1213" s="245"/>
      <c r="B1213" s="256" t="s">
        <v>2710</v>
      </c>
      <c r="C1213" s="54" t="s">
        <v>1932</v>
      </c>
      <c r="D1213" s="413">
        <v>2.e-002</v>
      </c>
      <c r="E1213" s="83" t="s">
        <v>1022</v>
      </c>
      <c r="F1213" s="72"/>
      <c r="G1213" s="70"/>
      <c r="H1213" s="375"/>
    </row>
    <row r="1214" spans="1:8" ht="12.75" customHeight="1">
      <c r="A1214" s="282"/>
      <c r="B1214" s="255"/>
      <c r="C1214" s="52"/>
      <c r="D1214" s="715"/>
      <c r="E1214" s="82"/>
      <c r="F1214" s="90"/>
      <c r="G1214" s="69"/>
      <c r="H1214" s="372"/>
    </row>
    <row r="1215" spans="1:8" ht="12.75" customHeight="1">
      <c r="A1215" s="245"/>
      <c r="B1215" s="256" t="s">
        <v>2710</v>
      </c>
      <c r="C1215" s="54" t="s">
        <v>2459</v>
      </c>
      <c r="D1215" s="413">
        <v>2.e-002</v>
      </c>
      <c r="E1215" s="83" t="s">
        <v>1022</v>
      </c>
      <c r="F1215" s="72"/>
      <c r="G1215" s="70"/>
      <c r="H1215" s="375"/>
    </row>
    <row r="1216" spans="1:8" ht="12.75" customHeight="1">
      <c r="A1216" s="285"/>
      <c r="B1216" s="293"/>
      <c r="C1216" s="52"/>
      <c r="D1216" s="341"/>
      <c r="E1216" s="82"/>
      <c r="F1216" s="355"/>
      <c r="G1216" s="73"/>
      <c r="H1216" s="372"/>
    </row>
    <row r="1217" spans="1:8" ht="12.75" customHeight="1">
      <c r="A1217" s="286"/>
      <c r="B1217" s="256" t="s">
        <v>2469</v>
      </c>
      <c r="C1217" s="54" t="s">
        <v>673</v>
      </c>
      <c r="D1217" s="339">
        <v>4.e-002</v>
      </c>
      <c r="E1217" s="83" t="s">
        <v>1022</v>
      </c>
      <c r="F1217" s="356"/>
      <c r="G1217" s="101"/>
      <c r="H1217" s="373"/>
    </row>
    <row r="1218" spans="1:8" ht="12.75" customHeight="1">
      <c r="A1218" s="282"/>
      <c r="B1218" s="258"/>
      <c r="C1218" s="52"/>
      <c r="D1218" s="326"/>
      <c r="E1218" s="82"/>
      <c r="F1218" s="90"/>
      <c r="G1218" s="69"/>
      <c r="H1218" s="372"/>
    </row>
    <row r="1219" spans="1:8" ht="12.75" customHeight="1">
      <c r="A1219" s="245"/>
      <c r="B1219" s="256" t="s">
        <v>248</v>
      </c>
      <c r="C1219" s="54" t="s">
        <v>2083</v>
      </c>
      <c r="D1219" s="327">
        <v>0.6</v>
      </c>
      <c r="E1219" s="83" t="s">
        <v>2701</v>
      </c>
      <c r="F1219" s="72"/>
      <c r="G1219" s="70"/>
      <c r="H1219" s="375"/>
    </row>
    <row r="1220" spans="1:8" ht="12.75" customHeight="1">
      <c r="A1220" s="282"/>
      <c r="B1220" s="255"/>
      <c r="C1220" s="55" t="s">
        <v>2744</v>
      </c>
      <c r="D1220" s="326"/>
      <c r="E1220" s="82"/>
      <c r="F1220" s="90"/>
      <c r="G1220" s="73"/>
      <c r="H1220" s="278"/>
    </row>
    <row r="1221" spans="1:8" ht="12.75" customHeight="1">
      <c r="A1221" s="245"/>
      <c r="B1221" s="256" t="s">
        <v>1843</v>
      </c>
      <c r="C1221" s="53" t="s">
        <v>673</v>
      </c>
      <c r="D1221" s="327">
        <v>0.6</v>
      </c>
      <c r="E1221" s="83" t="s">
        <v>2701</v>
      </c>
      <c r="F1221" s="91"/>
      <c r="G1221" s="101"/>
      <c r="H1221" s="279"/>
    </row>
    <row r="1222" spans="1:8" ht="12.75" customHeight="1">
      <c r="A1222" s="285"/>
      <c r="B1222" s="251"/>
      <c r="C1222" s="264"/>
      <c r="D1222" s="330"/>
      <c r="E1222" s="80"/>
      <c r="F1222" s="69"/>
      <c r="G1222" s="69"/>
      <c r="H1222" s="275"/>
    </row>
    <row r="1223" spans="1:8" ht="12.75" customHeight="1">
      <c r="A1223" s="81"/>
      <c r="B1223" s="294" t="s">
        <v>414</v>
      </c>
      <c r="C1223" s="53" t="s">
        <v>3150</v>
      </c>
      <c r="D1223" s="331">
        <v>1.4</v>
      </c>
      <c r="E1223" s="81" t="s">
        <v>117</v>
      </c>
      <c r="F1223" s="70"/>
      <c r="G1223" s="70"/>
      <c r="H1223" s="374"/>
    </row>
    <row r="1224" spans="1:8" ht="12.75" customHeight="1">
      <c r="A1224" s="285"/>
      <c r="B1224" s="293"/>
      <c r="C1224" s="52"/>
      <c r="D1224" s="328"/>
      <c r="E1224" s="345"/>
      <c r="F1224" s="355"/>
      <c r="G1224" s="371"/>
      <c r="H1224" s="372"/>
    </row>
    <row r="1225" spans="1:8" ht="12.75" customHeight="1">
      <c r="A1225" s="286"/>
      <c r="B1225" s="294" t="s">
        <v>2528</v>
      </c>
      <c r="C1225" s="53" t="s">
        <v>2530</v>
      </c>
      <c r="D1225" s="329">
        <v>1.4</v>
      </c>
      <c r="E1225" s="86" t="s">
        <v>117</v>
      </c>
      <c r="F1225" s="74"/>
      <c r="G1225" s="70"/>
      <c r="H1225" s="376"/>
    </row>
    <row r="1226" spans="1:8" ht="12.75" customHeight="1">
      <c r="A1226" s="282"/>
      <c r="B1226" s="260" t="s">
        <v>413</v>
      </c>
      <c r="C1226" s="52" t="s">
        <v>46</v>
      </c>
      <c r="D1226" s="326"/>
      <c r="E1226" s="346"/>
      <c r="F1226" s="71"/>
      <c r="G1226" s="73"/>
      <c r="H1226" s="278"/>
    </row>
    <row r="1227" spans="1:8" ht="12.75" customHeight="1">
      <c r="A1227" s="245" t="s">
        <v>46</v>
      </c>
      <c r="B1227" s="292" t="s">
        <v>1103</v>
      </c>
      <c r="C1227" s="54" t="s">
        <v>3142</v>
      </c>
      <c r="D1227" s="327">
        <v>3</v>
      </c>
      <c r="E1227" s="347" t="s">
        <v>117</v>
      </c>
      <c r="F1227" s="72"/>
      <c r="G1227" s="101"/>
      <c r="H1227" s="279"/>
    </row>
    <row r="1228" spans="1:8" ht="12.75" customHeight="1">
      <c r="A1228" s="288"/>
      <c r="B1228" s="261" t="s">
        <v>3172</v>
      </c>
      <c r="C1228" s="55"/>
      <c r="D1228" s="333"/>
      <c r="E1228" s="350"/>
      <c r="F1228" s="73"/>
      <c r="G1228" s="73"/>
      <c r="H1228" s="278"/>
    </row>
    <row r="1229" spans="1:8" ht="12.75" customHeight="1">
      <c r="A1229" s="283" t="s">
        <v>46</v>
      </c>
      <c r="B1229" s="296" t="s">
        <v>1103</v>
      </c>
      <c r="C1229" s="53"/>
      <c r="D1229" s="334">
        <v>0.8</v>
      </c>
      <c r="E1229" s="351" t="s">
        <v>117</v>
      </c>
      <c r="F1229" s="94"/>
      <c r="G1229" s="102"/>
      <c r="H1229" s="281"/>
    </row>
    <row r="1230" spans="1:8" ht="12.75" customHeight="1">
      <c r="A1230" s="285"/>
      <c r="B1230" s="293"/>
      <c r="C1230" s="52"/>
      <c r="D1230" s="328"/>
      <c r="E1230" s="345"/>
      <c r="F1230" s="355"/>
      <c r="G1230" s="73"/>
      <c r="H1230" s="372"/>
    </row>
    <row r="1231" spans="1:8" ht="12.75" customHeight="1">
      <c r="A1231" s="286"/>
      <c r="B1231" s="294" t="s">
        <v>2261</v>
      </c>
      <c r="C1231" s="53" t="s">
        <v>3175</v>
      </c>
      <c r="D1231" s="329">
        <v>8</v>
      </c>
      <c r="E1231" s="86" t="s">
        <v>3168</v>
      </c>
      <c r="F1231" s="356"/>
      <c r="G1231" s="101"/>
      <c r="H1231" s="373"/>
    </row>
    <row r="1232" spans="1:8" ht="12.75" customHeight="1">
      <c r="A1232" s="285"/>
      <c r="B1232" s="255"/>
      <c r="C1232" s="55"/>
      <c r="D1232" s="341"/>
      <c r="E1232" s="82"/>
      <c r="F1232" s="355"/>
      <c r="G1232" s="73"/>
      <c r="H1232" s="372"/>
    </row>
    <row r="1233" spans="1:8" ht="12.75" customHeight="1">
      <c r="A1233" s="286"/>
      <c r="B1233" s="256" t="s">
        <v>3301</v>
      </c>
      <c r="C1233" s="54"/>
      <c r="D1233" s="716">
        <v>8</v>
      </c>
      <c r="E1233" s="83" t="s">
        <v>161</v>
      </c>
      <c r="F1233" s="356"/>
      <c r="G1233" s="101"/>
      <c r="H1233" s="373"/>
    </row>
    <row r="1234" spans="1:8" ht="12.75" customHeight="1">
      <c r="A1234" s="285"/>
      <c r="B1234" s="293"/>
      <c r="C1234" s="52"/>
      <c r="D1234" s="328"/>
      <c r="E1234" s="345"/>
      <c r="F1234" s="355"/>
      <c r="G1234" s="73"/>
      <c r="H1234" s="372"/>
    </row>
    <row r="1235" spans="1:8" ht="12.75" customHeight="1">
      <c r="A1235" s="286"/>
      <c r="B1235" s="294"/>
      <c r="C1235" s="53"/>
      <c r="D1235" s="329"/>
      <c r="E1235" s="86"/>
      <c r="F1235" s="356"/>
      <c r="G1235" s="101"/>
      <c r="H1235" s="373"/>
    </row>
    <row r="1236" spans="1:8" ht="12.75" customHeight="1">
      <c r="A1236" s="282"/>
      <c r="B1236" s="255"/>
      <c r="C1236" s="55"/>
      <c r="D1236" s="326"/>
      <c r="E1236" s="82"/>
      <c r="F1236" s="90"/>
      <c r="G1236" s="73"/>
      <c r="H1236" s="278"/>
    </row>
    <row r="1237" spans="1:8" ht="12.75" customHeight="1">
      <c r="A1237" s="245"/>
      <c r="B1237" s="256"/>
      <c r="C1237" s="54"/>
      <c r="D1237" s="327"/>
      <c r="E1237" s="83"/>
      <c r="F1237" s="91"/>
      <c r="G1237" s="101"/>
      <c r="H1237" s="279"/>
    </row>
    <row r="1238" spans="1:8" ht="12.75" customHeight="1">
      <c r="A1238" s="285"/>
      <c r="B1238" s="293"/>
      <c r="C1238" s="52"/>
      <c r="D1238" s="328"/>
      <c r="E1238" s="345"/>
      <c r="F1238" s="355"/>
      <c r="G1238" s="73"/>
      <c r="H1238" s="372"/>
    </row>
    <row r="1239" spans="1:8" ht="12.75" customHeight="1">
      <c r="A1239" s="286"/>
      <c r="B1239" s="294"/>
      <c r="C1239" s="53"/>
      <c r="D1239" s="329"/>
      <c r="E1239" s="86"/>
      <c r="F1239" s="356"/>
      <c r="G1239" s="101"/>
      <c r="H1239" s="373"/>
    </row>
    <row r="1240" spans="1:8" ht="12.75" customHeight="1">
      <c r="A1240" s="288"/>
      <c r="B1240" s="261"/>
      <c r="C1240" s="55"/>
      <c r="D1240" s="333"/>
      <c r="E1240" s="85"/>
      <c r="F1240" s="73"/>
      <c r="G1240" s="73"/>
      <c r="H1240" s="278"/>
    </row>
    <row r="1241" spans="1:8" ht="12.75" customHeight="1">
      <c r="A1241" s="283"/>
      <c r="B1241" s="40" t="s">
        <v>165</v>
      </c>
      <c r="C1241" s="53"/>
      <c r="D1241" s="334"/>
      <c r="E1241" s="272"/>
      <c r="F1241" s="94"/>
      <c r="G1241" s="102"/>
      <c r="H1241" s="281"/>
    </row>
    <row r="1242" spans="1:8" ht="12.75" customHeight="1">
      <c r="A1242" s="80"/>
      <c r="B1242" s="249"/>
      <c r="C1242" s="249"/>
      <c r="D1242" s="330"/>
      <c r="E1242" s="80"/>
      <c r="F1242" s="69"/>
      <c r="G1242" s="69"/>
      <c r="H1242" s="275"/>
    </row>
    <row r="1243" spans="1:8" ht="12.75" customHeight="1">
      <c r="A1243" s="245"/>
      <c r="B1243" s="256" t="s">
        <v>2006</v>
      </c>
      <c r="C1243" s="311"/>
      <c r="D1243" s="331"/>
      <c r="E1243" s="81"/>
      <c r="F1243" s="70"/>
      <c r="G1243" s="70"/>
      <c r="H1243" s="374"/>
    </row>
    <row r="1244" spans="1:8" ht="12.75" customHeight="1">
      <c r="A1244" s="282"/>
      <c r="B1244" s="293" t="s">
        <v>1858</v>
      </c>
      <c r="C1244" s="52"/>
      <c r="D1244" s="330"/>
      <c r="E1244" s="80"/>
      <c r="F1244" s="69"/>
      <c r="G1244" s="69"/>
      <c r="H1244" s="275"/>
    </row>
    <row r="1245" spans="1:8" ht="12.75" customHeight="1">
      <c r="A1245" s="711"/>
      <c r="B1245" s="294" t="s">
        <v>3136</v>
      </c>
      <c r="C1245" s="53" t="s">
        <v>3138</v>
      </c>
      <c r="D1245" s="331"/>
      <c r="E1245" s="81"/>
      <c r="F1245" s="70"/>
      <c r="G1245" s="70"/>
      <c r="H1245" s="277"/>
    </row>
    <row r="1246" spans="1:8" ht="12.75" customHeight="1">
      <c r="A1246" s="282"/>
      <c r="B1246" s="255"/>
      <c r="C1246" s="52"/>
      <c r="D1246" s="326"/>
      <c r="E1246" s="82"/>
      <c r="F1246" s="90"/>
      <c r="G1246" s="69"/>
      <c r="H1246" s="278"/>
    </row>
    <row r="1247" spans="1:8" ht="12.75" customHeight="1">
      <c r="A1247" s="245"/>
      <c r="B1247" s="256"/>
      <c r="C1247" s="54"/>
      <c r="D1247" s="327"/>
      <c r="E1247" s="83"/>
      <c r="F1247" s="91"/>
      <c r="G1247" s="70"/>
      <c r="H1247" s="277"/>
    </row>
    <row r="1248" spans="1:8" ht="12.75" customHeight="1">
      <c r="A1248" s="282"/>
      <c r="B1248" s="255"/>
      <c r="C1248" s="52"/>
      <c r="D1248" s="326"/>
      <c r="E1248" s="82"/>
      <c r="F1248" s="90"/>
      <c r="G1248" s="69"/>
      <c r="H1248" s="278"/>
    </row>
    <row r="1249" spans="1:8" ht="12.75" customHeight="1">
      <c r="A1249" s="245"/>
      <c r="B1249" s="256" t="s">
        <v>3296</v>
      </c>
      <c r="C1249" s="54" t="s">
        <v>3297</v>
      </c>
      <c r="D1249" s="327">
        <v>0.1</v>
      </c>
      <c r="E1249" s="83" t="s">
        <v>2701</v>
      </c>
      <c r="F1249" s="91"/>
      <c r="G1249" s="70"/>
      <c r="H1249" s="277"/>
    </row>
    <row r="1250" spans="1:8" ht="12.75" customHeight="1">
      <c r="A1250" s="282"/>
      <c r="B1250" s="255"/>
      <c r="C1250" s="52"/>
      <c r="D1250" s="326"/>
      <c r="E1250" s="82"/>
      <c r="F1250" s="90"/>
      <c r="G1250" s="69"/>
      <c r="H1250" s="278"/>
    </row>
    <row r="1251" spans="1:8" ht="12.75" customHeight="1">
      <c r="A1251" s="245"/>
      <c r="B1251" s="256" t="s">
        <v>905</v>
      </c>
      <c r="C1251" s="54" t="s">
        <v>3298</v>
      </c>
      <c r="D1251" s="327">
        <v>0.2</v>
      </c>
      <c r="E1251" s="83" t="s">
        <v>2701</v>
      </c>
      <c r="F1251" s="91"/>
      <c r="G1251" s="70"/>
      <c r="H1251" s="277"/>
    </row>
    <row r="1252" spans="1:8" ht="12.75" customHeight="1">
      <c r="A1252" s="282"/>
      <c r="B1252" s="255"/>
      <c r="C1252" s="52"/>
      <c r="D1252" s="715"/>
      <c r="E1252" s="82"/>
      <c r="F1252" s="90"/>
      <c r="G1252" s="69"/>
      <c r="H1252" s="372"/>
    </row>
    <row r="1253" spans="1:8" ht="12.75" customHeight="1">
      <c r="A1253" s="245"/>
      <c r="B1253" s="256" t="s">
        <v>2710</v>
      </c>
      <c r="C1253" s="54" t="s">
        <v>1932</v>
      </c>
      <c r="D1253" s="413">
        <v>1.e-002</v>
      </c>
      <c r="E1253" s="83" t="s">
        <v>1022</v>
      </c>
      <c r="F1253" s="72"/>
      <c r="G1253" s="70"/>
      <c r="H1253" s="375"/>
    </row>
    <row r="1254" spans="1:8" ht="12.75" customHeight="1">
      <c r="A1254" s="282"/>
      <c r="B1254" s="255"/>
      <c r="C1254" s="52"/>
      <c r="D1254" s="715"/>
      <c r="E1254" s="82"/>
      <c r="F1254" s="90"/>
      <c r="G1254" s="69"/>
      <c r="H1254" s="372"/>
    </row>
    <row r="1255" spans="1:8" ht="12.75" customHeight="1">
      <c r="A1255" s="245"/>
      <c r="B1255" s="256" t="s">
        <v>2710</v>
      </c>
      <c r="C1255" s="54" t="s">
        <v>2459</v>
      </c>
      <c r="D1255" s="413">
        <v>2.e-002</v>
      </c>
      <c r="E1255" s="83" t="s">
        <v>1022</v>
      </c>
      <c r="F1255" s="72"/>
      <c r="G1255" s="70"/>
      <c r="H1255" s="375"/>
    </row>
    <row r="1256" spans="1:8" ht="12.75" customHeight="1">
      <c r="A1256" s="285"/>
      <c r="B1256" s="293"/>
      <c r="C1256" s="52"/>
      <c r="D1256" s="341"/>
      <c r="E1256" s="82"/>
      <c r="F1256" s="355"/>
      <c r="G1256" s="73"/>
      <c r="H1256" s="372"/>
    </row>
    <row r="1257" spans="1:8" ht="12.75" customHeight="1">
      <c r="A1257" s="286"/>
      <c r="B1257" s="256" t="s">
        <v>2469</v>
      </c>
      <c r="C1257" s="54" t="s">
        <v>673</v>
      </c>
      <c r="D1257" s="339">
        <v>3.e-002</v>
      </c>
      <c r="E1257" s="83" t="s">
        <v>1022</v>
      </c>
      <c r="F1257" s="356"/>
      <c r="G1257" s="101"/>
      <c r="H1257" s="373"/>
    </row>
    <row r="1258" spans="1:8" ht="12.75" customHeight="1">
      <c r="A1258" s="282"/>
      <c r="B1258" s="258"/>
      <c r="C1258" s="52"/>
      <c r="D1258" s="326"/>
      <c r="E1258" s="82"/>
      <c r="F1258" s="90"/>
      <c r="G1258" s="69"/>
      <c r="H1258" s="372"/>
    </row>
    <row r="1259" spans="1:8" ht="12.75" customHeight="1">
      <c r="A1259" s="245"/>
      <c r="B1259" s="256" t="s">
        <v>248</v>
      </c>
      <c r="C1259" s="54" t="s">
        <v>2083</v>
      </c>
      <c r="D1259" s="327">
        <v>0.3</v>
      </c>
      <c r="E1259" s="83" t="s">
        <v>2701</v>
      </c>
      <c r="F1259" s="72"/>
      <c r="G1259" s="70"/>
      <c r="H1259" s="375"/>
    </row>
    <row r="1260" spans="1:8" ht="12.75" customHeight="1">
      <c r="A1260" s="282"/>
      <c r="B1260" s="255"/>
      <c r="C1260" s="55" t="s">
        <v>2744</v>
      </c>
      <c r="D1260" s="326"/>
      <c r="E1260" s="82"/>
      <c r="F1260" s="90"/>
      <c r="G1260" s="73"/>
      <c r="H1260" s="278"/>
    </row>
    <row r="1261" spans="1:8" ht="12.75" customHeight="1">
      <c r="A1261" s="245"/>
      <c r="B1261" s="256" t="s">
        <v>1843</v>
      </c>
      <c r="C1261" s="53" t="s">
        <v>673</v>
      </c>
      <c r="D1261" s="327">
        <v>0.3</v>
      </c>
      <c r="E1261" s="83" t="s">
        <v>2701</v>
      </c>
      <c r="F1261" s="91"/>
      <c r="G1261" s="101"/>
      <c r="H1261" s="279"/>
    </row>
    <row r="1262" spans="1:8" ht="12.75" customHeight="1">
      <c r="A1262" s="285"/>
      <c r="B1262" s="251"/>
      <c r="C1262" s="264"/>
      <c r="D1262" s="330"/>
      <c r="E1262" s="80"/>
      <c r="F1262" s="69"/>
      <c r="G1262" s="69"/>
      <c r="H1262" s="275"/>
    </row>
    <row r="1263" spans="1:8" ht="12.75" customHeight="1">
      <c r="A1263" s="81"/>
      <c r="B1263" s="294" t="s">
        <v>414</v>
      </c>
      <c r="C1263" s="53" t="s">
        <v>3150</v>
      </c>
      <c r="D1263" s="331">
        <v>1</v>
      </c>
      <c r="E1263" s="81" t="s">
        <v>117</v>
      </c>
      <c r="F1263" s="70"/>
      <c r="G1263" s="70"/>
      <c r="H1263" s="374"/>
    </row>
    <row r="1264" spans="1:8" ht="12.75" customHeight="1">
      <c r="A1264" s="285"/>
      <c r="B1264" s="293"/>
      <c r="C1264" s="52"/>
      <c r="D1264" s="328"/>
      <c r="E1264" s="345"/>
      <c r="F1264" s="355"/>
      <c r="G1264" s="371"/>
      <c r="H1264" s="372"/>
    </row>
    <row r="1265" spans="1:8" ht="12.75" customHeight="1">
      <c r="A1265" s="286"/>
      <c r="B1265" s="294" t="s">
        <v>2528</v>
      </c>
      <c r="C1265" s="53" t="s">
        <v>2530</v>
      </c>
      <c r="D1265" s="329">
        <v>1</v>
      </c>
      <c r="E1265" s="86" t="s">
        <v>117</v>
      </c>
      <c r="F1265" s="74"/>
      <c r="G1265" s="70"/>
      <c r="H1265" s="376"/>
    </row>
    <row r="1266" spans="1:8" ht="12.75" customHeight="1">
      <c r="A1266" s="282"/>
      <c r="B1266" s="260" t="s">
        <v>413</v>
      </c>
      <c r="C1266" s="52" t="s">
        <v>46</v>
      </c>
      <c r="D1266" s="326"/>
      <c r="E1266" s="346"/>
      <c r="F1266" s="71"/>
      <c r="G1266" s="73"/>
      <c r="H1266" s="278"/>
    </row>
    <row r="1267" spans="1:8" ht="12.75" customHeight="1">
      <c r="A1267" s="245" t="s">
        <v>46</v>
      </c>
      <c r="B1267" s="292" t="s">
        <v>1103</v>
      </c>
      <c r="C1267" s="54" t="s">
        <v>3142</v>
      </c>
      <c r="D1267" s="327">
        <v>1.8</v>
      </c>
      <c r="E1267" s="347" t="s">
        <v>117</v>
      </c>
      <c r="F1267" s="72"/>
      <c r="G1267" s="101"/>
      <c r="H1267" s="279"/>
    </row>
    <row r="1268" spans="1:8" ht="12.75" customHeight="1">
      <c r="A1268" s="288"/>
      <c r="B1268" s="261" t="s">
        <v>3172</v>
      </c>
      <c r="C1268" s="55"/>
      <c r="D1268" s="333"/>
      <c r="E1268" s="350"/>
      <c r="F1268" s="73"/>
      <c r="G1268" s="73"/>
      <c r="H1268" s="278"/>
    </row>
    <row r="1269" spans="1:8" ht="12.75" customHeight="1">
      <c r="A1269" s="283" t="s">
        <v>46</v>
      </c>
      <c r="B1269" s="296" t="s">
        <v>1103</v>
      </c>
      <c r="C1269" s="53"/>
      <c r="D1269" s="334">
        <v>0.4</v>
      </c>
      <c r="E1269" s="351" t="s">
        <v>117</v>
      </c>
      <c r="F1269" s="94"/>
      <c r="G1269" s="102"/>
      <c r="H1269" s="281"/>
    </row>
    <row r="1270" spans="1:8" ht="12.75" customHeight="1">
      <c r="A1270" s="285"/>
      <c r="B1270" s="293"/>
      <c r="C1270" s="52"/>
      <c r="D1270" s="328"/>
      <c r="E1270" s="345"/>
      <c r="F1270" s="355"/>
      <c r="G1270" s="73"/>
      <c r="H1270" s="372"/>
    </row>
    <row r="1271" spans="1:8" ht="12.75" customHeight="1">
      <c r="A1271" s="286"/>
      <c r="B1271" s="294" t="s">
        <v>2261</v>
      </c>
      <c r="C1271" s="53" t="s">
        <v>3175</v>
      </c>
      <c r="D1271" s="329">
        <v>4</v>
      </c>
      <c r="E1271" s="86" t="s">
        <v>3168</v>
      </c>
      <c r="F1271" s="356"/>
      <c r="G1271" s="101"/>
      <c r="H1271" s="373"/>
    </row>
    <row r="1272" spans="1:8" ht="12.75" customHeight="1">
      <c r="A1272" s="285"/>
      <c r="B1272" s="293"/>
      <c r="C1272" s="52"/>
      <c r="D1272" s="328"/>
      <c r="E1272" s="345"/>
      <c r="F1272" s="355"/>
      <c r="G1272" s="73"/>
      <c r="H1272" s="372"/>
    </row>
    <row r="1273" spans="1:8" ht="12.75" customHeight="1">
      <c r="A1273" s="286"/>
      <c r="B1273" s="294" t="s">
        <v>3301</v>
      </c>
      <c r="C1273" s="53"/>
      <c r="D1273" s="329">
        <v>4</v>
      </c>
      <c r="E1273" s="86" t="s">
        <v>161</v>
      </c>
      <c r="F1273" s="356"/>
      <c r="G1273" s="101"/>
      <c r="H1273" s="373"/>
    </row>
    <row r="1274" spans="1:8" ht="12.75" customHeight="1">
      <c r="A1274" s="282"/>
      <c r="B1274" s="255"/>
      <c r="C1274" s="55"/>
      <c r="D1274" s="326"/>
      <c r="E1274" s="82"/>
      <c r="F1274" s="90"/>
      <c r="G1274" s="73"/>
      <c r="H1274" s="278"/>
    </row>
    <row r="1275" spans="1:8" ht="12.75" customHeight="1">
      <c r="A1275" s="245"/>
      <c r="B1275" s="256"/>
      <c r="C1275" s="54"/>
      <c r="D1275" s="327"/>
      <c r="E1275" s="83"/>
      <c r="F1275" s="91"/>
      <c r="G1275" s="101"/>
      <c r="H1275" s="279"/>
    </row>
    <row r="1276" spans="1:8" ht="12.75" customHeight="1">
      <c r="A1276" s="285"/>
      <c r="B1276" s="293"/>
      <c r="C1276" s="52"/>
      <c r="D1276" s="328"/>
      <c r="E1276" s="345"/>
      <c r="F1276" s="355"/>
      <c r="G1276" s="73"/>
      <c r="H1276" s="372"/>
    </row>
    <row r="1277" spans="1:8" ht="12.75" customHeight="1">
      <c r="A1277" s="286"/>
      <c r="B1277" s="294"/>
      <c r="C1277" s="53"/>
      <c r="D1277" s="329"/>
      <c r="E1277" s="86"/>
      <c r="F1277" s="356"/>
      <c r="G1277" s="101"/>
      <c r="H1277" s="373"/>
    </row>
    <row r="1278" spans="1:8" ht="12.75" customHeight="1">
      <c r="A1278" s="285"/>
      <c r="B1278" s="293"/>
      <c r="C1278" s="52"/>
      <c r="D1278" s="328"/>
      <c r="E1278" s="345"/>
      <c r="F1278" s="355"/>
      <c r="G1278" s="73"/>
      <c r="H1278" s="372"/>
    </row>
    <row r="1279" spans="1:8" ht="12.75" customHeight="1">
      <c r="A1279" s="286"/>
      <c r="B1279" s="294"/>
      <c r="C1279" s="53"/>
      <c r="D1279" s="329"/>
      <c r="E1279" s="86"/>
      <c r="F1279" s="356"/>
      <c r="G1279" s="101"/>
      <c r="H1279" s="373"/>
    </row>
    <row r="1280" spans="1:8" ht="12.75" customHeight="1">
      <c r="A1280" s="288"/>
      <c r="B1280" s="261"/>
      <c r="C1280" s="55"/>
      <c r="D1280" s="333"/>
      <c r="E1280" s="85"/>
      <c r="F1280" s="73"/>
      <c r="G1280" s="73"/>
      <c r="H1280" s="278"/>
    </row>
    <row r="1281" spans="1:8" ht="12.75" customHeight="1">
      <c r="A1281" s="283"/>
      <c r="B1281" s="40" t="s">
        <v>165</v>
      </c>
      <c r="C1281" s="53"/>
      <c r="D1281" s="334"/>
      <c r="E1281" s="272"/>
      <c r="F1281" s="94"/>
      <c r="G1281" s="102"/>
      <c r="H1281" s="281"/>
    </row>
    <row r="1282" spans="1:8" ht="12.75" customHeight="1">
      <c r="A1282" s="80"/>
      <c r="B1282" s="249"/>
      <c r="C1282" s="249"/>
      <c r="D1282" s="330"/>
      <c r="E1282" s="80"/>
      <c r="F1282" s="69"/>
      <c r="G1282" s="69"/>
      <c r="H1282" s="275"/>
    </row>
    <row r="1283" spans="1:8" ht="12.75" customHeight="1">
      <c r="A1283" s="284"/>
      <c r="B1283" s="49" t="s">
        <v>870</v>
      </c>
      <c r="C1283" s="311"/>
      <c r="D1283" s="331"/>
      <c r="E1283" s="81"/>
      <c r="F1283" s="70"/>
      <c r="G1283" s="70"/>
      <c r="H1283" s="374"/>
    </row>
    <row r="1284" spans="1:8" ht="12.75" customHeight="1">
      <c r="A1284" s="282"/>
      <c r="B1284" s="255" t="s">
        <v>3096</v>
      </c>
      <c r="C1284" s="55"/>
      <c r="D1284" s="330"/>
      <c r="E1284" s="80"/>
      <c r="F1284" s="69"/>
      <c r="G1284" s="69"/>
      <c r="H1284" s="275"/>
    </row>
    <row r="1285" spans="1:8" ht="12.75" customHeight="1">
      <c r="A1285" s="711"/>
      <c r="B1285" s="256" t="s">
        <v>3097</v>
      </c>
      <c r="C1285" s="54" t="s">
        <v>3101</v>
      </c>
      <c r="D1285" s="331"/>
      <c r="E1285" s="81"/>
      <c r="F1285" s="70"/>
      <c r="G1285" s="70"/>
      <c r="H1285" s="277"/>
    </row>
    <row r="1286" spans="1:8" ht="12.75" customHeight="1">
      <c r="A1286" s="282"/>
      <c r="B1286" s="255"/>
      <c r="C1286" s="52"/>
      <c r="D1286" s="326"/>
      <c r="E1286" s="82"/>
      <c r="F1286" s="90"/>
      <c r="G1286" s="69"/>
      <c r="H1286" s="278"/>
    </row>
    <row r="1287" spans="1:8" ht="12.75" customHeight="1">
      <c r="A1287" s="245"/>
      <c r="B1287" s="256"/>
      <c r="C1287" s="54"/>
      <c r="D1287" s="327"/>
      <c r="E1287" s="83"/>
      <c r="F1287" s="91"/>
      <c r="G1287" s="70"/>
      <c r="H1287" s="277"/>
    </row>
    <row r="1288" spans="1:8" ht="12.75" customHeight="1">
      <c r="A1288" s="282"/>
      <c r="B1288" s="255"/>
      <c r="C1288" s="52"/>
      <c r="D1288" s="717"/>
      <c r="E1288" s="82"/>
      <c r="F1288" s="90"/>
      <c r="G1288" s="69"/>
      <c r="H1288" s="278"/>
    </row>
    <row r="1289" spans="1:8" ht="12.75" customHeight="1">
      <c r="A1289" s="245"/>
      <c r="B1289" s="256" t="s">
        <v>905</v>
      </c>
      <c r="C1289" s="54" t="s">
        <v>2425</v>
      </c>
      <c r="D1289" s="411">
        <v>0.3</v>
      </c>
      <c r="E1289" s="83" t="s">
        <v>2701</v>
      </c>
      <c r="F1289" s="91"/>
      <c r="G1289" s="70"/>
      <c r="H1289" s="277"/>
    </row>
    <row r="1290" spans="1:8" ht="12.75" customHeight="1">
      <c r="A1290" s="282"/>
      <c r="B1290" s="255"/>
      <c r="C1290" s="52"/>
      <c r="D1290" s="717"/>
      <c r="E1290" s="82"/>
      <c r="F1290" s="90"/>
      <c r="G1290" s="69"/>
      <c r="H1290" s="372"/>
    </row>
    <row r="1291" spans="1:8" ht="12.75" customHeight="1">
      <c r="A1291" s="245"/>
      <c r="B1291" s="256" t="s">
        <v>2710</v>
      </c>
      <c r="C1291" s="54" t="s">
        <v>1932</v>
      </c>
      <c r="D1291" s="411">
        <v>7.0000000000000007e-002</v>
      </c>
      <c r="E1291" s="83" t="s">
        <v>1022</v>
      </c>
      <c r="F1291" s="72"/>
      <c r="G1291" s="70"/>
      <c r="H1291" s="375"/>
    </row>
    <row r="1292" spans="1:8" ht="12.75" customHeight="1">
      <c r="A1292" s="282"/>
      <c r="B1292" s="255"/>
      <c r="C1292" s="52"/>
      <c r="D1292" s="717"/>
      <c r="E1292" s="82"/>
      <c r="F1292" s="90"/>
      <c r="G1292" s="69"/>
      <c r="H1292" s="372"/>
    </row>
    <row r="1293" spans="1:8" ht="12.75" customHeight="1">
      <c r="A1293" s="245"/>
      <c r="B1293" s="256" t="s">
        <v>2710</v>
      </c>
      <c r="C1293" s="54" t="s">
        <v>2459</v>
      </c>
      <c r="D1293" s="411">
        <v>4.e-002</v>
      </c>
      <c r="E1293" s="83" t="s">
        <v>1022</v>
      </c>
      <c r="F1293" s="72"/>
      <c r="G1293" s="70"/>
      <c r="H1293" s="375"/>
    </row>
    <row r="1294" spans="1:8" ht="12.75" customHeight="1">
      <c r="A1294" s="285"/>
      <c r="B1294" s="293"/>
      <c r="C1294" s="52"/>
      <c r="D1294" s="337"/>
      <c r="E1294" s="82"/>
      <c r="F1294" s="355"/>
      <c r="G1294" s="73"/>
      <c r="H1294" s="372"/>
    </row>
    <row r="1295" spans="1:8" ht="12.75" customHeight="1">
      <c r="A1295" s="286"/>
      <c r="B1295" s="256" t="s">
        <v>2469</v>
      </c>
      <c r="C1295" s="54" t="s">
        <v>673</v>
      </c>
      <c r="D1295" s="338">
        <v>0.11</v>
      </c>
      <c r="E1295" s="83" t="s">
        <v>1022</v>
      </c>
      <c r="F1295" s="356"/>
      <c r="G1295" s="101"/>
      <c r="H1295" s="373"/>
    </row>
    <row r="1296" spans="1:8" ht="12.75" customHeight="1">
      <c r="A1296" s="282"/>
      <c r="B1296" s="258"/>
      <c r="C1296" s="52"/>
      <c r="D1296" s="717"/>
      <c r="E1296" s="82"/>
      <c r="F1296" s="90"/>
      <c r="G1296" s="69"/>
      <c r="H1296" s="372"/>
    </row>
    <row r="1297" spans="1:8" ht="12.75" customHeight="1">
      <c r="A1297" s="245"/>
      <c r="B1297" s="256" t="s">
        <v>248</v>
      </c>
      <c r="C1297" s="54" t="s">
        <v>3228</v>
      </c>
      <c r="D1297" s="411">
        <v>1.5</v>
      </c>
      <c r="E1297" s="83" t="s">
        <v>2701</v>
      </c>
      <c r="F1297" s="72"/>
      <c r="G1297" s="70"/>
      <c r="H1297" s="375"/>
    </row>
    <row r="1298" spans="1:8" ht="12.75" customHeight="1">
      <c r="A1298" s="282"/>
      <c r="B1298" s="255"/>
      <c r="C1298" s="55" t="s">
        <v>2744</v>
      </c>
      <c r="D1298" s="717"/>
      <c r="E1298" s="82"/>
      <c r="F1298" s="90"/>
      <c r="G1298" s="73"/>
      <c r="H1298" s="278"/>
    </row>
    <row r="1299" spans="1:8" ht="12.75" customHeight="1">
      <c r="A1299" s="245"/>
      <c r="B1299" s="256" t="s">
        <v>1843</v>
      </c>
      <c r="C1299" s="53" t="s">
        <v>673</v>
      </c>
      <c r="D1299" s="411">
        <v>1.5</v>
      </c>
      <c r="E1299" s="83" t="s">
        <v>2701</v>
      </c>
      <c r="F1299" s="92"/>
      <c r="G1299" s="101"/>
      <c r="H1299" s="279"/>
    </row>
    <row r="1300" spans="1:8" ht="12.75" customHeight="1">
      <c r="A1300" s="285"/>
      <c r="B1300" s="251"/>
      <c r="C1300" s="264"/>
      <c r="D1300" s="330"/>
      <c r="E1300" s="80"/>
      <c r="F1300" s="69"/>
      <c r="G1300" s="69"/>
      <c r="H1300" s="275"/>
    </row>
    <row r="1301" spans="1:8" ht="12.75" customHeight="1">
      <c r="A1301" s="81"/>
      <c r="B1301" s="294" t="s">
        <v>214</v>
      </c>
      <c r="C1301" s="53" t="s">
        <v>3150</v>
      </c>
      <c r="D1301" s="393">
        <f>7-1.4</f>
        <v>5.6</v>
      </c>
      <c r="E1301" s="81" t="s">
        <v>117</v>
      </c>
      <c r="F1301" s="70"/>
      <c r="G1301" s="70"/>
      <c r="H1301" s="374"/>
    </row>
    <row r="1302" spans="1:8" ht="12.75" customHeight="1">
      <c r="A1302" s="282"/>
      <c r="B1302" s="255"/>
      <c r="C1302" s="55"/>
      <c r="D1302" s="326"/>
      <c r="E1302" s="82"/>
      <c r="F1302" s="90"/>
      <c r="G1302" s="73"/>
      <c r="H1302" s="278"/>
    </row>
    <row r="1303" spans="1:8" ht="12.75" customHeight="1">
      <c r="A1303" s="245"/>
      <c r="B1303" s="256" t="s">
        <v>2519</v>
      </c>
      <c r="C1303" s="54" t="s">
        <v>1854</v>
      </c>
      <c r="D1303" s="411">
        <v>1.4</v>
      </c>
      <c r="E1303" s="83" t="s">
        <v>117</v>
      </c>
      <c r="F1303" s="93"/>
      <c r="G1303" s="101"/>
      <c r="H1303" s="279"/>
    </row>
    <row r="1304" spans="1:8" ht="12.75" customHeight="1">
      <c r="A1304" s="285"/>
      <c r="B1304" s="293"/>
      <c r="C1304" s="52"/>
      <c r="D1304" s="328"/>
      <c r="E1304" s="345"/>
      <c r="F1304" s="355"/>
      <c r="G1304" s="371"/>
      <c r="H1304" s="372"/>
    </row>
    <row r="1305" spans="1:8" ht="12.75" customHeight="1">
      <c r="A1305" s="286"/>
      <c r="B1305" s="294" t="s">
        <v>2528</v>
      </c>
      <c r="C1305" s="53" t="s">
        <v>2530</v>
      </c>
      <c r="D1305" s="338">
        <v>7</v>
      </c>
      <c r="E1305" s="86" t="s">
        <v>117</v>
      </c>
      <c r="F1305" s="74"/>
      <c r="G1305" s="70"/>
      <c r="H1305" s="376"/>
    </row>
    <row r="1306" spans="1:8" ht="12.75" customHeight="1">
      <c r="A1306" s="285"/>
      <c r="B1306" s="293"/>
      <c r="C1306" s="52"/>
      <c r="D1306" s="328"/>
      <c r="E1306" s="345"/>
      <c r="F1306" s="355"/>
      <c r="G1306" s="371"/>
      <c r="H1306" s="372"/>
    </row>
    <row r="1307" spans="1:8" ht="12.75" customHeight="1">
      <c r="A1307" s="286"/>
      <c r="B1307" s="294" t="s">
        <v>1271</v>
      </c>
      <c r="C1307" s="53" t="s">
        <v>2887</v>
      </c>
      <c r="D1307" s="338">
        <v>1.4</v>
      </c>
      <c r="E1307" s="86" t="s">
        <v>117</v>
      </c>
      <c r="F1307" s="74"/>
      <c r="G1307" s="70"/>
      <c r="H1307" s="376"/>
    </row>
    <row r="1308" spans="1:8" ht="12.75" customHeight="1">
      <c r="A1308" s="282"/>
      <c r="B1308" s="255"/>
      <c r="C1308" s="55"/>
      <c r="D1308" s="326"/>
      <c r="E1308" s="82"/>
      <c r="F1308" s="90"/>
      <c r="G1308" s="73"/>
      <c r="H1308" s="278"/>
    </row>
    <row r="1309" spans="1:8" ht="12.75" customHeight="1">
      <c r="A1309" s="245"/>
      <c r="B1309" s="256"/>
      <c r="C1309" s="54"/>
      <c r="D1309" s="327"/>
      <c r="E1309" s="83"/>
      <c r="F1309" s="91"/>
      <c r="G1309" s="101"/>
      <c r="H1309" s="279"/>
    </row>
    <row r="1310" spans="1:8" ht="12.75" customHeight="1">
      <c r="A1310" s="285"/>
      <c r="B1310" s="293" t="s">
        <v>3167</v>
      </c>
      <c r="C1310" s="52" t="s">
        <v>3401</v>
      </c>
      <c r="D1310" s="328"/>
      <c r="E1310" s="345"/>
      <c r="F1310" s="355"/>
      <c r="G1310" s="73"/>
      <c r="H1310" s="372"/>
    </row>
    <row r="1311" spans="1:8" ht="12.75" customHeight="1">
      <c r="A1311" s="286"/>
      <c r="B1311" s="294" t="s">
        <v>3390</v>
      </c>
      <c r="C1311" s="54" t="s">
        <v>3392</v>
      </c>
      <c r="D1311" s="329">
        <v>5.4</v>
      </c>
      <c r="E1311" s="86" t="s">
        <v>117</v>
      </c>
      <c r="F1311" s="356"/>
      <c r="G1311" s="101"/>
      <c r="H1311" s="373"/>
    </row>
    <row r="1312" spans="1:8" ht="12.75" customHeight="1">
      <c r="A1312" s="285"/>
      <c r="B1312" s="293"/>
      <c r="C1312" s="52"/>
      <c r="D1312" s="328"/>
      <c r="E1312" s="345"/>
      <c r="F1312" s="355"/>
      <c r="G1312" s="73"/>
      <c r="H1312" s="372"/>
    </row>
    <row r="1313" spans="1:8" ht="12.75" customHeight="1">
      <c r="A1313" s="286"/>
      <c r="B1313" s="294" t="s">
        <v>3397</v>
      </c>
      <c r="C1313" s="53" t="s">
        <v>3398</v>
      </c>
      <c r="D1313" s="329">
        <v>1.8</v>
      </c>
      <c r="E1313" s="86" t="s">
        <v>161</v>
      </c>
      <c r="F1313" s="356"/>
      <c r="G1313" s="101"/>
      <c r="H1313" s="373"/>
    </row>
    <row r="1314" spans="1:8" ht="12.75" customHeight="1">
      <c r="A1314" s="285"/>
      <c r="B1314" s="293"/>
      <c r="C1314" s="52" t="s">
        <v>1023</v>
      </c>
      <c r="D1314" s="328"/>
      <c r="E1314" s="345"/>
      <c r="F1314" s="355"/>
      <c r="G1314" s="73"/>
      <c r="H1314" s="372"/>
    </row>
    <row r="1315" spans="1:8" ht="12.75" customHeight="1">
      <c r="A1315" s="286"/>
      <c r="B1315" s="294" t="s">
        <v>3892</v>
      </c>
      <c r="C1315" s="53" t="s">
        <v>3393</v>
      </c>
      <c r="D1315" s="329">
        <v>1</v>
      </c>
      <c r="E1315" s="86" t="s">
        <v>866</v>
      </c>
      <c r="F1315" s="356"/>
      <c r="G1315" s="101"/>
      <c r="H1315" s="373"/>
    </row>
    <row r="1316" spans="1:8" ht="12.75" customHeight="1">
      <c r="A1316" s="285"/>
      <c r="B1316" s="293"/>
      <c r="C1316" s="52"/>
      <c r="D1316" s="328"/>
      <c r="E1316" s="345"/>
      <c r="F1316" s="355"/>
      <c r="G1316" s="73"/>
      <c r="H1316" s="372"/>
    </row>
    <row r="1317" spans="1:8" ht="12.75" customHeight="1">
      <c r="A1317" s="286"/>
      <c r="B1317" s="294" t="s">
        <v>3365</v>
      </c>
      <c r="C1317" s="53" t="s">
        <v>2046</v>
      </c>
      <c r="D1317" s="329">
        <v>1</v>
      </c>
      <c r="E1317" s="86" t="s">
        <v>866</v>
      </c>
      <c r="F1317" s="356"/>
      <c r="G1317" s="101"/>
      <c r="H1317" s="373"/>
    </row>
    <row r="1318" spans="1:8" ht="12.75" customHeight="1">
      <c r="A1318" s="285"/>
      <c r="B1318" s="293"/>
      <c r="C1318" s="52"/>
      <c r="D1318" s="328"/>
      <c r="E1318" s="345"/>
      <c r="F1318" s="355"/>
      <c r="G1318" s="73"/>
      <c r="H1318" s="372"/>
    </row>
    <row r="1319" spans="1:8" ht="12.75" customHeight="1">
      <c r="A1319" s="286"/>
      <c r="B1319" s="294"/>
      <c r="C1319" s="53"/>
      <c r="D1319" s="329"/>
      <c r="E1319" s="86"/>
      <c r="F1319" s="356"/>
      <c r="G1319" s="101"/>
      <c r="H1319" s="373"/>
    </row>
    <row r="1320" spans="1:8" ht="12.75" customHeight="1">
      <c r="A1320" s="285"/>
      <c r="B1320" s="293"/>
      <c r="C1320" s="52"/>
      <c r="D1320" s="328"/>
      <c r="E1320" s="345"/>
      <c r="F1320" s="355"/>
      <c r="G1320" s="73"/>
      <c r="H1320" s="372"/>
    </row>
    <row r="1321" spans="1:8" ht="12.75" customHeight="1">
      <c r="A1321" s="286"/>
      <c r="B1321" s="294"/>
      <c r="C1321" s="53"/>
      <c r="D1321" s="329"/>
      <c r="E1321" s="86"/>
      <c r="F1321" s="356"/>
      <c r="G1321" s="101"/>
      <c r="H1321" s="373"/>
    </row>
    <row r="1322" spans="1:8" ht="12.75" customHeight="1">
      <c r="A1322" s="285"/>
      <c r="B1322" s="293" t="s">
        <v>3167</v>
      </c>
      <c r="C1322" s="52"/>
      <c r="D1322" s="328"/>
      <c r="E1322" s="345"/>
      <c r="F1322" s="355"/>
      <c r="G1322" s="73"/>
      <c r="H1322" s="372"/>
    </row>
    <row r="1323" spans="1:8" ht="12.75" customHeight="1">
      <c r="A1323" s="286"/>
      <c r="B1323" s="294" t="s">
        <v>1103</v>
      </c>
      <c r="C1323" s="53" t="s">
        <v>3402</v>
      </c>
      <c r="D1323" s="329">
        <v>5.4</v>
      </c>
      <c r="E1323" s="86" t="s">
        <v>2836</v>
      </c>
      <c r="F1323" s="356"/>
      <c r="G1323" s="101"/>
      <c r="H1323" s="373"/>
    </row>
    <row r="1324" spans="1:8" ht="12.75" customHeight="1">
      <c r="A1324" s="285"/>
      <c r="B1324" s="255" t="s">
        <v>355</v>
      </c>
      <c r="C1324" s="55" t="s">
        <v>4854</v>
      </c>
      <c r="D1324" s="328"/>
      <c r="E1324" s="345"/>
      <c r="F1324" s="355"/>
      <c r="G1324" s="73"/>
      <c r="H1324" s="372"/>
    </row>
    <row r="1325" spans="1:8" ht="12.75" customHeight="1">
      <c r="A1325" s="286"/>
      <c r="B1325" s="256" t="s">
        <v>3161</v>
      </c>
      <c r="C1325" s="54" t="s">
        <v>4289</v>
      </c>
      <c r="D1325" s="329">
        <v>0.6</v>
      </c>
      <c r="E1325" s="86" t="s">
        <v>117</v>
      </c>
      <c r="F1325" s="356"/>
      <c r="G1325" s="101"/>
      <c r="H1325" s="373"/>
    </row>
    <row r="1326" spans="1:8" ht="12.75" customHeight="1">
      <c r="A1326" s="285"/>
      <c r="B1326" s="255" t="s">
        <v>2840</v>
      </c>
      <c r="C1326" s="55" t="s">
        <v>4855</v>
      </c>
      <c r="D1326" s="328"/>
      <c r="E1326" s="345"/>
      <c r="F1326" s="355"/>
      <c r="G1326" s="73"/>
      <c r="H1326" s="372"/>
    </row>
    <row r="1327" spans="1:8" ht="12.75" customHeight="1">
      <c r="A1327" s="286"/>
      <c r="B1327" s="256" t="s">
        <v>1541</v>
      </c>
      <c r="C1327" s="54" t="s">
        <v>3403</v>
      </c>
      <c r="D1327" s="329">
        <v>0.8</v>
      </c>
      <c r="E1327" s="86" t="s">
        <v>117</v>
      </c>
      <c r="F1327" s="356"/>
      <c r="G1327" s="101"/>
      <c r="H1327" s="373"/>
    </row>
    <row r="1328" spans="1:8" ht="12.75" customHeight="1">
      <c r="A1328" s="285"/>
      <c r="B1328" s="293"/>
      <c r="C1328" s="52"/>
      <c r="D1328" s="328"/>
      <c r="E1328" s="345"/>
      <c r="F1328" s="355"/>
      <c r="G1328" s="73"/>
      <c r="H1328" s="372"/>
    </row>
    <row r="1329" spans="1:8" ht="12.75" customHeight="1">
      <c r="A1329" s="286"/>
      <c r="B1329" s="294"/>
      <c r="C1329" s="53"/>
      <c r="D1329" s="329"/>
      <c r="E1329" s="86"/>
      <c r="F1329" s="356"/>
      <c r="G1329" s="101"/>
      <c r="H1329" s="373"/>
    </row>
    <row r="1330" spans="1:8" ht="12.75" customHeight="1">
      <c r="A1330" s="285"/>
      <c r="B1330" s="293"/>
      <c r="C1330" s="52"/>
      <c r="D1330" s="328"/>
      <c r="E1330" s="345"/>
      <c r="F1330" s="355"/>
      <c r="G1330" s="73"/>
      <c r="H1330" s="372"/>
    </row>
    <row r="1331" spans="1:8" ht="12.75" customHeight="1">
      <c r="A1331" s="286"/>
      <c r="B1331" s="294"/>
      <c r="C1331" s="53"/>
      <c r="D1331" s="329"/>
      <c r="E1331" s="86"/>
      <c r="F1331" s="356"/>
      <c r="G1331" s="101"/>
      <c r="H1331" s="373"/>
    </row>
    <row r="1332" spans="1:8" ht="12.75" customHeight="1">
      <c r="A1332" s="285"/>
      <c r="B1332" s="293"/>
      <c r="C1332" s="52"/>
      <c r="D1332" s="328"/>
      <c r="E1332" s="345"/>
      <c r="F1332" s="355"/>
      <c r="G1332" s="73"/>
      <c r="H1332" s="372"/>
    </row>
    <row r="1333" spans="1:8" ht="12.75" customHeight="1">
      <c r="A1333" s="286"/>
      <c r="B1333" s="294"/>
      <c r="C1333" s="53"/>
      <c r="D1333" s="329"/>
      <c r="E1333" s="86"/>
      <c r="F1333" s="356"/>
      <c r="G1333" s="101"/>
      <c r="H1333" s="373"/>
    </row>
    <row r="1334" spans="1:8" ht="12.75" customHeight="1">
      <c r="A1334" s="285"/>
      <c r="B1334" s="293"/>
      <c r="C1334" s="52"/>
      <c r="D1334" s="328"/>
      <c r="E1334" s="345"/>
      <c r="F1334" s="355"/>
      <c r="G1334" s="73"/>
      <c r="H1334" s="372"/>
    </row>
    <row r="1335" spans="1:8" ht="12.75" customHeight="1">
      <c r="A1335" s="286"/>
      <c r="B1335" s="294"/>
      <c r="C1335" s="53"/>
      <c r="D1335" s="329"/>
      <c r="E1335" s="86"/>
      <c r="F1335" s="356"/>
      <c r="G1335" s="101"/>
      <c r="H1335" s="373"/>
    </row>
    <row r="1336" spans="1:8" ht="12.75" customHeight="1">
      <c r="A1336" s="285"/>
      <c r="B1336" s="293"/>
      <c r="C1336" s="52"/>
      <c r="D1336" s="328"/>
      <c r="E1336" s="345"/>
      <c r="F1336" s="355"/>
      <c r="G1336" s="73"/>
      <c r="H1336" s="372"/>
    </row>
    <row r="1337" spans="1:8" ht="12.75" customHeight="1">
      <c r="A1337" s="286"/>
      <c r="B1337" s="294"/>
      <c r="C1337" s="53"/>
      <c r="D1337" s="329"/>
      <c r="E1337" s="86"/>
      <c r="F1337" s="356"/>
      <c r="G1337" s="101"/>
      <c r="H1337" s="373"/>
    </row>
    <row r="1338" spans="1:8" ht="12.75" customHeight="1">
      <c r="A1338" s="285"/>
      <c r="B1338" s="293"/>
      <c r="C1338" s="52"/>
      <c r="D1338" s="328"/>
      <c r="E1338" s="345"/>
      <c r="F1338" s="355"/>
      <c r="G1338" s="73"/>
      <c r="H1338" s="372"/>
    </row>
    <row r="1339" spans="1:8" ht="12.75" customHeight="1">
      <c r="A1339" s="286"/>
      <c r="B1339" s="294"/>
      <c r="C1339" s="53"/>
      <c r="D1339" s="329"/>
      <c r="E1339" s="86"/>
      <c r="F1339" s="356"/>
      <c r="G1339" s="101"/>
      <c r="H1339" s="373"/>
    </row>
    <row r="1340" spans="1:8" ht="12.75" customHeight="1">
      <c r="A1340" s="285"/>
      <c r="B1340" s="293"/>
      <c r="C1340" s="52"/>
      <c r="D1340" s="328"/>
      <c r="E1340" s="345"/>
      <c r="F1340" s="355"/>
      <c r="G1340" s="73"/>
      <c r="H1340" s="372"/>
    </row>
    <row r="1341" spans="1:8" ht="12.75" customHeight="1">
      <c r="A1341" s="286"/>
      <c r="B1341" s="294"/>
      <c r="C1341" s="53"/>
      <c r="D1341" s="329"/>
      <c r="E1341" s="86"/>
      <c r="F1341" s="356"/>
      <c r="G1341" s="101"/>
      <c r="H1341" s="373"/>
    </row>
    <row r="1342" spans="1:8" ht="12.75" customHeight="1">
      <c r="A1342" s="285"/>
      <c r="B1342" s="293"/>
      <c r="C1342" s="52"/>
      <c r="D1342" s="328"/>
      <c r="E1342" s="345"/>
      <c r="F1342" s="355"/>
      <c r="G1342" s="73"/>
      <c r="H1342" s="372"/>
    </row>
    <row r="1343" spans="1:8" ht="12.75" customHeight="1">
      <c r="A1343" s="286"/>
      <c r="B1343" s="294"/>
      <c r="C1343" s="53"/>
      <c r="D1343" s="329"/>
      <c r="E1343" s="86"/>
      <c r="F1343" s="356"/>
      <c r="G1343" s="101"/>
      <c r="H1343" s="373"/>
    </row>
    <row r="1344" spans="1:8" ht="12.75" customHeight="1">
      <c r="A1344" s="285"/>
      <c r="B1344" s="293"/>
      <c r="C1344" s="52"/>
      <c r="D1344" s="328"/>
      <c r="E1344" s="345"/>
      <c r="F1344" s="355"/>
      <c r="G1344" s="73"/>
      <c r="H1344" s="372"/>
    </row>
    <row r="1345" spans="1:8" ht="12.75" customHeight="1">
      <c r="A1345" s="286"/>
      <c r="B1345" s="294"/>
      <c r="C1345" s="53"/>
      <c r="D1345" s="329"/>
      <c r="E1345" s="86"/>
      <c r="F1345" s="356"/>
      <c r="G1345" s="101"/>
      <c r="H1345" s="373"/>
    </row>
    <row r="1346" spans="1:8" ht="12.75" customHeight="1">
      <c r="A1346" s="285"/>
      <c r="B1346" s="293"/>
      <c r="C1346" s="52"/>
      <c r="D1346" s="328"/>
      <c r="E1346" s="345"/>
      <c r="F1346" s="355"/>
      <c r="G1346" s="73"/>
      <c r="H1346" s="372"/>
    </row>
    <row r="1347" spans="1:8" ht="12.75" customHeight="1">
      <c r="A1347" s="286"/>
      <c r="B1347" s="294"/>
      <c r="C1347" s="53"/>
      <c r="D1347" s="329"/>
      <c r="E1347" s="86"/>
      <c r="F1347" s="356"/>
      <c r="G1347" s="101"/>
      <c r="H1347" s="373"/>
    </row>
    <row r="1348" spans="1:8" ht="12.75" customHeight="1">
      <c r="A1348" s="285"/>
      <c r="B1348" s="293"/>
      <c r="C1348" s="52"/>
      <c r="D1348" s="328"/>
      <c r="E1348" s="345"/>
      <c r="F1348" s="355"/>
      <c r="G1348" s="73"/>
      <c r="H1348" s="372"/>
    </row>
    <row r="1349" spans="1:8" ht="12.75" customHeight="1">
      <c r="A1349" s="286"/>
      <c r="B1349" s="294"/>
      <c r="C1349" s="53"/>
      <c r="D1349" s="329"/>
      <c r="E1349" s="86"/>
      <c r="F1349" s="356"/>
      <c r="G1349" s="101"/>
      <c r="H1349" s="373"/>
    </row>
    <row r="1350" spans="1:8" ht="12.75" customHeight="1">
      <c r="A1350" s="285"/>
      <c r="B1350" s="293"/>
      <c r="C1350" s="52"/>
      <c r="D1350" s="328"/>
      <c r="E1350" s="345"/>
      <c r="F1350" s="355"/>
      <c r="G1350" s="73"/>
      <c r="H1350" s="372"/>
    </row>
    <row r="1351" spans="1:8" ht="12.75" customHeight="1">
      <c r="A1351" s="286"/>
      <c r="B1351" s="294"/>
      <c r="C1351" s="53"/>
      <c r="D1351" s="329"/>
      <c r="E1351" s="86"/>
      <c r="F1351" s="356"/>
      <c r="G1351" s="101"/>
      <c r="H1351" s="373"/>
    </row>
    <row r="1352" spans="1:8" ht="12.75" customHeight="1">
      <c r="A1352" s="285"/>
      <c r="B1352" s="293"/>
      <c r="C1352" s="52"/>
      <c r="D1352" s="328"/>
      <c r="E1352" s="345"/>
      <c r="F1352" s="355"/>
      <c r="G1352" s="73"/>
      <c r="H1352" s="372"/>
    </row>
    <row r="1353" spans="1:8" ht="12.75" customHeight="1">
      <c r="A1353" s="286"/>
      <c r="B1353" s="294"/>
      <c r="C1353" s="53"/>
      <c r="D1353" s="329"/>
      <c r="E1353" s="86"/>
      <c r="F1353" s="356"/>
      <c r="G1353" s="101"/>
      <c r="H1353" s="373"/>
    </row>
    <row r="1354" spans="1:8" ht="12.75" customHeight="1">
      <c r="A1354" s="285"/>
      <c r="B1354" s="293"/>
      <c r="C1354" s="52"/>
      <c r="D1354" s="328"/>
      <c r="E1354" s="345"/>
      <c r="F1354" s="355"/>
      <c r="G1354" s="73"/>
      <c r="H1354" s="372"/>
    </row>
    <row r="1355" spans="1:8" ht="12.75" customHeight="1">
      <c r="A1355" s="286"/>
      <c r="B1355" s="294"/>
      <c r="C1355" s="53"/>
      <c r="D1355" s="329"/>
      <c r="E1355" s="86"/>
      <c r="F1355" s="356"/>
      <c r="G1355" s="101"/>
      <c r="H1355" s="373"/>
    </row>
    <row r="1356" spans="1:8" ht="12.75" customHeight="1">
      <c r="A1356" s="285"/>
      <c r="B1356" s="293"/>
      <c r="C1356" s="52"/>
      <c r="D1356" s="328"/>
      <c r="E1356" s="345"/>
      <c r="F1356" s="355"/>
      <c r="G1356" s="73"/>
      <c r="H1356" s="372"/>
    </row>
    <row r="1357" spans="1:8" ht="12.75" customHeight="1">
      <c r="A1357" s="286"/>
      <c r="B1357" s="294"/>
      <c r="C1357" s="53"/>
      <c r="D1357" s="329"/>
      <c r="E1357" s="86"/>
      <c r="F1357" s="356"/>
      <c r="G1357" s="101"/>
      <c r="H1357" s="373"/>
    </row>
    <row r="1358" spans="1:8" ht="12.75" customHeight="1">
      <c r="A1358" s="285"/>
      <c r="B1358" s="293"/>
      <c r="C1358" s="52"/>
      <c r="D1358" s="328"/>
      <c r="E1358" s="345"/>
      <c r="F1358" s="355"/>
      <c r="G1358" s="73"/>
      <c r="H1358" s="372"/>
    </row>
    <row r="1359" spans="1:8" ht="12.75" customHeight="1">
      <c r="A1359" s="286"/>
      <c r="B1359" s="294"/>
      <c r="C1359" s="53"/>
      <c r="D1359" s="329"/>
      <c r="E1359" s="86"/>
      <c r="F1359" s="356"/>
      <c r="G1359" s="101"/>
      <c r="H1359" s="373"/>
    </row>
    <row r="1360" spans="1:8" ht="12.75" customHeight="1">
      <c r="A1360" s="288"/>
      <c r="B1360" s="261"/>
      <c r="C1360" s="55"/>
      <c r="D1360" s="333"/>
      <c r="E1360" s="85"/>
      <c r="F1360" s="73"/>
      <c r="G1360" s="73"/>
      <c r="H1360" s="278"/>
    </row>
    <row r="1361" spans="1:8" ht="12.75" customHeight="1">
      <c r="A1361" s="283"/>
      <c r="B1361" s="40" t="s">
        <v>165</v>
      </c>
      <c r="C1361" s="53"/>
      <c r="D1361" s="334"/>
      <c r="E1361" s="272"/>
      <c r="F1361" s="94"/>
      <c r="G1361" s="102"/>
      <c r="H1361" s="281"/>
    </row>
    <row r="1362" spans="1:8" ht="12.75" customHeight="1">
      <c r="A1362" s="80"/>
      <c r="B1362" s="249"/>
      <c r="C1362" s="249"/>
      <c r="D1362" s="330"/>
      <c r="E1362" s="80"/>
      <c r="F1362" s="69"/>
      <c r="G1362" s="69"/>
      <c r="H1362" s="275"/>
    </row>
    <row r="1363" spans="1:8" ht="12.75" customHeight="1">
      <c r="A1363" s="245"/>
      <c r="B1363" s="256" t="s">
        <v>3404</v>
      </c>
      <c r="C1363" s="311"/>
      <c r="D1363" s="331"/>
      <c r="E1363" s="81"/>
      <c r="F1363" s="70"/>
      <c r="G1363" s="70"/>
      <c r="H1363" s="374"/>
    </row>
    <row r="1364" spans="1:8" ht="12.75" customHeight="1">
      <c r="A1364" s="282"/>
      <c r="B1364" s="255" t="s">
        <v>3103</v>
      </c>
      <c r="C1364" s="55"/>
      <c r="D1364" s="330"/>
      <c r="E1364" s="80"/>
      <c r="F1364" s="69"/>
      <c r="G1364" s="69"/>
      <c r="H1364" s="275"/>
    </row>
    <row r="1365" spans="1:8" ht="12.75" customHeight="1">
      <c r="A1365" s="711"/>
      <c r="B1365" s="256" t="s">
        <v>3105</v>
      </c>
      <c r="C1365" s="54" t="s">
        <v>1018</v>
      </c>
      <c r="D1365" s="331"/>
      <c r="E1365" s="81"/>
      <c r="F1365" s="70"/>
      <c r="G1365" s="70"/>
      <c r="H1365" s="277"/>
    </row>
    <row r="1366" spans="1:8" ht="12.75" customHeight="1">
      <c r="A1366" s="282"/>
      <c r="B1366" s="255"/>
      <c r="C1366" s="52"/>
      <c r="D1366" s="326"/>
      <c r="E1366" s="82"/>
      <c r="F1366" s="90"/>
      <c r="G1366" s="69"/>
      <c r="H1366" s="278"/>
    </row>
    <row r="1367" spans="1:8" ht="12.75" customHeight="1">
      <c r="A1367" s="245"/>
      <c r="B1367" s="256"/>
      <c r="C1367" s="54"/>
      <c r="D1367" s="327"/>
      <c r="E1367" s="83"/>
      <c r="F1367" s="91"/>
      <c r="G1367" s="70"/>
      <c r="H1367" s="277"/>
    </row>
    <row r="1368" spans="1:8" ht="12.75" customHeight="1">
      <c r="A1368" s="282"/>
      <c r="B1368" s="255"/>
      <c r="C1368" s="52"/>
      <c r="D1368" s="717"/>
      <c r="E1368" s="82"/>
      <c r="F1368" s="90"/>
      <c r="G1368" s="69"/>
      <c r="H1368" s="278"/>
    </row>
    <row r="1369" spans="1:8" ht="12.75" customHeight="1">
      <c r="A1369" s="245"/>
      <c r="B1369" s="256" t="s">
        <v>905</v>
      </c>
      <c r="C1369" s="54" t="s">
        <v>2425</v>
      </c>
      <c r="D1369" s="411">
        <v>0.5</v>
      </c>
      <c r="E1369" s="83" t="s">
        <v>2701</v>
      </c>
      <c r="F1369" s="91"/>
      <c r="G1369" s="70"/>
      <c r="H1369" s="277"/>
    </row>
    <row r="1370" spans="1:8" ht="12.75" customHeight="1">
      <c r="A1370" s="282"/>
      <c r="B1370" s="255"/>
      <c r="C1370" s="52"/>
      <c r="D1370" s="717"/>
      <c r="E1370" s="82"/>
      <c r="F1370" s="90"/>
      <c r="G1370" s="69"/>
      <c r="H1370" s="372"/>
    </row>
    <row r="1371" spans="1:8" ht="12.75" customHeight="1">
      <c r="A1371" s="245"/>
      <c r="B1371" s="256" t="s">
        <v>2710</v>
      </c>
      <c r="C1371" s="54" t="s">
        <v>1932</v>
      </c>
      <c r="D1371" s="411">
        <v>0.1</v>
      </c>
      <c r="E1371" s="83" t="s">
        <v>1022</v>
      </c>
      <c r="F1371" s="72"/>
      <c r="G1371" s="70"/>
      <c r="H1371" s="375"/>
    </row>
    <row r="1372" spans="1:8" ht="12.75" customHeight="1">
      <c r="A1372" s="282"/>
      <c r="B1372" s="255"/>
      <c r="C1372" s="52"/>
      <c r="D1372" s="717"/>
      <c r="E1372" s="82"/>
      <c r="F1372" s="90"/>
      <c r="G1372" s="69"/>
      <c r="H1372" s="372"/>
    </row>
    <row r="1373" spans="1:8" ht="12.75" customHeight="1">
      <c r="A1373" s="245"/>
      <c r="B1373" s="256" t="s">
        <v>2710</v>
      </c>
      <c r="C1373" s="54" t="s">
        <v>2459</v>
      </c>
      <c r="D1373" s="411">
        <v>5.e-002</v>
      </c>
      <c r="E1373" s="83" t="s">
        <v>1022</v>
      </c>
      <c r="F1373" s="72"/>
      <c r="G1373" s="70"/>
      <c r="H1373" s="375"/>
    </row>
    <row r="1374" spans="1:8" ht="12.75" customHeight="1">
      <c r="A1374" s="285"/>
      <c r="B1374" s="293"/>
      <c r="C1374" s="52"/>
      <c r="D1374" s="337"/>
      <c r="E1374" s="82"/>
      <c r="F1374" s="355"/>
      <c r="G1374" s="73"/>
      <c r="H1374" s="372"/>
    </row>
    <row r="1375" spans="1:8" ht="12.75" customHeight="1">
      <c r="A1375" s="286"/>
      <c r="B1375" s="256" t="s">
        <v>2469</v>
      </c>
      <c r="C1375" s="54" t="s">
        <v>673</v>
      </c>
      <c r="D1375" s="338">
        <v>0.15</v>
      </c>
      <c r="E1375" s="83" t="s">
        <v>1022</v>
      </c>
      <c r="F1375" s="356"/>
      <c r="G1375" s="101"/>
      <c r="H1375" s="373"/>
    </row>
    <row r="1376" spans="1:8" ht="12.75" customHeight="1">
      <c r="A1376" s="282"/>
      <c r="B1376" s="258"/>
      <c r="C1376" s="52"/>
      <c r="D1376" s="717"/>
      <c r="E1376" s="82"/>
      <c r="F1376" s="90"/>
      <c r="G1376" s="69"/>
      <c r="H1376" s="372"/>
    </row>
    <row r="1377" spans="1:8" ht="12.75" customHeight="1">
      <c r="A1377" s="245"/>
      <c r="B1377" s="256" t="s">
        <v>248</v>
      </c>
      <c r="C1377" s="54" t="s">
        <v>3228</v>
      </c>
      <c r="D1377" s="411">
        <v>2.2000000000000002</v>
      </c>
      <c r="E1377" s="83" t="s">
        <v>2701</v>
      </c>
      <c r="F1377" s="72"/>
      <c r="G1377" s="70"/>
      <c r="H1377" s="375"/>
    </row>
    <row r="1378" spans="1:8" ht="12.75" customHeight="1">
      <c r="A1378" s="282"/>
      <c r="B1378" s="255"/>
      <c r="C1378" s="55" t="s">
        <v>2744</v>
      </c>
      <c r="D1378" s="717"/>
      <c r="E1378" s="82"/>
      <c r="F1378" s="90"/>
      <c r="G1378" s="73"/>
      <c r="H1378" s="278"/>
    </row>
    <row r="1379" spans="1:8" ht="12.75" customHeight="1">
      <c r="A1379" s="245"/>
      <c r="B1379" s="256" t="s">
        <v>1843</v>
      </c>
      <c r="C1379" s="53" t="s">
        <v>673</v>
      </c>
      <c r="D1379" s="411">
        <v>2.2000000000000002</v>
      </c>
      <c r="E1379" s="83" t="s">
        <v>2701</v>
      </c>
      <c r="F1379" s="92"/>
      <c r="G1379" s="101"/>
      <c r="H1379" s="279"/>
    </row>
    <row r="1380" spans="1:8" ht="12.75" customHeight="1">
      <c r="A1380" s="285"/>
      <c r="B1380" s="251"/>
      <c r="C1380" s="264"/>
      <c r="D1380" s="330"/>
      <c r="E1380" s="80"/>
      <c r="F1380" s="69"/>
      <c r="G1380" s="69"/>
      <c r="H1380" s="275"/>
    </row>
    <row r="1381" spans="1:8" ht="12.75" customHeight="1">
      <c r="A1381" s="81"/>
      <c r="B1381" s="294" t="s">
        <v>214</v>
      </c>
      <c r="C1381" s="53" t="s">
        <v>3150</v>
      </c>
      <c r="D1381" s="393">
        <f>10.3-2.6</f>
        <v>7.7000000000000011</v>
      </c>
      <c r="E1381" s="81" t="s">
        <v>117</v>
      </c>
      <c r="F1381" s="70"/>
      <c r="G1381" s="70"/>
      <c r="H1381" s="374"/>
    </row>
    <row r="1382" spans="1:8" ht="12.75" customHeight="1">
      <c r="A1382" s="282"/>
      <c r="B1382" s="255"/>
      <c r="C1382" s="55"/>
      <c r="D1382" s="326"/>
      <c r="E1382" s="82"/>
      <c r="F1382" s="90"/>
      <c r="G1382" s="73"/>
      <c r="H1382" s="278"/>
    </row>
    <row r="1383" spans="1:8" ht="12.75" customHeight="1">
      <c r="A1383" s="245"/>
      <c r="B1383" s="256" t="s">
        <v>2519</v>
      </c>
      <c r="C1383" s="54" t="s">
        <v>1854</v>
      </c>
      <c r="D1383" s="411">
        <v>2.6</v>
      </c>
      <c r="E1383" s="83" t="s">
        <v>117</v>
      </c>
      <c r="F1383" s="93"/>
      <c r="G1383" s="101"/>
      <c r="H1383" s="279"/>
    </row>
    <row r="1384" spans="1:8" ht="12.75" customHeight="1">
      <c r="A1384" s="285"/>
      <c r="B1384" s="293"/>
      <c r="C1384" s="52"/>
      <c r="D1384" s="328"/>
      <c r="E1384" s="345"/>
      <c r="F1384" s="355"/>
      <c r="G1384" s="371"/>
      <c r="H1384" s="372"/>
    </row>
    <row r="1385" spans="1:8" ht="12.75" customHeight="1">
      <c r="A1385" s="286"/>
      <c r="B1385" s="294" t="s">
        <v>2528</v>
      </c>
      <c r="C1385" s="53" t="s">
        <v>2530</v>
      </c>
      <c r="D1385" s="338">
        <v>10.3</v>
      </c>
      <c r="E1385" s="86" t="s">
        <v>117</v>
      </c>
      <c r="F1385" s="74"/>
      <c r="G1385" s="70"/>
      <c r="H1385" s="376"/>
    </row>
    <row r="1386" spans="1:8" ht="12.75" customHeight="1">
      <c r="A1386" s="285"/>
      <c r="B1386" s="293"/>
      <c r="C1386" s="52"/>
      <c r="D1386" s="328"/>
      <c r="E1386" s="345"/>
      <c r="F1386" s="355"/>
      <c r="G1386" s="371"/>
      <c r="H1386" s="372"/>
    </row>
    <row r="1387" spans="1:8" ht="12.75" customHeight="1">
      <c r="A1387" s="286"/>
      <c r="B1387" s="294" t="s">
        <v>1271</v>
      </c>
      <c r="C1387" s="53" t="s">
        <v>2887</v>
      </c>
      <c r="D1387" s="338">
        <v>2.6</v>
      </c>
      <c r="E1387" s="86" t="s">
        <v>117</v>
      </c>
      <c r="F1387" s="74"/>
      <c r="G1387" s="70"/>
      <c r="H1387" s="376"/>
    </row>
    <row r="1388" spans="1:8" ht="12.75" customHeight="1">
      <c r="A1388" s="282"/>
      <c r="B1388" s="255"/>
      <c r="C1388" s="55"/>
      <c r="D1388" s="326"/>
      <c r="E1388" s="82"/>
      <c r="F1388" s="90"/>
      <c r="G1388" s="73"/>
      <c r="H1388" s="278"/>
    </row>
    <row r="1389" spans="1:8" ht="12.75" customHeight="1">
      <c r="A1389" s="245"/>
      <c r="B1389" s="256"/>
      <c r="C1389" s="54"/>
      <c r="D1389" s="327"/>
      <c r="E1389" s="83"/>
      <c r="F1389" s="91"/>
      <c r="G1389" s="101"/>
      <c r="H1389" s="279"/>
    </row>
    <row r="1390" spans="1:8" ht="12.75" customHeight="1">
      <c r="A1390" s="285"/>
      <c r="B1390" s="293" t="s">
        <v>3167</v>
      </c>
      <c r="C1390" s="52" t="s">
        <v>3401</v>
      </c>
      <c r="D1390" s="328"/>
      <c r="E1390" s="345"/>
      <c r="F1390" s="355"/>
      <c r="G1390" s="73"/>
      <c r="H1390" s="372"/>
    </row>
    <row r="1391" spans="1:8" ht="12.75" customHeight="1">
      <c r="A1391" s="286"/>
      <c r="B1391" s="294" t="s">
        <v>3390</v>
      </c>
      <c r="C1391" s="54" t="s">
        <v>3392</v>
      </c>
      <c r="D1391" s="329">
        <v>7.5</v>
      </c>
      <c r="E1391" s="86" t="s">
        <v>117</v>
      </c>
      <c r="F1391" s="356"/>
      <c r="G1391" s="101"/>
      <c r="H1391" s="373"/>
    </row>
    <row r="1392" spans="1:8" ht="12.75" customHeight="1">
      <c r="A1392" s="285"/>
      <c r="B1392" s="293"/>
      <c r="C1392" s="52"/>
      <c r="D1392" s="328"/>
      <c r="E1392" s="345"/>
      <c r="F1392" s="355"/>
      <c r="G1392" s="73"/>
      <c r="H1392" s="372"/>
    </row>
    <row r="1393" spans="1:8" ht="12.75" customHeight="1">
      <c r="A1393" s="286"/>
      <c r="B1393" s="294" t="s">
        <v>3397</v>
      </c>
      <c r="C1393" s="53" t="s">
        <v>3398</v>
      </c>
      <c r="D1393" s="329">
        <v>3.8</v>
      </c>
      <c r="E1393" s="86" t="s">
        <v>161</v>
      </c>
      <c r="F1393" s="356"/>
      <c r="G1393" s="101"/>
      <c r="H1393" s="373"/>
    </row>
    <row r="1394" spans="1:8" ht="12.75" customHeight="1">
      <c r="A1394" s="285"/>
      <c r="B1394" s="293"/>
      <c r="C1394" s="52" t="s">
        <v>1023</v>
      </c>
      <c r="D1394" s="328"/>
      <c r="E1394" s="345"/>
      <c r="F1394" s="355"/>
      <c r="G1394" s="73"/>
      <c r="H1394" s="372"/>
    </row>
    <row r="1395" spans="1:8" ht="12.75" customHeight="1">
      <c r="A1395" s="286"/>
      <c r="B1395" s="294" t="s">
        <v>3892</v>
      </c>
      <c r="C1395" s="53" t="s">
        <v>3393</v>
      </c>
      <c r="D1395" s="329">
        <v>1</v>
      </c>
      <c r="E1395" s="86" t="s">
        <v>2021</v>
      </c>
      <c r="F1395" s="356"/>
      <c r="G1395" s="101"/>
      <c r="H1395" s="373"/>
    </row>
    <row r="1396" spans="1:8" ht="12.75" customHeight="1">
      <c r="A1396" s="285"/>
      <c r="B1396" s="293"/>
      <c r="C1396" s="52"/>
      <c r="D1396" s="328"/>
      <c r="E1396" s="345"/>
      <c r="F1396" s="355"/>
      <c r="G1396" s="73"/>
      <c r="H1396" s="372"/>
    </row>
    <row r="1397" spans="1:8" ht="12.75" customHeight="1">
      <c r="A1397" s="286"/>
      <c r="B1397" s="294" t="s">
        <v>3365</v>
      </c>
      <c r="C1397" s="53" t="s">
        <v>2046</v>
      </c>
      <c r="D1397" s="329">
        <v>2</v>
      </c>
      <c r="E1397" s="86" t="s">
        <v>866</v>
      </c>
      <c r="F1397" s="356"/>
      <c r="G1397" s="101"/>
      <c r="H1397" s="373"/>
    </row>
    <row r="1398" spans="1:8" ht="12.75" customHeight="1">
      <c r="A1398" s="285"/>
      <c r="B1398" s="293"/>
      <c r="C1398" s="52"/>
      <c r="D1398" s="328"/>
      <c r="E1398" s="345"/>
      <c r="F1398" s="355"/>
      <c r="G1398" s="73"/>
      <c r="H1398" s="372"/>
    </row>
    <row r="1399" spans="1:8" ht="12.75" customHeight="1">
      <c r="A1399" s="286"/>
      <c r="B1399" s="294"/>
      <c r="C1399" s="53"/>
      <c r="D1399" s="329"/>
      <c r="E1399" s="86"/>
      <c r="F1399" s="356"/>
      <c r="G1399" s="101"/>
      <c r="H1399" s="373"/>
    </row>
    <row r="1400" spans="1:8" ht="12.75" customHeight="1">
      <c r="A1400" s="285"/>
      <c r="B1400" s="293"/>
      <c r="C1400" s="52"/>
      <c r="D1400" s="328"/>
      <c r="E1400" s="345"/>
      <c r="F1400" s="355"/>
      <c r="G1400" s="73"/>
      <c r="H1400" s="372"/>
    </row>
    <row r="1401" spans="1:8" ht="12.75" customHeight="1">
      <c r="A1401" s="286"/>
      <c r="B1401" s="294"/>
      <c r="C1401" s="53"/>
      <c r="D1401" s="329"/>
      <c r="E1401" s="86"/>
      <c r="F1401" s="356"/>
      <c r="G1401" s="101"/>
      <c r="H1401" s="373"/>
    </row>
    <row r="1402" spans="1:8" ht="12.75" customHeight="1">
      <c r="A1402" s="285"/>
      <c r="B1402" s="293" t="s">
        <v>3167</v>
      </c>
      <c r="C1402" s="52"/>
      <c r="D1402" s="328"/>
      <c r="E1402" s="345"/>
      <c r="F1402" s="355"/>
      <c r="G1402" s="73"/>
      <c r="H1402" s="372"/>
    </row>
    <row r="1403" spans="1:8" ht="12.75" customHeight="1">
      <c r="A1403" s="286"/>
      <c r="B1403" s="294" t="s">
        <v>1103</v>
      </c>
      <c r="C1403" s="53" t="s">
        <v>3402</v>
      </c>
      <c r="D1403" s="329">
        <v>7.5</v>
      </c>
      <c r="E1403" s="86" t="s">
        <v>2836</v>
      </c>
      <c r="F1403" s="356"/>
      <c r="G1403" s="101"/>
      <c r="H1403" s="373"/>
    </row>
    <row r="1404" spans="1:8" ht="12.75" customHeight="1">
      <c r="A1404" s="285"/>
      <c r="B1404" s="255" t="s">
        <v>355</v>
      </c>
      <c r="C1404" s="55" t="s">
        <v>4854</v>
      </c>
      <c r="D1404" s="328"/>
      <c r="E1404" s="345"/>
      <c r="F1404" s="355"/>
      <c r="G1404" s="73"/>
      <c r="H1404" s="372"/>
    </row>
    <row r="1405" spans="1:8" ht="12.75" customHeight="1">
      <c r="A1405" s="286"/>
      <c r="B1405" s="256" t="s">
        <v>3161</v>
      </c>
      <c r="C1405" s="54" t="s">
        <v>4289</v>
      </c>
      <c r="D1405" s="329">
        <v>1.1000000000000001</v>
      </c>
      <c r="E1405" s="86" t="s">
        <v>117</v>
      </c>
      <c r="F1405" s="356"/>
      <c r="G1405" s="101"/>
      <c r="H1405" s="373"/>
    </row>
    <row r="1406" spans="1:8" ht="12.75" customHeight="1">
      <c r="A1406" s="285"/>
      <c r="B1406" s="255" t="s">
        <v>2840</v>
      </c>
      <c r="C1406" s="55" t="s">
        <v>4855</v>
      </c>
      <c r="D1406" s="328"/>
      <c r="E1406" s="345"/>
      <c r="F1406" s="355"/>
      <c r="G1406" s="73"/>
      <c r="H1406" s="372"/>
    </row>
    <row r="1407" spans="1:8" ht="12.75" customHeight="1">
      <c r="A1407" s="286"/>
      <c r="B1407" s="256" t="s">
        <v>1541</v>
      </c>
      <c r="C1407" s="54" t="s">
        <v>3403</v>
      </c>
      <c r="D1407" s="329">
        <v>1.5</v>
      </c>
      <c r="E1407" s="86" t="s">
        <v>117</v>
      </c>
      <c r="F1407" s="356"/>
      <c r="G1407" s="101"/>
      <c r="H1407" s="373"/>
    </row>
    <row r="1408" spans="1:8" ht="12.75" customHeight="1">
      <c r="A1408" s="285"/>
      <c r="B1408" s="293"/>
      <c r="C1408" s="52"/>
      <c r="D1408" s="328"/>
      <c r="E1408" s="345"/>
      <c r="F1408" s="355"/>
      <c r="G1408" s="73"/>
      <c r="H1408" s="372"/>
    </row>
    <row r="1409" spans="1:8" ht="12.75" customHeight="1">
      <c r="A1409" s="286"/>
      <c r="B1409" s="294"/>
      <c r="C1409" s="53"/>
      <c r="D1409" s="329"/>
      <c r="E1409" s="86"/>
      <c r="F1409" s="356"/>
      <c r="G1409" s="101"/>
      <c r="H1409" s="373"/>
    </row>
    <row r="1410" spans="1:8" ht="12.75" customHeight="1">
      <c r="A1410" s="285"/>
      <c r="B1410" s="255"/>
      <c r="C1410" s="55"/>
      <c r="D1410" s="328"/>
      <c r="E1410" s="345"/>
      <c r="F1410" s="355"/>
      <c r="G1410" s="73"/>
      <c r="H1410" s="372"/>
    </row>
    <row r="1411" spans="1:8" ht="12.75" customHeight="1">
      <c r="A1411" s="286"/>
      <c r="B1411" s="256"/>
      <c r="C1411" s="54"/>
      <c r="D1411" s="329"/>
      <c r="E1411" s="86"/>
      <c r="F1411" s="356"/>
      <c r="G1411" s="101"/>
      <c r="H1411" s="373"/>
    </row>
    <row r="1412" spans="1:8" ht="12.75" customHeight="1">
      <c r="A1412" s="285"/>
      <c r="B1412" s="293"/>
      <c r="C1412" s="52"/>
      <c r="D1412" s="328"/>
      <c r="E1412" s="345"/>
      <c r="F1412" s="355"/>
      <c r="G1412" s="73"/>
      <c r="H1412" s="372"/>
    </row>
    <row r="1413" spans="1:8" ht="12.75" customHeight="1">
      <c r="A1413" s="286"/>
      <c r="B1413" s="294"/>
      <c r="C1413" s="53"/>
      <c r="D1413" s="329"/>
      <c r="E1413" s="86"/>
      <c r="F1413" s="356"/>
      <c r="G1413" s="101"/>
      <c r="H1413" s="373"/>
    </row>
    <row r="1414" spans="1:8" ht="12.75" customHeight="1">
      <c r="A1414" s="285"/>
      <c r="B1414" s="293"/>
      <c r="C1414" s="52"/>
      <c r="D1414" s="328"/>
      <c r="E1414" s="345"/>
      <c r="F1414" s="355"/>
      <c r="G1414" s="73"/>
      <c r="H1414" s="372"/>
    </row>
    <row r="1415" spans="1:8" ht="12.75" customHeight="1">
      <c r="A1415" s="286"/>
      <c r="B1415" s="294"/>
      <c r="C1415" s="53"/>
      <c r="D1415" s="329"/>
      <c r="E1415" s="86"/>
      <c r="F1415" s="356"/>
      <c r="G1415" s="101"/>
      <c r="H1415" s="373"/>
    </row>
    <row r="1416" spans="1:8" ht="12.75" customHeight="1">
      <c r="A1416" s="285"/>
      <c r="B1416" s="293"/>
      <c r="C1416" s="52"/>
      <c r="D1416" s="328"/>
      <c r="E1416" s="345"/>
      <c r="F1416" s="355"/>
      <c r="G1416" s="73"/>
      <c r="H1416" s="372"/>
    </row>
    <row r="1417" spans="1:8" ht="12.75" customHeight="1">
      <c r="A1417" s="286"/>
      <c r="B1417" s="294"/>
      <c r="C1417" s="53"/>
      <c r="D1417" s="329"/>
      <c r="E1417" s="86"/>
      <c r="F1417" s="356"/>
      <c r="G1417" s="101"/>
      <c r="H1417" s="373"/>
    </row>
    <row r="1418" spans="1:8" ht="12.75" customHeight="1">
      <c r="A1418" s="285"/>
      <c r="B1418" s="293"/>
      <c r="C1418" s="52"/>
      <c r="D1418" s="328"/>
      <c r="E1418" s="345"/>
      <c r="F1418" s="355"/>
      <c r="G1418" s="73"/>
      <c r="H1418" s="372"/>
    </row>
    <row r="1419" spans="1:8" ht="12.75" customHeight="1">
      <c r="A1419" s="286"/>
      <c r="B1419" s="294"/>
      <c r="C1419" s="53"/>
      <c r="D1419" s="329"/>
      <c r="E1419" s="86"/>
      <c r="F1419" s="356"/>
      <c r="G1419" s="101"/>
      <c r="H1419" s="373"/>
    </row>
    <row r="1420" spans="1:8" ht="12.75" customHeight="1">
      <c r="A1420" s="285"/>
      <c r="B1420" s="255"/>
      <c r="C1420" s="55"/>
      <c r="D1420" s="328"/>
      <c r="E1420" s="345"/>
      <c r="F1420" s="355"/>
      <c r="G1420" s="73"/>
      <c r="H1420" s="372"/>
    </row>
    <row r="1421" spans="1:8" ht="12.75" customHeight="1">
      <c r="A1421" s="286"/>
      <c r="B1421" s="256"/>
      <c r="C1421" s="54"/>
      <c r="D1421" s="329"/>
      <c r="E1421" s="86"/>
      <c r="F1421" s="356"/>
      <c r="G1421" s="101"/>
      <c r="H1421" s="373"/>
    </row>
    <row r="1422" spans="1:8" ht="12.75" customHeight="1">
      <c r="A1422" s="285"/>
      <c r="B1422" s="255"/>
      <c r="C1422" s="55"/>
      <c r="D1422" s="328"/>
      <c r="E1422" s="345"/>
      <c r="F1422" s="355"/>
      <c r="G1422" s="73"/>
      <c r="H1422" s="372"/>
    </row>
    <row r="1423" spans="1:8" ht="12.75" customHeight="1">
      <c r="A1423" s="286"/>
      <c r="B1423" s="256"/>
      <c r="C1423" s="54"/>
      <c r="D1423" s="329"/>
      <c r="E1423" s="86"/>
      <c r="F1423" s="356"/>
      <c r="G1423" s="101"/>
      <c r="H1423" s="373"/>
    </row>
    <row r="1424" spans="1:8" ht="12.75" customHeight="1">
      <c r="A1424" s="285"/>
      <c r="B1424" s="293"/>
      <c r="C1424" s="52"/>
      <c r="D1424" s="328"/>
      <c r="E1424" s="345"/>
      <c r="F1424" s="355"/>
      <c r="G1424" s="73"/>
      <c r="H1424" s="372"/>
    </row>
    <row r="1425" spans="1:8" ht="12.75" customHeight="1">
      <c r="A1425" s="286"/>
      <c r="B1425" s="294"/>
      <c r="C1425" s="53"/>
      <c r="D1425" s="329"/>
      <c r="E1425" s="86"/>
      <c r="F1425" s="356"/>
      <c r="G1425" s="101"/>
      <c r="H1425" s="373"/>
    </row>
    <row r="1426" spans="1:8" ht="12.75" customHeight="1">
      <c r="A1426" s="285"/>
      <c r="B1426" s="293"/>
      <c r="C1426" s="52"/>
      <c r="D1426" s="328"/>
      <c r="E1426" s="345"/>
      <c r="F1426" s="355"/>
      <c r="G1426" s="73"/>
      <c r="H1426" s="372"/>
    </row>
    <row r="1427" spans="1:8" ht="12.75" customHeight="1">
      <c r="A1427" s="286"/>
      <c r="B1427" s="294"/>
      <c r="C1427" s="53"/>
      <c r="D1427" s="329"/>
      <c r="E1427" s="86"/>
      <c r="F1427" s="356"/>
      <c r="G1427" s="101"/>
      <c r="H1427" s="373"/>
    </row>
    <row r="1428" spans="1:8" ht="12.75" customHeight="1">
      <c r="A1428" s="285"/>
      <c r="B1428" s="293"/>
      <c r="C1428" s="52"/>
      <c r="D1428" s="328"/>
      <c r="E1428" s="345"/>
      <c r="F1428" s="355"/>
      <c r="G1428" s="73"/>
      <c r="H1428" s="372"/>
    </row>
    <row r="1429" spans="1:8" ht="12.75" customHeight="1">
      <c r="A1429" s="286"/>
      <c r="B1429" s="294"/>
      <c r="C1429" s="53"/>
      <c r="D1429" s="329"/>
      <c r="E1429" s="86"/>
      <c r="F1429" s="356"/>
      <c r="G1429" s="101"/>
      <c r="H1429" s="373"/>
    </row>
    <row r="1430" spans="1:8" ht="12.75" customHeight="1">
      <c r="A1430" s="285"/>
      <c r="B1430" s="293"/>
      <c r="C1430" s="52"/>
      <c r="D1430" s="328"/>
      <c r="E1430" s="345"/>
      <c r="F1430" s="355"/>
      <c r="G1430" s="73"/>
      <c r="H1430" s="372"/>
    </row>
    <row r="1431" spans="1:8" ht="12.75" customHeight="1">
      <c r="A1431" s="286"/>
      <c r="B1431" s="294"/>
      <c r="C1431" s="53"/>
      <c r="D1431" s="329"/>
      <c r="E1431" s="86"/>
      <c r="F1431" s="356"/>
      <c r="G1431" s="101"/>
      <c r="H1431" s="373"/>
    </row>
    <row r="1432" spans="1:8" ht="12.75" customHeight="1">
      <c r="A1432" s="285"/>
      <c r="B1432" s="293"/>
      <c r="C1432" s="52"/>
      <c r="D1432" s="328"/>
      <c r="E1432" s="345"/>
      <c r="F1432" s="355"/>
      <c r="G1432" s="73"/>
      <c r="H1432" s="372"/>
    </row>
    <row r="1433" spans="1:8" ht="12.75" customHeight="1">
      <c r="A1433" s="286"/>
      <c r="B1433" s="294"/>
      <c r="C1433" s="53"/>
      <c r="D1433" s="329"/>
      <c r="E1433" s="86"/>
      <c r="F1433" s="356"/>
      <c r="G1433" s="101"/>
      <c r="H1433" s="373"/>
    </row>
    <row r="1434" spans="1:8" ht="12.75" customHeight="1">
      <c r="A1434" s="285"/>
      <c r="B1434" s="293"/>
      <c r="C1434" s="52"/>
      <c r="D1434" s="328"/>
      <c r="E1434" s="345"/>
      <c r="F1434" s="355"/>
      <c r="G1434" s="73"/>
      <c r="H1434" s="372"/>
    </row>
    <row r="1435" spans="1:8" ht="12.75" customHeight="1">
      <c r="A1435" s="286"/>
      <c r="B1435" s="294"/>
      <c r="C1435" s="53"/>
      <c r="D1435" s="329"/>
      <c r="E1435" s="86"/>
      <c r="F1435" s="356"/>
      <c r="G1435" s="101"/>
      <c r="H1435" s="373"/>
    </row>
    <row r="1436" spans="1:8" ht="12.75" customHeight="1">
      <c r="A1436" s="285"/>
      <c r="B1436" s="293"/>
      <c r="C1436" s="52"/>
      <c r="D1436" s="328"/>
      <c r="E1436" s="345"/>
      <c r="F1436" s="355"/>
      <c r="G1436" s="73"/>
      <c r="H1436" s="372"/>
    </row>
    <row r="1437" spans="1:8" ht="12.75" customHeight="1">
      <c r="A1437" s="286"/>
      <c r="B1437" s="294"/>
      <c r="C1437" s="53"/>
      <c r="D1437" s="329"/>
      <c r="E1437" s="86"/>
      <c r="F1437" s="356"/>
      <c r="G1437" s="101"/>
      <c r="H1437" s="373"/>
    </row>
    <row r="1438" spans="1:8" ht="12.75" customHeight="1">
      <c r="A1438" s="285"/>
      <c r="B1438" s="293"/>
      <c r="C1438" s="52"/>
      <c r="D1438" s="328"/>
      <c r="E1438" s="345"/>
      <c r="F1438" s="355"/>
      <c r="G1438" s="73"/>
      <c r="H1438" s="372"/>
    </row>
    <row r="1439" spans="1:8" ht="12.75" customHeight="1">
      <c r="A1439" s="286"/>
      <c r="B1439" s="294"/>
      <c r="C1439" s="53"/>
      <c r="D1439" s="329"/>
      <c r="E1439" s="86"/>
      <c r="F1439" s="356"/>
      <c r="G1439" s="101"/>
      <c r="H1439" s="373"/>
    </row>
    <row r="1440" spans="1:8" ht="12.75" customHeight="1">
      <c r="A1440" s="288"/>
      <c r="B1440" s="261"/>
      <c r="C1440" s="55"/>
      <c r="D1440" s="333"/>
      <c r="E1440" s="85"/>
      <c r="F1440" s="73"/>
      <c r="G1440" s="73"/>
      <c r="H1440" s="278"/>
    </row>
    <row r="1441" spans="1:8" ht="12.75" customHeight="1">
      <c r="A1441" s="283"/>
      <c r="B1441" s="40" t="s">
        <v>165</v>
      </c>
      <c r="C1441" s="53"/>
      <c r="D1441" s="334"/>
      <c r="E1441" s="272"/>
      <c r="F1441" s="94"/>
      <c r="G1441" s="102"/>
      <c r="H1441" s="281"/>
    </row>
    <row r="1442" spans="1:8" ht="12.75" customHeight="1">
      <c r="A1442" s="80"/>
      <c r="B1442" s="249"/>
      <c r="C1442" s="249"/>
      <c r="D1442" s="330"/>
      <c r="E1442" s="80"/>
      <c r="F1442" s="69"/>
      <c r="G1442" s="69"/>
      <c r="H1442" s="275"/>
    </row>
    <row r="1443" spans="1:8" ht="12.75" customHeight="1">
      <c r="A1443" s="245"/>
      <c r="B1443" s="256" t="s">
        <v>2619</v>
      </c>
      <c r="C1443" s="311"/>
      <c r="D1443" s="331"/>
      <c r="E1443" s="81"/>
      <c r="F1443" s="70"/>
      <c r="G1443" s="70"/>
      <c r="H1443" s="374"/>
    </row>
    <row r="1444" spans="1:8" ht="12.75" customHeight="1">
      <c r="A1444" s="282"/>
      <c r="B1444" s="255" t="s">
        <v>5094</v>
      </c>
      <c r="C1444" s="55"/>
      <c r="D1444" s="330"/>
      <c r="E1444" s="80"/>
      <c r="F1444" s="69"/>
      <c r="G1444" s="69"/>
      <c r="H1444" s="275"/>
    </row>
    <row r="1445" spans="1:8" ht="12.75" customHeight="1">
      <c r="A1445" s="711"/>
      <c r="B1445" s="256" t="s">
        <v>3314</v>
      </c>
      <c r="C1445" s="54" t="s">
        <v>2787</v>
      </c>
      <c r="D1445" s="331"/>
      <c r="E1445" s="81"/>
      <c r="F1445" s="70"/>
      <c r="G1445" s="70"/>
      <c r="H1445" s="277"/>
    </row>
    <row r="1446" spans="1:8" ht="12.75" customHeight="1">
      <c r="A1446" s="282"/>
      <c r="B1446" s="255"/>
      <c r="C1446" s="52"/>
      <c r="D1446" s="326"/>
      <c r="E1446" s="82"/>
      <c r="F1446" s="90"/>
      <c r="G1446" s="69"/>
      <c r="H1446" s="278"/>
    </row>
    <row r="1447" spans="1:8" ht="12.75" customHeight="1">
      <c r="A1447" s="245"/>
      <c r="B1447" s="256"/>
      <c r="C1447" s="54"/>
      <c r="D1447" s="327"/>
      <c r="E1447" s="83"/>
      <c r="F1447" s="91"/>
      <c r="G1447" s="70"/>
      <c r="H1447" s="277"/>
    </row>
    <row r="1448" spans="1:8" ht="12.75" customHeight="1">
      <c r="A1448" s="282"/>
      <c r="B1448" s="255"/>
      <c r="C1448" s="52"/>
      <c r="D1448" s="717"/>
      <c r="E1448" s="82"/>
      <c r="F1448" s="90"/>
      <c r="G1448" s="69"/>
      <c r="H1448" s="278"/>
    </row>
    <row r="1449" spans="1:8" ht="12.75" customHeight="1">
      <c r="A1449" s="245"/>
      <c r="B1449" s="256" t="s">
        <v>905</v>
      </c>
      <c r="C1449" s="54" t="s">
        <v>2425</v>
      </c>
      <c r="D1449" s="411">
        <v>7.0000000000000007e-002</v>
      </c>
      <c r="E1449" s="83" t="s">
        <v>2701</v>
      </c>
      <c r="F1449" s="91"/>
      <c r="G1449" s="70"/>
      <c r="H1449" s="277"/>
    </row>
    <row r="1450" spans="1:8" ht="12.75" customHeight="1">
      <c r="A1450" s="282"/>
      <c r="B1450" s="258"/>
      <c r="C1450" s="52"/>
      <c r="D1450" s="717"/>
      <c r="E1450" s="82"/>
      <c r="F1450" s="90"/>
      <c r="G1450" s="69"/>
      <c r="H1450" s="372"/>
    </row>
    <row r="1451" spans="1:8" ht="12.75" customHeight="1">
      <c r="A1451" s="245"/>
      <c r="B1451" s="256" t="s">
        <v>248</v>
      </c>
      <c r="C1451" s="54" t="s">
        <v>631</v>
      </c>
      <c r="D1451" s="411">
        <v>4.e-002</v>
      </c>
      <c r="E1451" s="83" t="s">
        <v>2701</v>
      </c>
      <c r="F1451" s="72"/>
      <c r="G1451" s="70"/>
      <c r="H1451" s="375"/>
    </row>
    <row r="1452" spans="1:8" ht="12.75" customHeight="1">
      <c r="A1452" s="282"/>
      <c r="B1452" s="255"/>
      <c r="C1452" s="55" t="s">
        <v>2712</v>
      </c>
      <c r="D1452" s="717"/>
      <c r="E1452" s="82"/>
      <c r="F1452" s="90"/>
      <c r="G1452" s="73"/>
      <c r="H1452" s="278"/>
    </row>
    <row r="1453" spans="1:8" ht="12.75" customHeight="1">
      <c r="A1453" s="245"/>
      <c r="B1453" s="256" t="s">
        <v>1843</v>
      </c>
      <c r="C1453" s="53" t="s">
        <v>3343</v>
      </c>
      <c r="D1453" s="411">
        <v>4.e-002</v>
      </c>
      <c r="E1453" s="83" t="s">
        <v>2701</v>
      </c>
      <c r="F1453" s="92"/>
      <c r="G1453" s="101"/>
      <c r="H1453" s="279"/>
    </row>
    <row r="1454" spans="1:8" ht="12.75" customHeight="1">
      <c r="A1454" s="282"/>
      <c r="B1454" s="258"/>
      <c r="C1454" s="52"/>
      <c r="D1454" s="717"/>
      <c r="E1454" s="82"/>
      <c r="F1454" s="90"/>
      <c r="G1454" s="69"/>
      <c r="H1454" s="372"/>
    </row>
    <row r="1455" spans="1:8" ht="12.75" customHeight="1">
      <c r="A1455" s="245"/>
      <c r="B1455" s="256" t="s">
        <v>248</v>
      </c>
      <c r="C1455" s="54" t="s">
        <v>3228</v>
      </c>
      <c r="D1455" s="411">
        <v>0.71</v>
      </c>
      <c r="E1455" s="83" t="s">
        <v>2701</v>
      </c>
      <c r="F1455" s="72"/>
      <c r="G1455" s="70"/>
      <c r="H1455" s="375"/>
    </row>
    <row r="1456" spans="1:8" ht="12.75" customHeight="1">
      <c r="A1456" s="282"/>
      <c r="B1456" s="255"/>
      <c r="C1456" s="55" t="s">
        <v>2744</v>
      </c>
      <c r="D1456" s="717"/>
      <c r="E1456" s="82"/>
      <c r="F1456" s="90"/>
      <c r="G1456" s="73"/>
      <c r="H1456" s="278"/>
    </row>
    <row r="1457" spans="1:40" ht="12.75" customHeight="1">
      <c r="A1457" s="245"/>
      <c r="B1457" s="256" t="s">
        <v>1843</v>
      </c>
      <c r="C1457" s="53" t="s">
        <v>673</v>
      </c>
      <c r="D1457" s="411">
        <v>0.71</v>
      </c>
      <c r="E1457" s="83" t="s">
        <v>2701</v>
      </c>
      <c r="F1457" s="92"/>
      <c r="G1457" s="101"/>
      <c r="H1457" s="279"/>
    </row>
    <row r="1458" spans="1:40" ht="12.75" customHeight="1">
      <c r="A1458" s="285"/>
      <c r="B1458" s="251"/>
      <c r="C1458" s="264"/>
      <c r="D1458" s="330"/>
      <c r="E1458" s="80"/>
      <c r="F1458" s="69"/>
      <c r="G1458" s="69"/>
      <c r="H1458" s="275"/>
    </row>
    <row r="1459" spans="1:40" ht="12.75" customHeight="1">
      <c r="A1459" s="81"/>
      <c r="B1459" s="294" t="s">
        <v>214</v>
      </c>
      <c r="C1459" s="53" t="s">
        <v>3150</v>
      </c>
      <c r="D1459" s="393">
        <v>5.98</v>
      </c>
      <c r="E1459" s="81" t="s">
        <v>117</v>
      </c>
      <c r="F1459" s="70"/>
      <c r="G1459" s="70"/>
      <c r="H1459" s="374"/>
    </row>
    <row r="1460" spans="1:40" ht="12.75" customHeight="1">
      <c r="A1460" s="285"/>
      <c r="B1460" s="293"/>
      <c r="C1460" s="52"/>
      <c r="D1460" s="328"/>
      <c r="E1460" s="345"/>
      <c r="F1460" s="355"/>
      <c r="G1460" s="371"/>
      <c r="H1460" s="372"/>
    </row>
    <row r="1461" spans="1:40" ht="12.75" customHeight="1">
      <c r="A1461" s="286"/>
      <c r="B1461" s="294" t="s">
        <v>2528</v>
      </c>
      <c r="C1461" s="53" t="s">
        <v>2530</v>
      </c>
      <c r="D1461" s="338">
        <v>5.98</v>
      </c>
      <c r="E1461" s="86" t="s">
        <v>117</v>
      </c>
      <c r="F1461" s="74"/>
      <c r="G1461" s="70"/>
      <c r="H1461" s="376"/>
    </row>
    <row r="1462" spans="1:40" ht="12.75" customHeight="1">
      <c r="A1462" s="282"/>
      <c r="B1462" s="255"/>
      <c r="C1462" s="55"/>
      <c r="D1462" s="326"/>
      <c r="E1462" s="82"/>
      <c r="F1462" s="90"/>
      <c r="G1462" s="73"/>
      <c r="H1462" s="278"/>
    </row>
    <row r="1463" spans="1:40" ht="12.75" customHeight="1">
      <c r="A1463" s="245"/>
      <c r="B1463" s="256"/>
      <c r="C1463" s="54"/>
      <c r="D1463" s="327"/>
      <c r="E1463" s="83"/>
      <c r="F1463" s="91"/>
      <c r="G1463" s="101"/>
      <c r="H1463" s="279"/>
    </row>
    <row r="1464" spans="1:40" ht="12.75" customHeight="1">
      <c r="A1464" s="285"/>
      <c r="B1464" s="293"/>
      <c r="C1464" s="52" t="s">
        <v>5031</v>
      </c>
      <c r="D1464" s="328"/>
      <c r="E1464" s="345"/>
      <c r="F1464" s="355"/>
      <c r="G1464" s="73"/>
      <c r="H1464" s="372"/>
    </row>
    <row r="1465" spans="1:40" ht="12.75" customHeight="1">
      <c r="A1465" s="286"/>
      <c r="B1465" s="294" t="s">
        <v>3892</v>
      </c>
      <c r="C1465" s="53" t="s">
        <v>978</v>
      </c>
      <c r="D1465" s="329">
        <v>1</v>
      </c>
      <c r="E1465" s="86" t="s">
        <v>2021</v>
      </c>
      <c r="F1465" s="356"/>
      <c r="G1465" s="101"/>
      <c r="H1465" s="373"/>
    </row>
    <row r="1466" spans="1:40" ht="12.75" customHeight="1">
      <c r="A1466" s="285"/>
      <c r="B1466" s="293"/>
      <c r="C1466" s="52"/>
      <c r="D1466" s="328"/>
      <c r="E1466" s="345"/>
      <c r="F1466" s="355"/>
      <c r="G1466" s="73"/>
      <c r="H1466" s="372"/>
    </row>
    <row r="1467" spans="1:40" ht="12.75" customHeight="1">
      <c r="A1467" s="286"/>
      <c r="B1467" s="294"/>
      <c r="C1467" s="53"/>
      <c r="D1467" s="329"/>
      <c r="E1467" s="86"/>
      <c r="F1467" s="356"/>
      <c r="G1467" s="101"/>
      <c r="H1467" s="373"/>
    </row>
    <row r="1468" spans="1:40" ht="12.75" customHeight="1">
      <c r="A1468" s="713"/>
      <c r="B1468" s="255"/>
      <c r="C1468" s="55"/>
      <c r="D1468" s="717"/>
      <c r="E1468" s="82"/>
      <c r="F1468" s="90"/>
      <c r="G1468" s="73"/>
      <c r="H1468" s="719"/>
      <c r="J1468" s="417"/>
      <c r="K1468" s="417"/>
      <c r="L1468" s="417"/>
      <c r="M1468" s="417"/>
      <c r="N1468" s="417"/>
      <c r="O1468" s="417"/>
      <c r="P1468" s="417"/>
      <c r="Q1468" s="417"/>
      <c r="R1468" s="417"/>
      <c r="S1468" s="417"/>
      <c r="T1468" s="417"/>
      <c r="U1468" s="417"/>
      <c r="V1468" s="417"/>
      <c r="W1468" s="417"/>
      <c r="X1468" s="417"/>
      <c r="Y1468" s="417"/>
      <c r="Z1468" s="417"/>
      <c r="AA1468" s="417"/>
      <c r="AB1468" s="417"/>
      <c r="AC1468" s="417"/>
      <c r="AD1468" s="417"/>
      <c r="AE1468" s="417"/>
      <c r="AF1468" s="417"/>
      <c r="AG1468" s="417"/>
      <c r="AH1468" s="417"/>
      <c r="AI1468" s="417"/>
      <c r="AJ1468" s="417"/>
      <c r="AK1468" s="417"/>
      <c r="AL1468" s="417"/>
      <c r="AM1468" s="417"/>
      <c r="AN1468" s="417"/>
    </row>
    <row r="1469" spans="1:40" ht="12.75" customHeight="1">
      <c r="A1469" s="714"/>
      <c r="B1469" s="256" t="s">
        <v>2715</v>
      </c>
      <c r="C1469" s="54" t="s">
        <v>2348</v>
      </c>
      <c r="D1469" s="411">
        <v>0.47</v>
      </c>
      <c r="E1469" s="83" t="s">
        <v>117</v>
      </c>
      <c r="F1469" s="366"/>
      <c r="G1469" s="101"/>
      <c r="H1469" s="720"/>
      <c r="J1469" s="417"/>
      <c r="K1469" s="417"/>
      <c r="L1469" s="417"/>
      <c r="M1469" s="417"/>
      <c r="N1469" s="417"/>
      <c r="O1469" s="417"/>
      <c r="P1469" s="417"/>
      <c r="Q1469" s="417"/>
      <c r="R1469" s="417"/>
      <c r="S1469" s="417"/>
      <c r="T1469" s="417"/>
      <c r="U1469" s="417"/>
      <c r="V1469" s="417"/>
      <c r="W1469" s="417"/>
      <c r="X1469" s="417"/>
      <c r="Y1469" s="417"/>
      <c r="Z1469" s="417"/>
      <c r="AA1469" s="417"/>
      <c r="AB1469" s="417"/>
      <c r="AC1469" s="417"/>
      <c r="AD1469" s="417"/>
      <c r="AE1469" s="417"/>
      <c r="AF1469" s="417"/>
      <c r="AG1469" s="417"/>
      <c r="AH1469" s="417"/>
      <c r="AI1469" s="417"/>
      <c r="AJ1469" s="417"/>
      <c r="AK1469" s="417"/>
      <c r="AL1469" s="417"/>
      <c r="AM1469" s="417"/>
      <c r="AN1469" s="417"/>
    </row>
    <row r="1470" spans="1:40" ht="12.75" customHeight="1">
      <c r="A1470" s="713"/>
      <c r="B1470" s="255" t="s">
        <v>2817</v>
      </c>
      <c r="C1470" s="55"/>
      <c r="D1470" s="717"/>
      <c r="E1470" s="82"/>
      <c r="F1470" s="90"/>
      <c r="G1470" s="73"/>
      <c r="H1470" s="719"/>
      <c r="J1470" s="417"/>
      <c r="K1470" s="417"/>
      <c r="L1470" s="417"/>
      <c r="M1470" s="417"/>
      <c r="N1470" s="417"/>
      <c r="O1470" s="417"/>
      <c r="P1470" s="417"/>
      <c r="Q1470" s="417"/>
      <c r="R1470" s="417"/>
      <c r="S1470" s="417"/>
      <c r="T1470" s="417"/>
      <c r="U1470" s="417"/>
      <c r="V1470" s="417"/>
      <c r="W1470" s="417"/>
      <c r="X1470" s="417"/>
      <c r="Y1470" s="417"/>
      <c r="Z1470" s="417"/>
      <c r="AA1470" s="417"/>
      <c r="AB1470" s="417"/>
      <c r="AC1470" s="417"/>
      <c r="AD1470" s="417"/>
      <c r="AE1470" s="417"/>
      <c r="AF1470" s="417"/>
      <c r="AG1470" s="417"/>
      <c r="AH1470" s="417"/>
      <c r="AI1470" s="417"/>
      <c r="AJ1470" s="417"/>
      <c r="AK1470" s="417"/>
      <c r="AL1470" s="417"/>
      <c r="AM1470" s="417"/>
      <c r="AN1470" s="417"/>
    </row>
    <row r="1471" spans="1:40" ht="12.75" customHeight="1">
      <c r="A1471" s="714"/>
      <c r="B1471" s="256" t="s">
        <v>2715</v>
      </c>
      <c r="C1471" s="54" t="s">
        <v>318</v>
      </c>
      <c r="D1471" s="411">
        <v>4.3</v>
      </c>
      <c r="E1471" s="83" t="s">
        <v>161</v>
      </c>
      <c r="F1471" s="366"/>
      <c r="G1471" s="101"/>
      <c r="H1471" s="720"/>
      <c r="J1471" s="417"/>
      <c r="K1471" s="417"/>
      <c r="L1471" s="417"/>
      <c r="M1471" s="417"/>
      <c r="N1471" s="417"/>
      <c r="O1471" s="417"/>
      <c r="P1471" s="417"/>
      <c r="Q1471" s="417"/>
      <c r="R1471" s="417"/>
      <c r="S1471" s="417"/>
      <c r="T1471" s="417"/>
      <c r="U1471" s="417"/>
      <c r="V1471" s="417"/>
      <c r="W1471" s="417"/>
      <c r="X1471" s="417"/>
      <c r="Y1471" s="417"/>
      <c r="Z1471" s="417"/>
      <c r="AA1471" s="417"/>
      <c r="AB1471" s="417"/>
      <c r="AC1471" s="417"/>
      <c r="AD1471" s="417"/>
      <c r="AE1471" s="417"/>
      <c r="AF1471" s="417"/>
      <c r="AG1471" s="417"/>
      <c r="AH1471" s="417"/>
      <c r="AI1471" s="417"/>
      <c r="AJ1471" s="417"/>
      <c r="AK1471" s="417"/>
      <c r="AL1471" s="417"/>
      <c r="AM1471" s="417"/>
      <c r="AN1471" s="417"/>
    </row>
    <row r="1472" spans="1:40" ht="12.75" customHeight="1">
      <c r="A1472" s="285"/>
      <c r="B1472" s="293" t="s">
        <v>3167</v>
      </c>
      <c r="C1472" s="52" t="s">
        <v>3230</v>
      </c>
      <c r="D1472" s="328"/>
      <c r="E1472" s="345"/>
      <c r="F1472" s="355"/>
      <c r="G1472" s="73"/>
      <c r="H1472" s="372"/>
    </row>
    <row r="1473" spans="1:8" ht="12.75" customHeight="1">
      <c r="A1473" s="286"/>
      <c r="B1473" s="294" t="s">
        <v>2825</v>
      </c>
      <c r="C1473" s="53" t="s">
        <v>3159</v>
      </c>
      <c r="D1473" s="329">
        <v>2.73</v>
      </c>
      <c r="E1473" s="86" t="s">
        <v>117</v>
      </c>
      <c r="F1473" s="356"/>
      <c r="G1473" s="101"/>
      <c r="H1473" s="373"/>
    </row>
    <row r="1474" spans="1:8" ht="12.75" customHeight="1">
      <c r="A1474" s="285"/>
      <c r="B1474" s="293"/>
      <c r="C1474" s="52"/>
      <c r="D1474" s="328"/>
      <c r="E1474" s="345"/>
      <c r="F1474" s="355"/>
      <c r="G1474" s="73"/>
      <c r="H1474" s="372"/>
    </row>
    <row r="1475" spans="1:8" ht="12.75" customHeight="1">
      <c r="A1475" s="286"/>
      <c r="B1475" s="294"/>
      <c r="C1475" s="53"/>
      <c r="D1475" s="329"/>
      <c r="E1475" s="86"/>
      <c r="F1475" s="356"/>
      <c r="G1475" s="101"/>
      <c r="H1475" s="373"/>
    </row>
    <row r="1476" spans="1:8" ht="12.75" customHeight="1">
      <c r="A1476" s="285"/>
      <c r="B1476" s="293"/>
      <c r="C1476" s="52"/>
      <c r="D1476" s="328"/>
      <c r="E1476" s="345"/>
      <c r="F1476" s="355"/>
      <c r="G1476" s="73"/>
      <c r="H1476" s="372"/>
    </row>
    <row r="1477" spans="1:8" ht="12.75" customHeight="1">
      <c r="A1477" s="286"/>
      <c r="B1477" s="294"/>
      <c r="C1477" s="53"/>
      <c r="D1477" s="329"/>
      <c r="E1477" s="86"/>
      <c r="F1477" s="356"/>
      <c r="G1477" s="101"/>
      <c r="H1477" s="373"/>
    </row>
    <row r="1478" spans="1:8" ht="12.75" customHeight="1">
      <c r="A1478" s="285"/>
      <c r="B1478" s="293"/>
      <c r="C1478" s="52"/>
      <c r="D1478" s="328"/>
      <c r="E1478" s="345"/>
      <c r="F1478" s="355"/>
      <c r="G1478" s="73"/>
      <c r="H1478" s="372"/>
    </row>
    <row r="1479" spans="1:8" ht="12.75" customHeight="1">
      <c r="A1479" s="286"/>
      <c r="B1479" s="294"/>
      <c r="C1479" s="53"/>
      <c r="D1479" s="329"/>
      <c r="E1479" s="86"/>
      <c r="F1479" s="356"/>
      <c r="G1479" s="101"/>
      <c r="H1479" s="373"/>
    </row>
    <row r="1480" spans="1:8" ht="12.75" customHeight="1">
      <c r="A1480" s="288"/>
      <c r="B1480" s="261"/>
      <c r="C1480" s="55"/>
      <c r="D1480" s="333"/>
      <c r="E1480" s="85"/>
      <c r="F1480" s="73"/>
      <c r="G1480" s="73"/>
      <c r="H1480" s="278"/>
    </row>
    <row r="1481" spans="1:8" ht="12.75" customHeight="1">
      <c r="A1481" s="283"/>
      <c r="B1481" s="40" t="s">
        <v>165</v>
      </c>
      <c r="C1481" s="53"/>
      <c r="D1481" s="334"/>
      <c r="E1481" s="272"/>
      <c r="F1481" s="94"/>
      <c r="G1481" s="102"/>
      <c r="H1481" s="281"/>
    </row>
    <row r="1482" spans="1:8" ht="12.75" customHeight="1">
      <c r="A1482" s="80"/>
      <c r="B1482" s="249"/>
      <c r="C1482" s="249"/>
      <c r="D1482" s="330"/>
      <c r="E1482" s="80"/>
      <c r="F1482" s="69"/>
      <c r="G1482" s="69"/>
      <c r="H1482" s="275"/>
    </row>
    <row r="1483" spans="1:8" ht="12.75" customHeight="1">
      <c r="A1483" s="245"/>
      <c r="B1483" s="256" t="s">
        <v>2864</v>
      </c>
      <c r="C1483" s="311"/>
      <c r="D1483" s="331"/>
      <c r="E1483" s="81"/>
      <c r="F1483" s="70"/>
      <c r="G1483" s="70"/>
      <c r="H1483" s="374"/>
    </row>
    <row r="1484" spans="1:8" ht="12.75" customHeight="1">
      <c r="A1484" s="282"/>
      <c r="B1484" s="255"/>
      <c r="C1484" s="55"/>
      <c r="D1484" s="330"/>
      <c r="E1484" s="80"/>
      <c r="F1484" s="69"/>
      <c r="G1484" s="69"/>
      <c r="H1484" s="275"/>
    </row>
    <row r="1485" spans="1:8" ht="12.75" customHeight="1">
      <c r="A1485" s="711"/>
      <c r="B1485" s="256" t="s">
        <v>3162</v>
      </c>
      <c r="C1485" s="54"/>
      <c r="D1485" s="331"/>
      <c r="E1485" s="81"/>
      <c r="F1485" s="70"/>
      <c r="G1485" s="70"/>
      <c r="H1485" s="277"/>
    </row>
    <row r="1486" spans="1:8" ht="12.75" customHeight="1">
      <c r="A1486" s="282"/>
      <c r="B1486" s="255"/>
      <c r="C1486" s="52"/>
      <c r="D1486" s="326"/>
      <c r="E1486" s="82"/>
      <c r="F1486" s="90"/>
      <c r="G1486" s="69"/>
      <c r="H1486" s="278"/>
    </row>
    <row r="1487" spans="1:8" ht="12.75" customHeight="1">
      <c r="A1487" s="245"/>
      <c r="B1487" s="256" t="s">
        <v>3155</v>
      </c>
      <c r="C1487" s="54"/>
      <c r="D1487" s="327"/>
      <c r="E1487" s="83"/>
      <c r="F1487" s="91"/>
      <c r="G1487" s="70"/>
      <c r="H1487" s="277"/>
    </row>
    <row r="1488" spans="1:8" ht="12.75" customHeight="1">
      <c r="A1488" s="282"/>
      <c r="B1488" s="255"/>
      <c r="C1488" s="52"/>
      <c r="D1488" s="717"/>
      <c r="E1488" s="82"/>
      <c r="F1488" s="90"/>
      <c r="G1488" s="69"/>
      <c r="H1488" s="278"/>
    </row>
    <row r="1489" spans="1:8" ht="12.75" customHeight="1">
      <c r="A1489" s="245"/>
      <c r="B1489" s="256" t="s">
        <v>905</v>
      </c>
      <c r="C1489" s="54" t="s">
        <v>2425</v>
      </c>
      <c r="D1489" s="411">
        <v>0.4</v>
      </c>
      <c r="E1489" s="83" t="s">
        <v>2701</v>
      </c>
      <c r="F1489" s="91"/>
      <c r="G1489" s="70"/>
      <c r="H1489" s="277"/>
    </row>
    <row r="1490" spans="1:8" ht="12.75" customHeight="1">
      <c r="A1490" s="282"/>
      <c r="B1490" s="258"/>
      <c r="C1490" s="52"/>
      <c r="D1490" s="717"/>
      <c r="E1490" s="82"/>
      <c r="F1490" s="90"/>
      <c r="G1490" s="69"/>
      <c r="H1490" s="372"/>
    </row>
    <row r="1491" spans="1:8" ht="12.75" customHeight="1">
      <c r="A1491" s="245"/>
      <c r="B1491" s="256" t="s">
        <v>248</v>
      </c>
      <c r="C1491" s="54" t="s">
        <v>3362</v>
      </c>
      <c r="D1491" s="411">
        <v>1.1000000000000001</v>
      </c>
      <c r="E1491" s="83" t="s">
        <v>2701</v>
      </c>
      <c r="F1491" s="72"/>
      <c r="G1491" s="70"/>
      <c r="H1491" s="375"/>
    </row>
    <row r="1492" spans="1:8" ht="12.75" customHeight="1">
      <c r="A1492" s="282"/>
      <c r="B1492" s="255"/>
      <c r="C1492" s="55" t="s">
        <v>2744</v>
      </c>
      <c r="D1492" s="717"/>
      <c r="E1492" s="82"/>
      <c r="F1492" s="90"/>
      <c r="G1492" s="73"/>
      <c r="H1492" s="278"/>
    </row>
    <row r="1493" spans="1:8" ht="12.75" customHeight="1">
      <c r="A1493" s="245"/>
      <c r="B1493" s="256" t="s">
        <v>1843</v>
      </c>
      <c r="C1493" s="53" t="s">
        <v>673</v>
      </c>
      <c r="D1493" s="411">
        <v>1.1000000000000001</v>
      </c>
      <c r="E1493" s="83" t="s">
        <v>2701</v>
      </c>
      <c r="F1493" s="92"/>
      <c r="G1493" s="101"/>
      <c r="H1493" s="279"/>
    </row>
    <row r="1494" spans="1:8" ht="12.75" customHeight="1">
      <c r="A1494" s="285"/>
      <c r="B1494" s="251"/>
      <c r="C1494" s="264"/>
      <c r="D1494" s="718"/>
      <c r="E1494" s="80"/>
      <c r="F1494" s="69"/>
      <c r="G1494" s="69"/>
      <c r="H1494" s="275"/>
    </row>
    <row r="1495" spans="1:8" ht="12.75" customHeight="1">
      <c r="A1495" s="81"/>
      <c r="B1495" s="294" t="s">
        <v>2511</v>
      </c>
      <c r="C1495" s="53" t="s">
        <v>3150</v>
      </c>
      <c r="D1495" s="393">
        <v>10.7</v>
      </c>
      <c r="E1495" s="81" t="s">
        <v>117</v>
      </c>
      <c r="F1495" s="70"/>
      <c r="G1495" s="70"/>
      <c r="H1495" s="374"/>
    </row>
    <row r="1496" spans="1:8" ht="12.75" customHeight="1">
      <c r="A1496" s="285"/>
      <c r="B1496" s="293"/>
      <c r="C1496" s="52"/>
      <c r="D1496" s="337"/>
      <c r="E1496" s="345"/>
      <c r="F1496" s="355"/>
      <c r="G1496" s="371"/>
      <c r="H1496" s="372"/>
    </row>
    <row r="1497" spans="1:8" ht="12.75" customHeight="1">
      <c r="A1497" s="286"/>
      <c r="B1497" s="294" t="s">
        <v>2528</v>
      </c>
      <c r="C1497" s="53" t="s">
        <v>2530</v>
      </c>
      <c r="D1497" s="338">
        <v>10.7</v>
      </c>
      <c r="E1497" s="86" t="s">
        <v>117</v>
      </c>
      <c r="F1497" s="74"/>
      <c r="G1497" s="70"/>
      <c r="H1497" s="376"/>
    </row>
    <row r="1498" spans="1:8" ht="12.75" customHeight="1">
      <c r="A1498" s="282"/>
      <c r="B1498" s="255"/>
      <c r="C1498" s="55"/>
      <c r="D1498" s="717"/>
      <c r="E1498" s="82"/>
      <c r="F1498" s="90"/>
      <c r="G1498" s="73"/>
      <c r="H1498" s="278"/>
    </row>
    <row r="1499" spans="1:8" ht="12.75" customHeight="1">
      <c r="A1499" s="245"/>
      <c r="B1499" s="256"/>
      <c r="C1499" s="54"/>
      <c r="D1499" s="411"/>
      <c r="E1499" s="83"/>
      <c r="F1499" s="93"/>
      <c r="G1499" s="101"/>
      <c r="H1499" s="279"/>
    </row>
    <row r="1500" spans="1:8" ht="12.75" customHeight="1">
      <c r="A1500" s="282"/>
      <c r="B1500" s="255"/>
      <c r="C1500" s="52"/>
      <c r="D1500" s="326"/>
      <c r="E1500" s="82"/>
      <c r="F1500" s="90"/>
      <c r="G1500" s="69"/>
      <c r="H1500" s="278"/>
    </row>
    <row r="1501" spans="1:8" ht="12.75" customHeight="1">
      <c r="A1501" s="245"/>
      <c r="B1501" s="256" t="s">
        <v>2721</v>
      </c>
      <c r="C1501" s="54"/>
      <c r="D1501" s="327"/>
      <c r="E1501" s="83"/>
      <c r="F1501" s="91"/>
      <c r="G1501" s="70"/>
      <c r="H1501" s="277"/>
    </row>
    <row r="1502" spans="1:8" ht="12.75" customHeight="1">
      <c r="A1502" s="282"/>
      <c r="B1502" s="255"/>
      <c r="C1502" s="52"/>
      <c r="D1502" s="717"/>
      <c r="E1502" s="82"/>
      <c r="F1502" s="90"/>
      <c r="G1502" s="69"/>
      <c r="H1502" s="278"/>
    </row>
    <row r="1503" spans="1:8" ht="12.75" customHeight="1">
      <c r="A1503" s="245"/>
      <c r="B1503" s="256" t="s">
        <v>905</v>
      </c>
      <c r="C1503" s="54" t="s">
        <v>2425</v>
      </c>
      <c r="D1503" s="411">
        <v>0.1</v>
      </c>
      <c r="E1503" s="83" t="s">
        <v>2701</v>
      </c>
      <c r="F1503" s="91"/>
      <c r="G1503" s="70"/>
      <c r="H1503" s="277"/>
    </row>
    <row r="1504" spans="1:8" ht="12.75" customHeight="1">
      <c r="A1504" s="282"/>
      <c r="B1504" s="258"/>
      <c r="C1504" s="52"/>
      <c r="D1504" s="717"/>
      <c r="E1504" s="82"/>
      <c r="F1504" s="90"/>
      <c r="G1504" s="69"/>
      <c r="H1504" s="372"/>
    </row>
    <row r="1505" spans="1:8" ht="12.75" customHeight="1">
      <c r="A1505" s="245"/>
      <c r="B1505" s="256" t="s">
        <v>248</v>
      </c>
      <c r="C1505" s="54" t="s">
        <v>3362</v>
      </c>
      <c r="D1505" s="411">
        <v>0.2</v>
      </c>
      <c r="E1505" s="83" t="s">
        <v>2701</v>
      </c>
      <c r="F1505" s="72"/>
      <c r="G1505" s="70"/>
      <c r="H1505" s="375"/>
    </row>
    <row r="1506" spans="1:8" ht="12.75" customHeight="1">
      <c r="A1506" s="282"/>
      <c r="B1506" s="255"/>
      <c r="C1506" s="55" t="s">
        <v>2744</v>
      </c>
      <c r="D1506" s="717"/>
      <c r="E1506" s="82"/>
      <c r="F1506" s="90"/>
      <c r="G1506" s="73"/>
      <c r="H1506" s="278"/>
    </row>
    <row r="1507" spans="1:8" ht="12.75" customHeight="1">
      <c r="A1507" s="245"/>
      <c r="B1507" s="256" t="s">
        <v>1843</v>
      </c>
      <c r="C1507" s="53" t="s">
        <v>673</v>
      </c>
      <c r="D1507" s="411">
        <v>0.2</v>
      </c>
      <c r="E1507" s="83" t="s">
        <v>2701</v>
      </c>
      <c r="F1507" s="92"/>
      <c r="G1507" s="101"/>
      <c r="H1507" s="279"/>
    </row>
    <row r="1508" spans="1:8" ht="12.75" customHeight="1">
      <c r="A1508" s="285"/>
      <c r="B1508" s="251"/>
      <c r="C1508" s="264"/>
      <c r="D1508" s="718"/>
      <c r="E1508" s="80"/>
      <c r="F1508" s="69"/>
      <c r="G1508" s="69"/>
      <c r="H1508" s="275"/>
    </row>
    <row r="1509" spans="1:8" ht="12.75" customHeight="1">
      <c r="A1509" s="81"/>
      <c r="B1509" s="294" t="s">
        <v>2511</v>
      </c>
      <c r="C1509" s="53" t="s">
        <v>3150</v>
      </c>
      <c r="D1509" s="393">
        <v>1.2</v>
      </c>
      <c r="E1509" s="81" t="s">
        <v>117</v>
      </c>
      <c r="F1509" s="70"/>
      <c r="G1509" s="70"/>
      <c r="H1509" s="374"/>
    </row>
    <row r="1510" spans="1:8" ht="12.75" customHeight="1">
      <c r="A1510" s="285"/>
      <c r="B1510" s="293"/>
      <c r="C1510" s="52"/>
      <c r="D1510" s="337"/>
      <c r="E1510" s="345"/>
      <c r="F1510" s="355"/>
      <c r="G1510" s="371"/>
      <c r="H1510" s="372"/>
    </row>
    <row r="1511" spans="1:8" ht="12.75" customHeight="1">
      <c r="A1511" s="286"/>
      <c r="B1511" s="294" t="s">
        <v>2528</v>
      </c>
      <c r="C1511" s="53" t="s">
        <v>2530</v>
      </c>
      <c r="D1511" s="338">
        <v>1.2</v>
      </c>
      <c r="E1511" s="86" t="s">
        <v>117</v>
      </c>
      <c r="F1511" s="74"/>
      <c r="G1511" s="70"/>
      <c r="H1511" s="376"/>
    </row>
    <row r="1512" spans="1:8" ht="12.75" customHeight="1">
      <c r="A1512" s="282"/>
      <c r="B1512" s="255"/>
      <c r="C1512" s="55"/>
      <c r="D1512" s="717"/>
      <c r="E1512" s="82"/>
      <c r="F1512" s="90"/>
      <c r="G1512" s="73"/>
      <c r="H1512" s="278"/>
    </row>
    <row r="1513" spans="1:8" ht="12.75" customHeight="1">
      <c r="A1513" s="245"/>
      <c r="B1513" s="256"/>
      <c r="C1513" s="54"/>
      <c r="D1513" s="411"/>
      <c r="E1513" s="83"/>
      <c r="F1513" s="93"/>
      <c r="G1513" s="101"/>
      <c r="H1513" s="279"/>
    </row>
    <row r="1514" spans="1:8" ht="12.75" customHeight="1">
      <c r="A1514" s="282"/>
      <c r="B1514" s="255"/>
      <c r="C1514" s="52"/>
      <c r="D1514" s="326"/>
      <c r="E1514" s="82"/>
      <c r="F1514" s="90"/>
      <c r="G1514" s="69"/>
      <c r="H1514" s="278"/>
    </row>
    <row r="1515" spans="1:8" ht="12.75" customHeight="1">
      <c r="A1515" s="245"/>
      <c r="B1515" s="256"/>
      <c r="C1515" s="54"/>
      <c r="D1515" s="327"/>
      <c r="E1515" s="83"/>
      <c r="F1515" s="91"/>
      <c r="G1515" s="70"/>
      <c r="H1515" s="277"/>
    </row>
    <row r="1516" spans="1:8" ht="12.75" customHeight="1">
      <c r="A1516" s="282"/>
      <c r="B1516" s="258"/>
      <c r="C1516" s="52"/>
      <c r="D1516" s="326"/>
      <c r="E1516" s="82"/>
      <c r="F1516" s="90"/>
      <c r="G1516" s="69"/>
      <c r="H1516" s="372"/>
    </row>
    <row r="1517" spans="1:8" ht="12.75" customHeight="1">
      <c r="A1517" s="245"/>
      <c r="B1517" s="256"/>
      <c r="C1517" s="54"/>
      <c r="D1517" s="327"/>
      <c r="E1517" s="83"/>
      <c r="F1517" s="72"/>
      <c r="G1517" s="70"/>
      <c r="H1517" s="375"/>
    </row>
    <row r="1518" spans="1:8" ht="12.75" customHeight="1">
      <c r="A1518" s="282"/>
      <c r="B1518" s="258"/>
      <c r="C1518" s="52"/>
      <c r="D1518" s="326"/>
      <c r="E1518" s="82"/>
      <c r="F1518" s="90"/>
      <c r="G1518" s="69"/>
      <c r="H1518" s="372"/>
    </row>
    <row r="1519" spans="1:8" ht="12.75" customHeight="1">
      <c r="A1519" s="245"/>
      <c r="B1519" s="256"/>
      <c r="C1519" s="53"/>
      <c r="D1519" s="327"/>
      <c r="E1519" s="83"/>
      <c r="F1519" s="72"/>
      <c r="G1519" s="70"/>
      <c r="H1519" s="375"/>
    </row>
    <row r="1520" spans="1:8" ht="12.75" customHeight="1">
      <c r="A1520" s="288"/>
      <c r="B1520" s="261"/>
      <c r="C1520" s="55"/>
      <c r="D1520" s="333"/>
      <c r="E1520" s="85"/>
      <c r="F1520" s="73"/>
      <c r="G1520" s="73"/>
      <c r="H1520" s="278"/>
    </row>
    <row r="1521" spans="1:8" ht="12.75" customHeight="1">
      <c r="A1521" s="283"/>
      <c r="B1521" s="40" t="s">
        <v>165</v>
      </c>
      <c r="C1521" s="53"/>
      <c r="D1521" s="334"/>
      <c r="E1521" s="272"/>
      <c r="F1521" s="94"/>
      <c r="G1521" s="102"/>
      <c r="H1521" s="281"/>
    </row>
    <row r="1522" spans="1:8" ht="12.75" customHeight="1">
      <c r="A1522" s="80"/>
      <c r="B1522" s="249"/>
      <c r="C1522" s="249"/>
      <c r="D1522" s="330"/>
      <c r="E1522" s="80"/>
      <c r="F1522" s="69"/>
      <c r="G1522" s="69"/>
      <c r="H1522" s="275"/>
    </row>
    <row r="1523" spans="1:8" ht="12.75" customHeight="1">
      <c r="A1523" s="245"/>
      <c r="B1523" s="256" t="s">
        <v>2677</v>
      </c>
      <c r="C1523" s="311"/>
      <c r="D1523" s="331"/>
      <c r="E1523" s="81"/>
      <c r="F1523" s="70"/>
      <c r="G1523" s="70"/>
      <c r="H1523" s="374"/>
    </row>
    <row r="1524" spans="1:8" ht="12.75" customHeight="1">
      <c r="A1524" s="282"/>
      <c r="B1524" s="255" t="s">
        <v>420</v>
      </c>
      <c r="C1524" s="55"/>
      <c r="D1524" s="330"/>
      <c r="E1524" s="80"/>
      <c r="F1524" s="69"/>
      <c r="G1524" s="69"/>
      <c r="H1524" s="275"/>
    </row>
    <row r="1525" spans="1:8" ht="12.75" customHeight="1">
      <c r="A1525" s="711"/>
      <c r="B1525" s="256" t="s">
        <v>3111</v>
      </c>
      <c r="C1525" s="53" t="s">
        <v>2401</v>
      </c>
      <c r="D1525" s="331"/>
      <c r="E1525" s="81"/>
      <c r="F1525" s="70"/>
      <c r="G1525" s="70"/>
      <c r="H1525" s="277"/>
    </row>
    <row r="1526" spans="1:8" ht="12.75" customHeight="1">
      <c r="A1526" s="282"/>
      <c r="B1526" s="255"/>
      <c r="C1526" s="52"/>
      <c r="D1526" s="326"/>
      <c r="E1526" s="82"/>
      <c r="F1526" s="90"/>
      <c r="G1526" s="69"/>
      <c r="H1526" s="278"/>
    </row>
    <row r="1527" spans="1:8" ht="12.75" customHeight="1">
      <c r="A1527" s="245"/>
      <c r="B1527" s="256"/>
      <c r="C1527" s="54"/>
      <c r="D1527" s="327"/>
      <c r="E1527" s="83"/>
      <c r="F1527" s="91"/>
      <c r="G1527" s="70"/>
      <c r="H1527" s="277"/>
    </row>
    <row r="1528" spans="1:8" ht="12.75" customHeight="1">
      <c r="A1528" s="282"/>
      <c r="B1528" s="255"/>
      <c r="C1528" s="52"/>
      <c r="D1528" s="717"/>
      <c r="E1528" s="82"/>
      <c r="F1528" s="90"/>
      <c r="G1528" s="69"/>
      <c r="H1528" s="278"/>
    </row>
    <row r="1529" spans="1:8" ht="12.75" customHeight="1">
      <c r="A1529" s="245"/>
      <c r="B1529" s="256" t="s">
        <v>905</v>
      </c>
      <c r="C1529" s="54" t="s">
        <v>2425</v>
      </c>
      <c r="D1529" s="411">
        <v>0.6</v>
      </c>
      <c r="E1529" s="83" t="s">
        <v>2701</v>
      </c>
      <c r="F1529" s="91"/>
      <c r="G1529" s="70"/>
      <c r="H1529" s="277"/>
    </row>
    <row r="1530" spans="1:8" ht="12.75" customHeight="1">
      <c r="A1530" s="282"/>
      <c r="B1530" s="255"/>
      <c r="C1530" s="52"/>
      <c r="D1530" s="717"/>
      <c r="E1530" s="82"/>
      <c r="F1530" s="90"/>
      <c r="G1530" s="69"/>
      <c r="H1530" s="372"/>
    </row>
    <row r="1531" spans="1:8" ht="12.75" customHeight="1">
      <c r="A1531" s="245"/>
      <c r="B1531" s="256" t="s">
        <v>2710</v>
      </c>
      <c r="C1531" s="54" t="s">
        <v>1932</v>
      </c>
      <c r="D1531" s="411">
        <v>3.e-002</v>
      </c>
      <c r="E1531" s="83" t="s">
        <v>1022</v>
      </c>
      <c r="F1531" s="72"/>
      <c r="G1531" s="70"/>
      <c r="H1531" s="375"/>
    </row>
    <row r="1532" spans="1:8" ht="12.75" customHeight="1">
      <c r="A1532" s="285"/>
      <c r="B1532" s="293"/>
      <c r="C1532" s="52"/>
      <c r="D1532" s="337"/>
      <c r="E1532" s="82"/>
      <c r="F1532" s="355"/>
      <c r="G1532" s="73"/>
      <c r="H1532" s="372"/>
    </row>
    <row r="1533" spans="1:8" ht="12.75" customHeight="1">
      <c r="A1533" s="286"/>
      <c r="B1533" s="256" t="s">
        <v>2469</v>
      </c>
      <c r="C1533" s="54" t="s">
        <v>673</v>
      </c>
      <c r="D1533" s="338">
        <v>3.e-002</v>
      </c>
      <c r="E1533" s="83" t="s">
        <v>1022</v>
      </c>
      <c r="F1533" s="356"/>
      <c r="G1533" s="101"/>
      <c r="H1533" s="373"/>
    </row>
    <row r="1534" spans="1:8" ht="12.75" customHeight="1">
      <c r="A1534" s="282"/>
      <c r="B1534" s="258"/>
      <c r="C1534" s="52"/>
      <c r="D1534" s="717"/>
      <c r="E1534" s="82"/>
      <c r="F1534" s="90"/>
      <c r="G1534" s="69"/>
      <c r="H1534" s="372"/>
    </row>
    <row r="1535" spans="1:8" ht="12.75" customHeight="1">
      <c r="A1535" s="245"/>
      <c r="B1535" s="256" t="s">
        <v>248</v>
      </c>
      <c r="C1535" s="54" t="s">
        <v>3228</v>
      </c>
      <c r="D1535" s="411">
        <v>0.3</v>
      </c>
      <c r="E1535" s="83" t="s">
        <v>2701</v>
      </c>
      <c r="F1535" s="72"/>
      <c r="G1535" s="70"/>
      <c r="H1535" s="375"/>
    </row>
    <row r="1536" spans="1:8" ht="12.75" customHeight="1">
      <c r="A1536" s="282"/>
      <c r="B1536" s="255"/>
      <c r="C1536" s="55" t="s">
        <v>2744</v>
      </c>
      <c r="D1536" s="717"/>
      <c r="E1536" s="82"/>
      <c r="F1536" s="90"/>
      <c r="G1536" s="73"/>
      <c r="H1536" s="278"/>
    </row>
    <row r="1537" spans="1:8" ht="12.75" customHeight="1">
      <c r="A1537" s="245"/>
      <c r="B1537" s="256" t="s">
        <v>1843</v>
      </c>
      <c r="C1537" s="53" t="s">
        <v>673</v>
      </c>
      <c r="D1537" s="411">
        <v>0.3</v>
      </c>
      <c r="E1537" s="83" t="s">
        <v>2701</v>
      </c>
      <c r="F1537" s="92"/>
      <c r="G1537" s="101"/>
      <c r="H1537" s="279"/>
    </row>
    <row r="1538" spans="1:8" ht="12.75" customHeight="1">
      <c r="A1538" s="285"/>
      <c r="B1538" s="251"/>
      <c r="C1538" s="264"/>
      <c r="D1538" s="718"/>
      <c r="E1538" s="80"/>
      <c r="F1538" s="69"/>
      <c r="G1538" s="69"/>
      <c r="H1538" s="275"/>
    </row>
    <row r="1539" spans="1:8" ht="12.75" customHeight="1">
      <c r="A1539" s="81"/>
      <c r="B1539" s="294" t="s">
        <v>2511</v>
      </c>
      <c r="C1539" s="53" t="s">
        <v>3150</v>
      </c>
      <c r="D1539" s="393">
        <v>2</v>
      </c>
      <c r="E1539" s="81" t="s">
        <v>117</v>
      </c>
      <c r="F1539" s="70"/>
      <c r="G1539" s="70"/>
      <c r="H1539" s="374"/>
    </row>
    <row r="1540" spans="1:8" ht="12.75" customHeight="1">
      <c r="A1540" s="285"/>
      <c r="B1540" s="293"/>
      <c r="C1540" s="52"/>
      <c r="D1540" s="337"/>
      <c r="E1540" s="345"/>
      <c r="F1540" s="355"/>
      <c r="G1540" s="371"/>
      <c r="H1540" s="372"/>
    </row>
    <row r="1541" spans="1:8" ht="12.75" customHeight="1">
      <c r="A1541" s="286"/>
      <c r="B1541" s="294" t="s">
        <v>2528</v>
      </c>
      <c r="C1541" s="53" t="s">
        <v>2530</v>
      </c>
      <c r="D1541" s="338">
        <v>2</v>
      </c>
      <c r="E1541" s="86" t="s">
        <v>117</v>
      </c>
      <c r="F1541" s="74"/>
      <c r="G1541" s="70"/>
      <c r="H1541" s="376"/>
    </row>
    <row r="1542" spans="1:8" ht="12.75" customHeight="1">
      <c r="A1542" s="282"/>
      <c r="B1542" s="255"/>
      <c r="C1542" s="55"/>
      <c r="D1542" s="717"/>
      <c r="E1542" s="82"/>
      <c r="F1542" s="90"/>
      <c r="G1542" s="73"/>
      <c r="H1542" s="278"/>
    </row>
    <row r="1543" spans="1:8" ht="12.75" customHeight="1">
      <c r="A1543" s="245"/>
      <c r="B1543" s="256"/>
      <c r="C1543" s="54"/>
      <c r="D1543" s="411"/>
      <c r="E1543" s="83"/>
      <c r="F1543" s="93"/>
      <c r="G1543" s="101"/>
      <c r="H1543" s="279"/>
    </row>
    <row r="1544" spans="1:8" ht="12.75" customHeight="1">
      <c r="A1544" s="282"/>
      <c r="B1544" s="255"/>
      <c r="C1544" s="55"/>
      <c r="D1544" s="326"/>
      <c r="E1544" s="82"/>
      <c r="F1544" s="90"/>
      <c r="G1544" s="73"/>
      <c r="H1544" s="278"/>
    </row>
    <row r="1545" spans="1:8" ht="12.75" customHeight="1">
      <c r="A1545" s="245"/>
      <c r="B1545" s="256"/>
      <c r="C1545" s="54"/>
      <c r="D1545" s="327"/>
      <c r="E1545" s="83"/>
      <c r="F1545" s="91"/>
      <c r="G1545" s="101"/>
      <c r="H1545" s="279"/>
    </row>
    <row r="1546" spans="1:8" ht="12.75" customHeight="1">
      <c r="A1546" s="282"/>
      <c r="B1546" s="255"/>
      <c r="C1546" s="52"/>
      <c r="D1546" s="326"/>
      <c r="E1546" s="82"/>
      <c r="F1546" s="90"/>
      <c r="G1546" s="73"/>
      <c r="H1546" s="278"/>
    </row>
    <row r="1547" spans="1:8" ht="12.75" customHeight="1">
      <c r="A1547" s="286"/>
      <c r="B1547" s="294"/>
      <c r="C1547" s="53"/>
      <c r="D1547" s="329"/>
      <c r="E1547" s="86"/>
      <c r="F1547" s="356"/>
      <c r="G1547" s="101"/>
      <c r="H1547" s="373"/>
    </row>
    <row r="1548" spans="1:8" ht="12.75" customHeight="1">
      <c r="A1548" s="285"/>
      <c r="B1548" s="293"/>
      <c r="C1548" s="52"/>
      <c r="D1548" s="328"/>
      <c r="E1548" s="345"/>
      <c r="F1548" s="355"/>
      <c r="G1548" s="73"/>
      <c r="H1548" s="372"/>
    </row>
    <row r="1549" spans="1:8" ht="12.75" customHeight="1">
      <c r="A1549" s="286"/>
      <c r="B1549" s="294" t="s">
        <v>3164</v>
      </c>
      <c r="C1549" s="54" t="s">
        <v>3405</v>
      </c>
      <c r="D1549" s="329">
        <v>1.7</v>
      </c>
      <c r="E1549" s="86" t="s">
        <v>117</v>
      </c>
      <c r="F1549" s="356"/>
      <c r="G1549" s="101"/>
      <c r="H1549" s="373"/>
    </row>
    <row r="1550" spans="1:8" ht="12.75" customHeight="1">
      <c r="A1550" s="285"/>
      <c r="B1550" s="293"/>
      <c r="C1550" s="52"/>
      <c r="D1550" s="328"/>
      <c r="E1550" s="345"/>
      <c r="F1550" s="355"/>
      <c r="G1550" s="73"/>
      <c r="H1550" s="372"/>
    </row>
    <row r="1551" spans="1:8" ht="12.75" customHeight="1">
      <c r="A1551" s="286"/>
      <c r="B1551" s="294" t="s">
        <v>3249</v>
      </c>
      <c r="C1551" s="53" t="s">
        <v>2821</v>
      </c>
      <c r="D1551" s="329">
        <v>4</v>
      </c>
      <c r="E1551" s="86" t="s">
        <v>866</v>
      </c>
      <c r="F1551" s="356"/>
      <c r="G1551" s="101"/>
      <c r="H1551" s="373"/>
    </row>
    <row r="1552" spans="1:8" ht="12.75" customHeight="1">
      <c r="A1552" s="285"/>
      <c r="B1552" s="293"/>
      <c r="C1552" s="52"/>
      <c r="D1552" s="328"/>
      <c r="E1552" s="345"/>
      <c r="F1552" s="355"/>
      <c r="G1552" s="73"/>
      <c r="H1552" s="372"/>
    </row>
    <row r="1553" spans="1:8" ht="12.75" customHeight="1">
      <c r="A1553" s="286"/>
      <c r="B1553" s="294" t="s">
        <v>3249</v>
      </c>
      <c r="C1553" s="53" t="s">
        <v>2645</v>
      </c>
      <c r="D1553" s="329">
        <v>4</v>
      </c>
      <c r="E1553" s="86" t="s">
        <v>866</v>
      </c>
      <c r="F1553" s="356"/>
      <c r="G1553" s="101"/>
      <c r="H1553" s="373"/>
    </row>
    <row r="1554" spans="1:8" ht="12.75" customHeight="1">
      <c r="A1554" s="285"/>
      <c r="B1554" s="293"/>
      <c r="C1554" s="52"/>
      <c r="D1554" s="328"/>
      <c r="E1554" s="345"/>
      <c r="F1554" s="355"/>
      <c r="G1554" s="73"/>
      <c r="H1554" s="372"/>
    </row>
    <row r="1555" spans="1:8" ht="12.75" customHeight="1">
      <c r="A1555" s="286"/>
      <c r="B1555" s="294" t="s">
        <v>3165</v>
      </c>
      <c r="C1555" s="53" t="s">
        <v>657</v>
      </c>
      <c r="D1555" s="329">
        <v>1.2</v>
      </c>
      <c r="E1555" s="86" t="s">
        <v>2701</v>
      </c>
      <c r="F1555" s="356"/>
      <c r="G1555" s="101"/>
      <c r="H1555" s="373"/>
    </row>
    <row r="1556" spans="1:8" ht="12.75" customHeight="1">
      <c r="A1556" s="285"/>
      <c r="B1556" s="293"/>
      <c r="C1556" s="52"/>
      <c r="D1556" s="328"/>
      <c r="E1556" s="345"/>
      <c r="F1556" s="355"/>
      <c r="G1556" s="73"/>
      <c r="H1556" s="372"/>
    </row>
    <row r="1557" spans="1:8" ht="12.75" customHeight="1">
      <c r="A1557" s="286"/>
      <c r="B1557" s="294"/>
      <c r="C1557" s="53"/>
      <c r="D1557" s="329"/>
      <c r="E1557" s="86"/>
      <c r="F1557" s="356"/>
      <c r="G1557" s="101"/>
      <c r="H1557" s="373"/>
    </row>
    <row r="1558" spans="1:8" ht="12.75" customHeight="1">
      <c r="A1558" s="285"/>
      <c r="B1558" s="293"/>
      <c r="C1558" s="52"/>
      <c r="D1558" s="328"/>
      <c r="E1558" s="345"/>
      <c r="F1558" s="355"/>
      <c r="G1558" s="73"/>
      <c r="H1558" s="372"/>
    </row>
    <row r="1559" spans="1:8" ht="12.75" customHeight="1">
      <c r="A1559" s="286"/>
      <c r="B1559" s="294"/>
      <c r="C1559" s="53"/>
      <c r="D1559" s="329"/>
      <c r="E1559" s="86"/>
      <c r="F1559" s="356"/>
      <c r="G1559" s="101"/>
      <c r="H1559" s="373"/>
    </row>
    <row r="1560" spans="1:8" ht="12.75" customHeight="1">
      <c r="A1560" s="288"/>
      <c r="B1560" s="261"/>
      <c r="C1560" s="55"/>
      <c r="D1560" s="333"/>
      <c r="E1560" s="85"/>
      <c r="F1560" s="73"/>
      <c r="G1560" s="73"/>
      <c r="H1560" s="278"/>
    </row>
    <row r="1561" spans="1:8" ht="12.75" customHeight="1">
      <c r="A1561" s="283"/>
      <c r="B1561" s="40" t="s">
        <v>165</v>
      </c>
      <c r="C1561" s="53"/>
      <c r="D1561" s="334"/>
      <c r="E1561" s="272"/>
      <c r="F1561" s="94"/>
      <c r="G1561" s="102"/>
      <c r="H1561" s="281"/>
    </row>
    <row r="1562" spans="1:8" ht="12.75" customHeight="1">
      <c r="A1562" s="80"/>
      <c r="B1562" s="249"/>
      <c r="C1562" s="249"/>
      <c r="D1562" s="330"/>
      <c r="E1562" s="80"/>
      <c r="F1562" s="69"/>
      <c r="G1562" s="69"/>
      <c r="H1562" s="275"/>
    </row>
    <row r="1563" spans="1:8" ht="12.75" customHeight="1">
      <c r="A1563" s="245"/>
      <c r="B1563" s="256" t="s">
        <v>4732</v>
      </c>
      <c r="C1563" s="311"/>
      <c r="D1563" s="331"/>
      <c r="E1563" s="81"/>
      <c r="F1563" s="70"/>
      <c r="G1563" s="70"/>
      <c r="H1563" s="374"/>
    </row>
    <row r="1564" spans="1:8" ht="12.75" customHeight="1">
      <c r="A1564" s="282"/>
      <c r="B1564" s="255" t="s">
        <v>244</v>
      </c>
      <c r="C1564" s="55"/>
      <c r="D1564" s="330"/>
      <c r="E1564" s="80"/>
      <c r="F1564" s="69"/>
      <c r="G1564" s="69"/>
      <c r="H1564" s="275"/>
    </row>
    <row r="1565" spans="1:8" ht="12.75" customHeight="1">
      <c r="A1565" s="711"/>
      <c r="B1565" s="256" t="s">
        <v>3116</v>
      </c>
      <c r="C1565" s="54" t="s">
        <v>173</v>
      </c>
      <c r="D1565" s="331"/>
      <c r="E1565" s="81"/>
      <c r="F1565" s="70"/>
      <c r="G1565" s="70"/>
      <c r="H1565" s="277"/>
    </row>
    <row r="1566" spans="1:8" ht="12.75" customHeight="1">
      <c r="A1566" s="282"/>
      <c r="B1566" s="255"/>
      <c r="C1566" s="52"/>
      <c r="D1566" s="326"/>
      <c r="E1566" s="82"/>
      <c r="F1566" s="90"/>
      <c r="G1566" s="69"/>
      <c r="H1566" s="278"/>
    </row>
    <row r="1567" spans="1:8" ht="12.75" customHeight="1">
      <c r="A1567" s="245"/>
      <c r="B1567" s="256"/>
      <c r="C1567" s="54"/>
      <c r="D1567" s="327"/>
      <c r="E1567" s="83"/>
      <c r="F1567" s="91"/>
      <c r="G1567" s="70"/>
      <c r="H1567" s="277"/>
    </row>
    <row r="1568" spans="1:8" ht="12.75" customHeight="1">
      <c r="A1568" s="282"/>
      <c r="B1568" s="255"/>
      <c r="C1568" s="52"/>
      <c r="D1568" s="717"/>
      <c r="E1568" s="82"/>
      <c r="F1568" s="90"/>
      <c r="G1568" s="69"/>
      <c r="H1568" s="278"/>
    </row>
    <row r="1569" spans="1:8" ht="12.75" customHeight="1">
      <c r="A1569" s="245"/>
      <c r="B1569" s="256" t="s">
        <v>905</v>
      </c>
      <c r="C1569" s="54" t="s">
        <v>2425</v>
      </c>
      <c r="D1569" s="411">
        <v>0.1</v>
      </c>
      <c r="E1569" s="83" t="s">
        <v>2701</v>
      </c>
      <c r="F1569" s="91"/>
      <c r="G1569" s="70"/>
      <c r="H1569" s="277"/>
    </row>
    <row r="1570" spans="1:8" ht="12.75" customHeight="1">
      <c r="A1570" s="282"/>
      <c r="B1570" s="255"/>
      <c r="C1570" s="52"/>
      <c r="D1570" s="717"/>
      <c r="E1570" s="82"/>
      <c r="F1570" s="90"/>
      <c r="G1570" s="69"/>
      <c r="H1570" s="372"/>
    </row>
    <row r="1571" spans="1:8" ht="12.75" customHeight="1">
      <c r="A1571" s="245"/>
      <c r="B1571" s="256" t="s">
        <v>2710</v>
      </c>
      <c r="C1571" s="54" t="s">
        <v>3388</v>
      </c>
      <c r="D1571" s="411">
        <v>4.e-002</v>
      </c>
      <c r="E1571" s="83" t="s">
        <v>1022</v>
      </c>
      <c r="F1571" s="72"/>
      <c r="G1571" s="70"/>
      <c r="H1571" s="375"/>
    </row>
    <row r="1572" spans="1:8" ht="12.75" customHeight="1">
      <c r="A1572" s="285"/>
      <c r="B1572" s="293"/>
      <c r="C1572" s="52"/>
      <c r="D1572" s="337"/>
      <c r="E1572" s="82"/>
      <c r="F1572" s="355"/>
      <c r="G1572" s="73"/>
      <c r="H1572" s="372"/>
    </row>
    <row r="1573" spans="1:8" ht="12.75" customHeight="1">
      <c r="A1573" s="286"/>
      <c r="B1573" s="256" t="s">
        <v>2469</v>
      </c>
      <c r="C1573" s="54" t="s">
        <v>673</v>
      </c>
      <c r="D1573" s="338">
        <v>4.e-002</v>
      </c>
      <c r="E1573" s="83" t="s">
        <v>1022</v>
      </c>
      <c r="F1573" s="356"/>
      <c r="G1573" s="101"/>
      <c r="H1573" s="373"/>
    </row>
    <row r="1574" spans="1:8" ht="12.75" customHeight="1">
      <c r="A1574" s="282"/>
      <c r="B1574" s="255"/>
      <c r="C1574" s="52"/>
      <c r="D1574" s="717"/>
      <c r="E1574" s="82"/>
      <c r="F1574" s="90"/>
      <c r="G1574" s="69"/>
      <c r="H1574" s="278"/>
    </row>
    <row r="1575" spans="1:8" ht="12.75" customHeight="1">
      <c r="A1575" s="245"/>
      <c r="B1575" s="256" t="s">
        <v>248</v>
      </c>
      <c r="C1575" s="54" t="s">
        <v>631</v>
      </c>
      <c r="D1575" s="411">
        <v>0.1</v>
      </c>
      <c r="E1575" s="83" t="s">
        <v>2701</v>
      </c>
      <c r="F1575" s="91"/>
      <c r="G1575" s="70"/>
      <c r="H1575" s="277"/>
    </row>
    <row r="1576" spans="1:8" ht="12.75" customHeight="1">
      <c r="A1576" s="282"/>
      <c r="B1576" s="258"/>
      <c r="C1576" s="52"/>
      <c r="D1576" s="717"/>
      <c r="E1576" s="82"/>
      <c r="F1576" s="90"/>
      <c r="G1576" s="69"/>
      <c r="H1576" s="372"/>
    </row>
    <row r="1577" spans="1:8" ht="12.75" customHeight="1">
      <c r="A1577" s="245"/>
      <c r="B1577" s="256" t="s">
        <v>248</v>
      </c>
      <c r="C1577" s="54" t="s">
        <v>3406</v>
      </c>
      <c r="D1577" s="411">
        <v>0.3</v>
      </c>
      <c r="E1577" s="83" t="s">
        <v>2701</v>
      </c>
      <c r="F1577" s="72"/>
      <c r="G1577" s="70"/>
      <c r="H1577" s="375"/>
    </row>
    <row r="1578" spans="1:8" ht="12.75" customHeight="1">
      <c r="A1578" s="282"/>
      <c r="B1578" s="255"/>
      <c r="C1578" s="55" t="s">
        <v>2712</v>
      </c>
      <c r="D1578" s="717"/>
      <c r="E1578" s="82"/>
      <c r="F1578" s="90"/>
      <c r="G1578" s="73"/>
      <c r="H1578" s="278"/>
    </row>
    <row r="1579" spans="1:8" ht="12.75" customHeight="1">
      <c r="A1579" s="245"/>
      <c r="B1579" s="256" t="s">
        <v>1843</v>
      </c>
      <c r="C1579" s="53" t="s">
        <v>666</v>
      </c>
      <c r="D1579" s="411">
        <v>0.1</v>
      </c>
      <c r="E1579" s="83" t="s">
        <v>2701</v>
      </c>
      <c r="F1579" s="91"/>
      <c r="G1579" s="101"/>
      <c r="H1579" s="279"/>
    </row>
    <row r="1580" spans="1:8" ht="12.75" customHeight="1">
      <c r="A1580" s="282"/>
      <c r="B1580" s="255"/>
      <c r="C1580" s="55" t="s">
        <v>2744</v>
      </c>
      <c r="D1580" s="717"/>
      <c r="E1580" s="82"/>
      <c r="F1580" s="90"/>
      <c r="G1580" s="73"/>
      <c r="H1580" s="278"/>
    </row>
    <row r="1581" spans="1:8" ht="12.75" customHeight="1">
      <c r="A1581" s="245"/>
      <c r="B1581" s="256" t="s">
        <v>1843</v>
      </c>
      <c r="C1581" s="53" t="s">
        <v>673</v>
      </c>
      <c r="D1581" s="411">
        <v>0.3</v>
      </c>
      <c r="E1581" s="83" t="s">
        <v>2701</v>
      </c>
      <c r="F1581" s="92"/>
      <c r="G1581" s="101"/>
      <c r="H1581" s="279"/>
    </row>
    <row r="1582" spans="1:8" ht="12.75" customHeight="1">
      <c r="A1582" s="285"/>
      <c r="B1582" s="251"/>
      <c r="C1582" s="264"/>
      <c r="D1582" s="718"/>
      <c r="E1582" s="80"/>
      <c r="F1582" s="69"/>
      <c r="G1582" s="69"/>
      <c r="H1582" s="275"/>
    </row>
    <row r="1583" spans="1:8" ht="12.75" customHeight="1">
      <c r="A1583" s="81"/>
      <c r="B1583" s="294" t="s">
        <v>2511</v>
      </c>
      <c r="C1583" s="53" t="s">
        <v>3150</v>
      </c>
      <c r="D1583" s="393">
        <v>1.8</v>
      </c>
      <c r="E1583" s="81" t="s">
        <v>117</v>
      </c>
      <c r="F1583" s="70"/>
      <c r="G1583" s="70"/>
      <c r="H1583" s="374"/>
    </row>
    <row r="1584" spans="1:8" ht="12.75" customHeight="1">
      <c r="A1584" s="285"/>
      <c r="B1584" s="293"/>
      <c r="C1584" s="52"/>
      <c r="D1584" s="337"/>
      <c r="E1584" s="345"/>
      <c r="F1584" s="355"/>
      <c r="G1584" s="371"/>
      <c r="H1584" s="372"/>
    </row>
    <row r="1585" spans="1:8" ht="12.75" customHeight="1">
      <c r="A1585" s="286"/>
      <c r="B1585" s="294" t="s">
        <v>2528</v>
      </c>
      <c r="C1585" s="53" t="s">
        <v>2530</v>
      </c>
      <c r="D1585" s="338">
        <v>1.8</v>
      </c>
      <c r="E1585" s="86" t="s">
        <v>117</v>
      </c>
      <c r="F1585" s="74"/>
      <c r="G1585" s="70"/>
      <c r="H1585" s="376"/>
    </row>
    <row r="1586" spans="1:8" ht="12.75" customHeight="1">
      <c r="A1586" s="282"/>
      <c r="B1586" s="255"/>
      <c r="C1586" s="52"/>
      <c r="D1586" s="326"/>
      <c r="E1586" s="82"/>
      <c r="F1586" s="90"/>
      <c r="G1586" s="69"/>
      <c r="H1586" s="278"/>
    </row>
    <row r="1587" spans="1:8" ht="12.75" customHeight="1">
      <c r="A1587" s="245"/>
      <c r="B1587" s="256"/>
      <c r="C1587" s="54"/>
      <c r="D1587" s="327"/>
      <c r="E1587" s="83"/>
      <c r="F1587" s="91"/>
      <c r="G1587" s="70"/>
      <c r="H1587" s="277"/>
    </row>
    <row r="1588" spans="1:8" ht="12.75" customHeight="1">
      <c r="A1588" s="282"/>
      <c r="B1588" s="258"/>
      <c r="C1588" s="52" t="s">
        <v>3347</v>
      </c>
      <c r="D1588" s="326"/>
      <c r="E1588" s="82"/>
      <c r="F1588" s="90"/>
      <c r="G1588" s="69"/>
      <c r="H1588" s="372"/>
    </row>
    <row r="1589" spans="1:8" ht="12.75" customHeight="1">
      <c r="A1589" s="245"/>
      <c r="B1589" s="256" t="s">
        <v>1936</v>
      </c>
      <c r="C1589" s="53" t="s">
        <v>3407</v>
      </c>
      <c r="D1589" s="411">
        <v>0.13</v>
      </c>
      <c r="E1589" s="83" t="s">
        <v>1022</v>
      </c>
      <c r="F1589" s="72"/>
      <c r="G1589" s="70"/>
      <c r="H1589" s="375"/>
    </row>
    <row r="1590" spans="1:8" ht="12.75" customHeight="1">
      <c r="A1590" s="282"/>
      <c r="B1590" s="255"/>
      <c r="C1590" s="52"/>
      <c r="D1590" s="326"/>
      <c r="E1590" s="82"/>
      <c r="F1590" s="90"/>
      <c r="G1590" s="73"/>
      <c r="H1590" s="278"/>
    </row>
    <row r="1591" spans="1:8" ht="12.75" customHeight="1">
      <c r="A1591" s="286"/>
      <c r="B1591" s="294" t="s">
        <v>3409</v>
      </c>
      <c r="C1591" s="53"/>
      <c r="D1591" s="329">
        <v>1</v>
      </c>
      <c r="E1591" s="86" t="s">
        <v>866</v>
      </c>
      <c r="F1591" s="356"/>
      <c r="G1591" s="101"/>
      <c r="H1591" s="373"/>
    </row>
    <row r="1592" spans="1:8" ht="12.75" customHeight="1">
      <c r="A1592" s="285"/>
      <c r="B1592" s="293"/>
      <c r="C1592" s="52"/>
      <c r="D1592" s="328"/>
      <c r="E1592" s="345"/>
      <c r="F1592" s="355"/>
      <c r="G1592" s="73"/>
      <c r="H1592" s="372"/>
    </row>
    <row r="1593" spans="1:8" ht="12.75" customHeight="1">
      <c r="A1593" s="286"/>
      <c r="B1593" s="294" t="s">
        <v>3412</v>
      </c>
      <c r="C1593" s="53" t="s">
        <v>1666</v>
      </c>
      <c r="D1593" s="329">
        <v>24</v>
      </c>
      <c r="E1593" s="86" t="s">
        <v>2432</v>
      </c>
      <c r="F1593" s="356"/>
      <c r="G1593" s="101"/>
      <c r="H1593" s="373"/>
    </row>
    <row r="1594" spans="1:8" ht="12.75" customHeight="1">
      <c r="A1594" s="285"/>
      <c r="B1594" s="293" t="s">
        <v>769</v>
      </c>
      <c r="C1594" s="52"/>
      <c r="D1594" s="328"/>
      <c r="E1594" s="345"/>
      <c r="F1594" s="355"/>
      <c r="G1594" s="73"/>
      <c r="H1594" s="372"/>
    </row>
    <row r="1595" spans="1:8" ht="12.75" customHeight="1">
      <c r="A1595" s="286"/>
      <c r="B1595" s="294" t="s">
        <v>3410</v>
      </c>
      <c r="C1595" s="54" t="s">
        <v>2348</v>
      </c>
      <c r="D1595" s="329">
        <v>0.4</v>
      </c>
      <c r="E1595" s="86" t="s">
        <v>117</v>
      </c>
      <c r="F1595" s="356"/>
      <c r="G1595" s="101"/>
      <c r="H1595" s="373"/>
    </row>
    <row r="1596" spans="1:8" ht="12.75" customHeight="1">
      <c r="A1596" s="285"/>
      <c r="B1596" s="293"/>
      <c r="C1596" s="52"/>
      <c r="D1596" s="328"/>
      <c r="E1596" s="345"/>
      <c r="F1596" s="355"/>
      <c r="G1596" s="73"/>
      <c r="H1596" s="372"/>
    </row>
    <row r="1597" spans="1:8" ht="12.75" customHeight="1">
      <c r="A1597" s="286"/>
      <c r="B1597" s="294"/>
      <c r="C1597" s="53"/>
      <c r="D1597" s="329"/>
      <c r="E1597" s="86"/>
      <c r="F1597" s="356"/>
      <c r="G1597" s="101"/>
      <c r="H1597" s="373"/>
    </row>
    <row r="1598" spans="1:8" ht="12.75" customHeight="1">
      <c r="A1598" s="285"/>
      <c r="B1598" s="293"/>
      <c r="C1598" s="52"/>
      <c r="D1598" s="328"/>
      <c r="E1598" s="345"/>
      <c r="F1598" s="355"/>
      <c r="G1598" s="73"/>
      <c r="H1598" s="372"/>
    </row>
    <row r="1599" spans="1:8" ht="12.75" customHeight="1">
      <c r="A1599" s="286"/>
      <c r="B1599" s="294"/>
      <c r="C1599" s="53"/>
      <c r="D1599" s="329"/>
      <c r="E1599" s="86"/>
      <c r="F1599" s="356"/>
      <c r="G1599" s="101"/>
      <c r="H1599" s="373"/>
    </row>
    <row r="1600" spans="1:8" ht="12.75" customHeight="1">
      <c r="A1600" s="288"/>
      <c r="B1600" s="261"/>
      <c r="C1600" s="55"/>
      <c r="D1600" s="333"/>
      <c r="E1600" s="85"/>
      <c r="F1600" s="73"/>
      <c r="G1600" s="73"/>
      <c r="H1600" s="278"/>
    </row>
    <row r="1601" spans="1:8" ht="12.75" customHeight="1">
      <c r="A1601" s="283"/>
      <c r="B1601" s="40" t="s">
        <v>165</v>
      </c>
      <c r="C1601" s="53"/>
      <c r="D1601" s="334"/>
      <c r="E1601" s="272"/>
      <c r="F1601" s="94"/>
      <c r="G1601" s="102"/>
      <c r="H1601" s="281"/>
    </row>
    <row r="1602" spans="1:8" ht="12.75" customHeight="1">
      <c r="A1602" s="80"/>
      <c r="B1602" s="249"/>
      <c r="C1602" s="249"/>
      <c r="D1602" s="330"/>
      <c r="E1602" s="80"/>
      <c r="F1602" s="69"/>
      <c r="G1602" s="69"/>
      <c r="H1602" s="275"/>
    </row>
    <row r="1603" spans="1:8" ht="12.75" customHeight="1">
      <c r="A1603" s="245"/>
      <c r="B1603" s="256" t="s">
        <v>4853</v>
      </c>
      <c r="C1603" s="311"/>
      <c r="D1603" s="331"/>
      <c r="E1603" s="81"/>
      <c r="F1603" s="70"/>
      <c r="G1603" s="70"/>
      <c r="H1603" s="374"/>
    </row>
    <row r="1604" spans="1:8" ht="12.75" customHeight="1">
      <c r="A1604" s="282"/>
      <c r="B1604" s="293"/>
      <c r="C1604" s="52"/>
      <c r="D1604" s="330"/>
      <c r="E1604" s="80"/>
      <c r="F1604" s="69"/>
      <c r="G1604" s="69"/>
      <c r="H1604" s="275"/>
    </row>
    <row r="1605" spans="1:8" ht="12.75" customHeight="1">
      <c r="A1605" s="711"/>
      <c r="B1605" s="294" t="s">
        <v>2716</v>
      </c>
      <c r="C1605" s="53"/>
      <c r="D1605" s="331"/>
      <c r="E1605" s="81"/>
      <c r="F1605" s="70"/>
      <c r="G1605" s="70"/>
      <c r="H1605" s="277"/>
    </row>
    <row r="1606" spans="1:8" ht="12.75" customHeight="1">
      <c r="A1606" s="282"/>
      <c r="B1606" s="255"/>
      <c r="C1606" s="52"/>
      <c r="D1606" s="326"/>
      <c r="E1606" s="82"/>
      <c r="F1606" s="90"/>
      <c r="G1606" s="69"/>
      <c r="H1606" s="278"/>
    </row>
    <row r="1607" spans="1:8" ht="12.75" customHeight="1">
      <c r="A1607" s="245"/>
      <c r="B1607" s="256"/>
      <c r="C1607" s="54"/>
      <c r="D1607" s="327"/>
      <c r="E1607" s="83"/>
      <c r="F1607" s="91"/>
      <c r="G1607" s="70"/>
      <c r="H1607" s="277"/>
    </row>
    <row r="1608" spans="1:8" ht="12.75" customHeight="1">
      <c r="A1608" s="282"/>
      <c r="B1608" s="255"/>
      <c r="C1608" s="52"/>
      <c r="D1608" s="717"/>
      <c r="E1608" s="82"/>
      <c r="F1608" s="90"/>
      <c r="G1608" s="69"/>
      <c r="H1608" s="278"/>
    </row>
    <row r="1609" spans="1:8" ht="12.75" customHeight="1">
      <c r="A1609" s="245"/>
      <c r="B1609" s="256" t="s">
        <v>905</v>
      </c>
      <c r="C1609" s="54" t="s">
        <v>2425</v>
      </c>
      <c r="D1609" s="411">
        <v>1.6</v>
      </c>
      <c r="E1609" s="83" t="s">
        <v>2701</v>
      </c>
      <c r="F1609" s="91"/>
      <c r="G1609" s="70"/>
      <c r="H1609" s="277"/>
    </row>
    <row r="1610" spans="1:8" ht="12.75" customHeight="1">
      <c r="A1610" s="282"/>
      <c r="B1610" s="255"/>
      <c r="C1610" s="52"/>
      <c r="D1610" s="717"/>
      <c r="E1610" s="82"/>
      <c r="F1610" s="90"/>
      <c r="G1610" s="69"/>
      <c r="H1610" s="372"/>
    </row>
    <row r="1611" spans="1:8" ht="12.75" customHeight="1">
      <c r="A1611" s="245"/>
      <c r="B1611" s="256" t="s">
        <v>2710</v>
      </c>
      <c r="C1611" s="54" t="s">
        <v>3388</v>
      </c>
      <c r="D1611" s="411">
        <v>0.87</v>
      </c>
      <c r="E1611" s="83" t="s">
        <v>1022</v>
      </c>
      <c r="F1611" s="72"/>
      <c r="G1611" s="70"/>
      <c r="H1611" s="375"/>
    </row>
    <row r="1612" spans="1:8" ht="12.75" customHeight="1">
      <c r="A1612" s="285"/>
      <c r="B1612" s="293"/>
      <c r="C1612" s="52"/>
      <c r="D1612" s="337"/>
      <c r="E1612" s="82"/>
      <c r="F1612" s="355"/>
      <c r="G1612" s="73"/>
      <c r="H1612" s="372"/>
    </row>
    <row r="1613" spans="1:8" ht="12.75" customHeight="1">
      <c r="A1613" s="286"/>
      <c r="B1613" s="256" t="s">
        <v>2469</v>
      </c>
      <c r="C1613" s="54" t="s">
        <v>673</v>
      </c>
      <c r="D1613" s="338">
        <v>0.84</v>
      </c>
      <c r="E1613" s="83" t="s">
        <v>1022</v>
      </c>
      <c r="F1613" s="356"/>
      <c r="G1613" s="101"/>
      <c r="H1613" s="373"/>
    </row>
    <row r="1614" spans="1:8" ht="12.75" customHeight="1">
      <c r="A1614" s="282"/>
      <c r="B1614" s="255"/>
      <c r="C1614" s="52"/>
      <c r="D1614" s="717"/>
      <c r="E1614" s="82"/>
      <c r="F1614" s="90"/>
      <c r="G1614" s="69"/>
      <c r="H1614" s="278"/>
    </row>
    <row r="1615" spans="1:8" ht="12.75" customHeight="1">
      <c r="A1615" s="245"/>
      <c r="B1615" s="256" t="s">
        <v>248</v>
      </c>
      <c r="C1615" s="54" t="s">
        <v>631</v>
      </c>
      <c r="D1615" s="411">
        <v>0.8</v>
      </c>
      <c r="E1615" s="83" t="s">
        <v>2701</v>
      </c>
      <c r="F1615" s="91"/>
      <c r="G1615" s="70"/>
      <c r="H1615" s="277"/>
    </row>
    <row r="1616" spans="1:8" ht="12.75" customHeight="1">
      <c r="A1616" s="282"/>
      <c r="B1616" s="258"/>
      <c r="C1616" s="52"/>
      <c r="D1616" s="717"/>
      <c r="E1616" s="82"/>
      <c r="F1616" s="90"/>
      <c r="G1616" s="69"/>
      <c r="H1616" s="372"/>
    </row>
    <row r="1617" spans="1:8" ht="12.75" customHeight="1">
      <c r="A1617" s="245"/>
      <c r="B1617" s="256" t="s">
        <v>248</v>
      </c>
      <c r="C1617" s="54" t="s">
        <v>3406</v>
      </c>
      <c r="D1617" s="411">
        <v>8</v>
      </c>
      <c r="E1617" s="83" t="s">
        <v>2701</v>
      </c>
      <c r="F1617" s="72"/>
      <c r="G1617" s="70"/>
      <c r="H1617" s="375"/>
    </row>
    <row r="1618" spans="1:8" ht="12.75" customHeight="1">
      <c r="A1618" s="282"/>
      <c r="B1618" s="255"/>
      <c r="C1618" s="55" t="s">
        <v>2712</v>
      </c>
      <c r="D1618" s="717"/>
      <c r="E1618" s="82"/>
      <c r="F1618" s="90"/>
      <c r="G1618" s="73"/>
      <c r="H1618" s="278"/>
    </row>
    <row r="1619" spans="1:8" ht="12.75" customHeight="1">
      <c r="A1619" s="245"/>
      <c r="B1619" s="256" t="s">
        <v>1843</v>
      </c>
      <c r="C1619" s="53" t="s">
        <v>666</v>
      </c>
      <c r="D1619" s="411">
        <v>0.8</v>
      </c>
      <c r="E1619" s="83" t="s">
        <v>2701</v>
      </c>
      <c r="F1619" s="91"/>
      <c r="G1619" s="101"/>
      <c r="H1619" s="279"/>
    </row>
    <row r="1620" spans="1:8" ht="12.75" customHeight="1">
      <c r="A1620" s="282"/>
      <c r="B1620" s="255"/>
      <c r="C1620" s="55" t="s">
        <v>2744</v>
      </c>
      <c r="D1620" s="717"/>
      <c r="E1620" s="82"/>
      <c r="F1620" s="90"/>
      <c r="G1620" s="73"/>
      <c r="H1620" s="278"/>
    </row>
    <row r="1621" spans="1:8" ht="12.75" customHeight="1">
      <c r="A1621" s="245"/>
      <c r="B1621" s="256" t="s">
        <v>1843</v>
      </c>
      <c r="C1621" s="53" t="s">
        <v>673</v>
      </c>
      <c r="D1621" s="411">
        <v>8</v>
      </c>
      <c r="E1621" s="83" t="s">
        <v>2701</v>
      </c>
      <c r="F1621" s="92"/>
      <c r="G1621" s="101"/>
      <c r="H1621" s="279"/>
    </row>
    <row r="1622" spans="1:8" ht="12.75" customHeight="1">
      <c r="A1622" s="285"/>
      <c r="B1622" s="251"/>
      <c r="C1622" s="264"/>
      <c r="D1622" s="718"/>
      <c r="E1622" s="80"/>
      <c r="F1622" s="69"/>
      <c r="G1622" s="69"/>
      <c r="H1622" s="275"/>
    </row>
    <row r="1623" spans="1:8" ht="12.75" customHeight="1">
      <c r="A1623" s="81"/>
      <c r="B1623" s="294" t="s">
        <v>2511</v>
      </c>
      <c r="C1623" s="53" t="s">
        <v>3150</v>
      </c>
      <c r="D1623" s="393">
        <v>31.2</v>
      </c>
      <c r="E1623" s="81" t="s">
        <v>117</v>
      </c>
      <c r="F1623" s="70"/>
      <c r="G1623" s="70"/>
      <c r="H1623" s="374"/>
    </row>
    <row r="1624" spans="1:8" ht="12.75" customHeight="1">
      <c r="A1624" s="285"/>
      <c r="B1624" s="293"/>
      <c r="C1624" s="52"/>
      <c r="D1624" s="337"/>
      <c r="E1624" s="345"/>
      <c r="F1624" s="355"/>
      <c r="G1624" s="371"/>
      <c r="H1624" s="372"/>
    </row>
    <row r="1625" spans="1:8" ht="12.75" customHeight="1">
      <c r="A1625" s="286"/>
      <c r="B1625" s="294" t="s">
        <v>2528</v>
      </c>
      <c r="C1625" s="53" t="s">
        <v>2530</v>
      </c>
      <c r="D1625" s="338">
        <v>31.2</v>
      </c>
      <c r="E1625" s="86" t="s">
        <v>117</v>
      </c>
      <c r="F1625" s="74"/>
      <c r="G1625" s="70"/>
      <c r="H1625" s="376"/>
    </row>
    <row r="1626" spans="1:8" ht="12.75" customHeight="1">
      <c r="A1626" s="282"/>
      <c r="B1626" s="255"/>
      <c r="C1626" s="52"/>
      <c r="D1626" s="326"/>
      <c r="E1626" s="82"/>
      <c r="F1626" s="90"/>
      <c r="G1626" s="69"/>
      <c r="H1626" s="278"/>
    </row>
    <row r="1627" spans="1:8" ht="12.75" customHeight="1">
      <c r="A1627" s="245"/>
      <c r="B1627" s="256"/>
      <c r="C1627" s="54"/>
      <c r="D1627" s="327"/>
      <c r="E1627" s="83"/>
      <c r="F1627" s="91"/>
      <c r="G1627" s="70"/>
      <c r="H1627" s="277"/>
    </row>
    <row r="1628" spans="1:8" ht="12.75" customHeight="1">
      <c r="A1628" s="282"/>
      <c r="B1628" s="255"/>
      <c r="C1628" s="52"/>
      <c r="D1628" s="326"/>
      <c r="E1628" s="82"/>
      <c r="F1628" s="90"/>
      <c r="G1628" s="69"/>
      <c r="H1628" s="278"/>
    </row>
    <row r="1629" spans="1:8" ht="12.75" customHeight="1">
      <c r="A1629" s="245"/>
      <c r="B1629" s="256"/>
      <c r="C1629" s="54"/>
      <c r="D1629" s="327"/>
      <c r="E1629" s="83"/>
      <c r="F1629" s="91"/>
      <c r="G1629" s="70"/>
      <c r="H1629" s="277"/>
    </row>
    <row r="1630" spans="1:8" ht="12.75" customHeight="1">
      <c r="A1630" s="285"/>
      <c r="B1630" s="293" t="s">
        <v>2181</v>
      </c>
      <c r="C1630" s="52"/>
      <c r="D1630" s="328"/>
      <c r="E1630" s="345"/>
      <c r="F1630" s="355"/>
      <c r="G1630" s="73"/>
      <c r="H1630" s="372"/>
    </row>
    <row r="1631" spans="1:8" ht="12.75" customHeight="1">
      <c r="A1631" s="286"/>
      <c r="B1631" s="294" t="s">
        <v>2575</v>
      </c>
      <c r="C1631" s="53" t="s">
        <v>2671</v>
      </c>
      <c r="D1631" s="329">
        <v>8</v>
      </c>
      <c r="E1631" s="86" t="s">
        <v>2432</v>
      </c>
      <c r="F1631" s="356"/>
      <c r="G1631" s="101"/>
      <c r="H1631" s="373"/>
    </row>
    <row r="1632" spans="1:8" ht="12.75" customHeight="1">
      <c r="A1632" s="285"/>
      <c r="B1632" s="293" t="s">
        <v>2181</v>
      </c>
      <c r="C1632" s="52"/>
      <c r="D1632" s="328"/>
      <c r="E1632" s="345"/>
      <c r="F1632" s="355"/>
      <c r="G1632" s="73"/>
      <c r="H1632" s="372"/>
    </row>
    <row r="1633" spans="1:8" ht="12.75" customHeight="1">
      <c r="A1633" s="286"/>
      <c r="B1633" s="294" t="s">
        <v>599</v>
      </c>
      <c r="C1633" s="54" t="s">
        <v>2460</v>
      </c>
      <c r="D1633" s="329">
        <v>4</v>
      </c>
      <c r="E1633" s="86" t="s">
        <v>866</v>
      </c>
      <c r="F1633" s="356"/>
      <c r="G1633" s="101"/>
      <c r="H1633" s="373"/>
    </row>
    <row r="1634" spans="1:8" ht="12.75" customHeight="1">
      <c r="A1634" s="285"/>
      <c r="B1634" s="293"/>
      <c r="C1634" s="52"/>
      <c r="D1634" s="328"/>
      <c r="E1634" s="345"/>
      <c r="F1634" s="355"/>
      <c r="G1634" s="73"/>
      <c r="H1634" s="372"/>
    </row>
    <row r="1635" spans="1:8" ht="12.75" customHeight="1">
      <c r="A1635" s="286"/>
      <c r="B1635" s="294"/>
      <c r="C1635" s="53"/>
      <c r="D1635" s="329"/>
      <c r="E1635" s="86"/>
      <c r="F1635" s="356"/>
      <c r="G1635" s="101"/>
      <c r="H1635" s="373"/>
    </row>
    <row r="1636" spans="1:8" ht="12.75" customHeight="1">
      <c r="A1636" s="285"/>
      <c r="B1636" s="293"/>
      <c r="C1636" s="52"/>
      <c r="D1636" s="328"/>
      <c r="E1636" s="345"/>
      <c r="F1636" s="355"/>
      <c r="G1636" s="73"/>
      <c r="H1636" s="372"/>
    </row>
    <row r="1637" spans="1:8" ht="12.75" customHeight="1">
      <c r="A1637" s="286"/>
      <c r="B1637" s="294"/>
      <c r="C1637" s="53"/>
      <c r="D1637" s="329"/>
      <c r="E1637" s="86"/>
      <c r="F1637" s="356"/>
      <c r="G1637" s="101"/>
      <c r="H1637" s="373"/>
    </row>
    <row r="1638" spans="1:8" ht="12.75" customHeight="1">
      <c r="A1638" s="288"/>
      <c r="B1638" s="261"/>
      <c r="C1638" s="55"/>
      <c r="D1638" s="333"/>
      <c r="E1638" s="85"/>
      <c r="F1638" s="73"/>
      <c r="G1638" s="73"/>
      <c r="H1638" s="278"/>
    </row>
    <row r="1639" spans="1:8" ht="12.75" customHeight="1">
      <c r="A1639" s="283"/>
      <c r="B1639" s="40" t="s">
        <v>165</v>
      </c>
      <c r="C1639" s="53"/>
      <c r="D1639" s="334"/>
      <c r="E1639" s="272"/>
      <c r="F1639" s="94"/>
      <c r="G1639" s="102"/>
      <c r="H1639" s="281"/>
    </row>
    <row r="1640" spans="1:8" ht="12.75" customHeight="1">
      <c r="A1640" s="80"/>
      <c r="B1640" s="249"/>
      <c r="C1640" s="249"/>
      <c r="D1640" s="330"/>
      <c r="E1640" s="80"/>
      <c r="F1640" s="69"/>
      <c r="G1640" s="69"/>
      <c r="H1640" s="275"/>
    </row>
    <row r="1641" spans="1:8" ht="12.75" customHeight="1">
      <c r="A1641" s="245"/>
      <c r="B1641" s="256"/>
      <c r="C1641" s="311"/>
      <c r="D1641" s="331"/>
      <c r="E1641" s="81"/>
      <c r="F1641" s="70"/>
      <c r="G1641" s="70"/>
      <c r="H1641" s="374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Ｐゴシック,標準"&amp;9校舎等：別紙：P-&amp;P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0">
    <tabColor rgb="FFFFFF00"/>
  </sheetPr>
  <dimension ref="A1:H41"/>
  <sheetViews>
    <sheetView view="pageBreakPreview" zoomScale="110" zoomScaleSheetLayoutView="110" workbookViewId="0">
      <selection activeCell="F15" sqref="F15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80"/>
      <c r="B2" s="55"/>
      <c r="C2" s="249"/>
      <c r="D2" s="69"/>
      <c r="E2" s="80"/>
      <c r="F2" s="69"/>
      <c r="G2" s="69"/>
      <c r="H2" s="275"/>
    </row>
    <row r="3" spans="1:8" ht="12.75" customHeight="1">
      <c r="A3" s="238"/>
      <c r="B3" s="54" t="s">
        <v>3454</v>
      </c>
      <c r="C3" s="256" t="s">
        <v>3451</v>
      </c>
      <c r="D3" s="72"/>
      <c r="E3" s="83"/>
      <c r="F3" s="91"/>
      <c r="G3" s="101"/>
      <c r="H3" s="279"/>
    </row>
    <row r="4" spans="1:8" ht="12.75" customHeight="1">
      <c r="A4" s="243"/>
      <c r="B4" s="255"/>
      <c r="C4" s="55"/>
      <c r="D4" s="71"/>
      <c r="E4" s="82"/>
      <c r="F4" s="90"/>
      <c r="G4" s="73"/>
      <c r="H4" s="278"/>
    </row>
    <row r="5" spans="1:8" ht="12.75" customHeight="1">
      <c r="A5" s="244"/>
      <c r="B5" s="256"/>
      <c r="C5" s="53"/>
      <c r="D5" s="72"/>
      <c r="E5" s="83"/>
      <c r="F5" s="91"/>
      <c r="G5" s="101"/>
      <c r="H5" s="279"/>
    </row>
    <row r="6" spans="1:8" ht="12.75" customHeight="1">
      <c r="A6" s="243"/>
      <c r="B6" s="255"/>
      <c r="C6" s="55"/>
      <c r="D6" s="71"/>
      <c r="E6" s="82"/>
      <c r="F6" s="90"/>
      <c r="G6" s="73"/>
      <c r="H6" s="278"/>
    </row>
    <row r="7" spans="1:8" ht="12.75" customHeight="1">
      <c r="A7" s="244"/>
      <c r="B7" s="256" t="s">
        <v>854</v>
      </c>
      <c r="C7" s="53" t="s">
        <v>855</v>
      </c>
      <c r="D7" s="327">
        <v>80.2</v>
      </c>
      <c r="E7" s="83" t="s">
        <v>161</v>
      </c>
      <c r="F7" s="91"/>
      <c r="G7" s="101"/>
      <c r="H7" s="279"/>
    </row>
    <row r="8" spans="1:8" ht="12.75" customHeight="1">
      <c r="A8" s="243"/>
      <c r="B8" s="255"/>
      <c r="C8" s="55"/>
      <c r="D8" s="71"/>
      <c r="E8" s="82"/>
      <c r="F8" s="90"/>
      <c r="G8" s="73"/>
      <c r="H8" s="278"/>
    </row>
    <row r="9" spans="1:8" ht="12.75" customHeight="1">
      <c r="A9" s="244"/>
      <c r="B9" s="256" t="s">
        <v>856</v>
      </c>
      <c r="C9" s="53" t="s">
        <v>855</v>
      </c>
      <c r="D9" s="72">
        <v>250</v>
      </c>
      <c r="E9" s="83" t="s">
        <v>161</v>
      </c>
      <c r="F9" s="91"/>
      <c r="G9" s="101"/>
      <c r="H9" s="279"/>
    </row>
    <row r="10" spans="1:8" ht="12.75" customHeight="1">
      <c r="A10" s="243"/>
      <c r="B10" s="255"/>
      <c r="C10" s="55"/>
      <c r="D10" s="71"/>
      <c r="E10" s="82"/>
      <c r="F10" s="90"/>
      <c r="G10" s="73"/>
      <c r="H10" s="278"/>
    </row>
    <row r="11" spans="1:8" ht="12.75" customHeight="1">
      <c r="A11" s="244"/>
      <c r="B11" s="256" t="s">
        <v>856</v>
      </c>
      <c r="C11" s="53" t="s">
        <v>110</v>
      </c>
      <c r="D11" s="72">
        <v>112</v>
      </c>
      <c r="E11" s="83" t="s">
        <v>161</v>
      </c>
      <c r="F11" s="91"/>
      <c r="G11" s="101"/>
      <c r="H11" s="279"/>
    </row>
    <row r="12" spans="1:8" ht="12.75" customHeight="1">
      <c r="A12" s="243"/>
      <c r="B12" s="255"/>
      <c r="C12" s="55"/>
      <c r="D12" s="71"/>
      <c r="E12" s="82"/>
      <c r="F12" s="90"/>
      <c r="G12" s="73"/>
      <c r="H12" s="278"/>
    </row>
    <row r="13" spans="1:8" ht="12.75" customHeight="1">
      <c r="A13" s="244"/>
      <c r="B13" s="256" t="s">
        <v>856</v>
      </c>
      <c r="C13" s="53" t="s">
        <v>110</v>
      </c>
      <c r="D13" s="72">
        <v>234</v>
      </c>
      <c r="E13" s="83" t="s">
        <v>161</v>
      </c>
      <c r="F13" s="91"/>
      <c r="G13" s="101"/>
      <c r="H13" s="279"/>
    </row>
    <row r="14" spans="1:8" ht="12.75" customHeight="1">
      <c r="A14" s="243"/>
      <c r="B14" s="255"/>
      <c r="C14" s="55"/>
      <c r="D14" s="71"/>
      <c r="E14" s="82"/>
      <c r="F14" s="90"/>
      <c r="G14" s="73"/>
      <c r="H14" s="278"/>
    </row>
    <row r="15" spans="1:8" ht="12.75" customHeight="1">
      <c r="A15" s="244"/>
      <c r="B15" s="256" t="s">
        <v>836</v>
      </c>
      <c r="C15" s="53" t="s">
        <v>861</v>
      </c>
      <c r="D15" s="72">
        <v>1</v>
      </c>
      <c r="E15" s="83" t="s">
        <v>866</v>
      </c>
      <c r="F15" s="91"/>
      <c r="G15" s="101"/>
      <c r="H15" s="279"/>
    </row>
    <row r="16" spans="1:8" ht="12.75" customHeight="1">
      <c r="A16" s="243"/>
      <c r="B16" s="255"/>
      <c r="C16" s="55"/>
      <c r="D16" s="71"/>
      <c r="E16" s="82"/>
      <c r="F16" s="90"/>
      <c r="G16" s="73"/>
      <c r="H16" s="278"/>
    </row>
    <row r="17" spans="1:8" ht="12.75" customHeight="1">
      <c r="A17" s="244"/>
      <c r="B17" s="256" t="s">
        <v>836</v>
      </c>
      <c r="C17" s="53" t="s">
        <v>869</v>
      </c>
      <c r="D17" s="72">
        <v>1</v>
      </c>
      <c r="E17" s="83" t="s">
        <v>866</v>
      </c>
      <c r="F17" s="91"/>
      <c r="G17" s="101"/>
      <c r="H17" s="279"/>
    </row>
    <row r="18" spans="1:8" ht="12.75" customHeight="1">
      <c r="A18" s="243"/>
      <c r="B18" s="255"/>
      <c r="C18" s="55"/>
      <c r="D18" s="71"/>
      <c r="E18" s="82"/>
      <c r="F18" s="90"/>
      <c r="G18" s="73"/>
      <c r="H18" s="278"/>
    </row>
    <row r="19" spans="1:8" ht="12.75" customHeight="1">
      <c r="A19" s="244"/>
      <c r="B19" s="256" t="s">
        <v>4440</v>
      </c>
      <c r="C19" s="53"/>
      <c r="D19" s="72">
        <v>1</v>
      </c>
      <c r="E19" s="83" t="s">
        <v>2108</v>
      </c>
      <c r="F19" s="91"/>
      <c r="G19" s="101"/>
      <c r="H19" s="279"/>
    </row>
    <row r="20" spans="1:8" ht="12.75" customHeight="1">
      <c r="A20" s="243"/>
      <c r="B20" s="255"/>
      <c r="C20" s="55"/>
      <c r="D20" s="71"/>
      <c r="E20" s="82"/>
      <c r="F20" s="90"/>
      <c r="G20" s="73"/>
      <c r="H20" s="278"/>
    </row>
    <row r="21" spans="1:8" ht="12.75" customHeight="1">
      <c r="A21" s="244"/>
      <c r="B21" s="256"/>
      <c r="C21" s="53"/>
      <c r="D21" s="72"/>
      <c r="E21" s="83"/>
      <c r="F21" s="91"/>
      <c r="G21" s="101"/>
      <c r="H21" s="279"/>
    </row>
    <row r="22" spans="1:8" ht="12.75" customHeight="1">
      <c r="A22" s="285"/>
      <c r="B22" s="293" t="s">
        <v>4090</v>
      </c>
      <c r="C22" s="52" t="s">
        <v>4162</v>
      </c>
      <c r="D22" s="328"/>
      <c r="E22" s="345"/>
      <c r="F22" s="355"/>
      <c r="G22" s="69"/>
      <c r="H22" s="372"/>
    </row>
    <row r="23" spans="1:8" ht="12.75" customHeight="1">
      <c r="A23" s="286"/>
      <c r="B23" s="294" t="s">
        <v>3449</v>
      </c>
      <c r="C23" s="53" t="s">
        <v>4575</v>
      </c>
      <c r="D23" s="329">
        <v>1</v>
      </c>
      <c r="E23" s="86" t="s">
        <v>2604</v>
      </c>
      <c r="F23" s="74"/>
      <c r="G23" s="70"/>
      <c r="H23" s="376"/>
    </row>
    <row r="24" spans="1:8" ht="12.75" customHeight="1">
      <c r="A24" s="239"/>
      <c r="B24" s="293" t="s">
        <v>3881</v>
      </c>
      <c r="C24" s="52" t="s">
        <v>606</v>
      </c>
      <c r="D24" s="328"/>
      <c r="E24" s="345"/>
      <c r="F24" s="355"/>
      <c r="G24" s="69"/>
      <c r="H24" s="372"/>
    </row>
    <row r="25" spans="1:8" ht="12.75" customHeight="1">
      <c r="A25" s="386"/>
      <c r="B25" s="294" t="s">
        <v>2330</v>
      </c>
      <c r="C25" s="53" t="s">
        <v>4161</v>
      </c>
      <c r="D25" s="329">
        <v>1</v>
      </c>
      <c r="E25" s="86" t="s">
        <v>2108</v>
      </c>
      <c r="F25" s="74"/>
      <c r="G25" s="70"/>
      <c r="H25" s="376"/>
    </row>
    <row r="26" spans="1:8" ht="12.75" customHeight="1">
      <c r="A26" s="239"/>
      <c r="B26" s="293"/>
      <c r="C26" s="52" t="s">
        <v>4164</v>
      </c>
      <c r="D26" s="328"/>
      <c r="E26" s="345"/>
      <c r="F26" s="355"/>
      <c r="G26" s="69"/>
      <c r="H26" s="372"/>
    </row>
    <row r="27" spans="1:8" ht="12.75" customHeight="1">
      <c r="A27" s="386"/>
      <c r="B27" s="294"/>
      <c r="C27" s="53" t="s">
        <v>4576</v>
      </c>
      <c r="D27" s="329"/>
      <c r="E27" s="86"/>
      <c r="F27" s="74"/>
      <c r="G27" s="70"/>
      <c r="H27" s="376"/>
    </row>
    <row r="28" spans="1:8" ht="12.75" customHeight="1">
      <c r="A28" s="243"/>
      <c r="B28" s="255" t="s">
        <v>863</v>
      </c>
      <c r="C28" s="55"/>
      <c r="D28" s="71"/>
      <c r="E28" s="82"/>
      <c r="F28" s="90"/>
      <c r="G28" s="73"/>
      <c r="H28" s="278"/>
    </row>
    <row r="29" spans="1:8" ht="12.75" customHeight="1">
      <c r="A29" s="244"/>
      <c r="B29" s="256" t="s">
        <v>2330</v>
      </c>
      <c r="C29" s="53" t="s">
        <v>1246</v>
      </c>
      <c r="D29" s="721">
        <v>1</v>
      </c>
      <c r="E29" s="83" t="s">
        <v>2108</v>
      </c>
      <c r="F29" s="91"/>
      <c r="G29" s="101"/>
      <c r="H29" s="279"/>
    </row>
    <row r="30" spans="1:8" ht="12.75" customHeight="1">
      <c r="A30" s="243"/>
      <c r="B30" s="255" t="s">
        <v>2703</v>
      </c>
      <c r="C30" s="55"/>
      <c r="D30" s="71"/>
      <c r="E30" s="82"/>
      <c r="F30" s="90"/>
      <c r="G30" s="73"/>
      <c r="H30" s="278"/>
    </row>
    <row r="31" spans="1:8" ht="12.75" customHeight="1">
      <c r="A31" s="244"/>
      <c r="B31" s="256" t="s">
        <v>2330</v>
      </c>
      <c r="C31" s="53" t="s">
        <v>4575</v>
      </c>
      <c r="D31" s="721">
        <v>1</v>
      </c>
      <c r="E31" s="83" t="s">
        <v>2108</v>
      </c>
      <c r="F31" s="91"/>
      <c r="G31" s="101"/>
      <c r="H31" s="279"/>
    </row>
    <row r="32" spans="1:8" ht="12.75" customHeight="1">
      <c r="A32" s="243"/>
      <c r="B32" s="255"/>
      <c r="C32" s="55"/>
      <c r="D32" s="71"/>
      <c r="E32" s="82"/>
      <c r="F32" s="90"/>
      <c r="G32" s="73"/>
      <c r="H32" s="278"/>
    </row>
    <row r="33" spans="1:8" ht="12.75" customHeight="1">
      <c r="A33" s="244"/>
      <c r="B33" s="256"/>
      <c r="C33" s="53"/>
      <c r="D33" s="72"/>
      <c r="E33" s="83"/>
      <c r="F33" s="91"/>
      <c r="G33" s="101"/>
      <c r="H33" s="279"/>
    </row>
    <row r="34" spans="1:8" ht="12.75" customHeight="1">
      <c r="A34" s="243"/>
      <c r="B34" s="255"/>
      <c r="C34" s="55"/>
      <c r="D34" s="71"/>
      <c r="E34" s="82"/>
      <c r="F34" s="90"/>
      <c r="G34" s="73"/>
      <c r="H34" s="278"/>
    </row>
    <row r="35" spans="1:8" ht="12.75" customHeight="1">
      <c r="A35" s="244"/>
      <c r="B35" s="256"/>
      <c r="C35" s="53"/>
      <c r="D35" s="72"/>
      <c r="E35" s="83"/>
      <c r="F35" s="91"/>
      <c r="G35" s="101"/>
      <c r="H35" s="279"/>
    </row>
    <row r="36" spans="1:8" ht="12.75" customHeight="1">
      <c r="A36" s="243"/>
      <c r="B36" s="255"/>
      <c r="C36" s="55"/>
      <c r="D36" s="71"/>
      <c r="E36" s="82"/>
      <c r="F36" s="90"/>
      <c r="G36" s="73"/>
      <c r="H36" s="278"/>
    </row>
    <row r="37" spans="1:8" ht="12.75" customHeight="1">
      <c r="A37" s="244"/>
      <c r="B37" s="256"/>
      <c r="C37" s="53"/>
      <c r="D37" s="72"/>
      <c r="E37" s="83"/>
      <c r="F37" s="91"/>
      <c r="G37" s="101"/>
      <c r="H37" s="279"/>
    </row>
    <row r="38" spans="1:8" ht="12.75" customHeight="1">
      <c r="A38" s="243"/>
      <c r="B38" s="255"/>
      <c r="C38" s="52"/>
      <c r="D38" s="71"/>
      <c r="E38" s="82"/>
      <c r="F38" s="90"/>
      <c r="G38" s="73"/>
      <c r="H38" s="278"/>
    </row>
    <row r="39" spans="1:8" ht="12.75" customHeight="1">
      <c r="A39" s="244"/>
      <c r="B39" s="256"/>
      <c r="C39" s="53"/>
      <c r="D39" s="72"/>
      <c r="E39" s="83"/>
      <c r="F39" s="91"/>
      <c r="G39" s="101"/>
      <c r="H39" s="279"/>
    </row>
    <row r="40" spans="1:8" ht="12.75" customHeight="1">
      <c r="A40" s="247"/>
      <c r="B40" s="261"/>
      <c r="C40" s="55"/>
      <c r="D40" s="73"/>
      <c r="E40" s="85"/>
      <c r="F40" s="73"/>
      <c r="G40" s="73"/>
      <c r="H40" s="278"/>
    </row>
    <row r="41" spans="1:8" ht="12.75" customHeight="1">
      <c r="A41" s="240"/>
      <c r="B41" s="40" t="s">
        <v>165</v>
      </c>
      <c r="C41" s="53"/>
      <c r="D41" s="94"/>
      <c r="E41" s="272"/>
      <c r="F41" s="94"/>
      <c r="G41" s="102"/>
      <c r="H4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Ｐゴシック,標準"&amp;9校舎等：共通仮設：P-&amp;P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1">
    <tabColor rgb="FFFFFF00"/>
  </sheetPr>
  <dimension ref="A1:H81"/>
  <sheetViews>
    <sheetView showZeros="0" view="pageBreakPreview" topLeftCell="A55" zoomScaleSheetLayoutView="100" workbookViewId="0">
      <selection activeCell="G16" sqref="G16"/>
    </sheetView>
  </sheetViews>
  <sheetFormatPr defaultRowHeight="11.25"/>
  <cols>
    <col min="1" max="1" width="4.375" style="1" customWidth="1"/>
    <col min="2" max="2" width="24.875" style="1" customWidth="1"/>
    <col min="3" max="3" width="37.5" style="1" customWidth="1"/>
    <col min="4" max="4" width="12.375" style="2" customWidth="1"/>
    <col min="5" max="5" width="5" style="3" customWidth="1"/>
    <col min="6" max="7" width="12.375" style="4" customWidth="1"/>
    <col min="8" max="8" width="22.125" style="5" customWidth="1"/>
    <col min="9" max="16384" width="9" style="1" customWidth="1"/>
  </cols>
  <sheetData>
    <row r="1" spans="1:8" ht="27" customHeight="1">
      <c r="A1" s="262" t="s">
        <v>19</v>
      </c>
      <c r="B1" s="248"/>
      <c r="C1" s="262" t="s">
        <v>27</v>
      </c>
      <c r="D1" s="267" t="s">
        <v>42</v>
      </c>
      <c r="E1" s="270" t="s">
        <v>43</v>
      </c>
      <c r="F1" s="103" t="s">
        <v>35</v>
      </c>
      <c r="G1" s="103" t="s">
        <v>44</v>
      </c>
      <c r="H1" s="270" t="s">
        <v>3</v>
      </c>
    </row>
    <row r="2" spans="1:8" ht="12.75" customHeight="1">
      <c r="A2" s="243"/>
      <c r="B2" s="255"/>
      <c r="C2" s="55"/>
      <c r="D2" s="326"/>
      <c r="E2" s="346"/>
      <c r="F2" s="90"/>
      <c r="G2" s="73"/>
      <c r="H2" s="278"/>
    </row>
    <row r="3" spans="1:8" ht="12.75" customHeight="1">
      <c r="A3" s="244" t="s">
        <v>834</v>
      </c>
      <c r="B3" s="256" t="s">
        <v>2694</v>
      </c>
      <c r="C3" s="54"/>
      <c r="D3" s="327"/>
      <c r="E3" s="347"/>
      <c r="F3" s="91"/>
      <c r="G3" s="101"/>
      <c r="H3" s="279"/>
    </row>
    <row r="4" spans="1:8" ht="12.75" customHeight="1">
      <c r="A4" s="243"/>
      <c r="B4" s="255"/>
      <c r="C4" s="55"/>
      <c r="D4" s="326"/>
      <c r="E4" s="346"/>
      <c r="F4" s="90"/>
      <c r="G4" s="69"/>
      <c r="H4" s="278"/>
    </row>
    <row r="5" spans="1:8" ht="12.75" customHeight="1">
      <c r="A5" s="244" t="s">
        <v>46</v>
      </c>
      <c r="B5" s="256"/>
      <c r="C5" s="53"/>
      <c r="D5" s="327"/>
      <c r="E5" s="347"/>
      <c r="F5" s="91"/>
      <c r="G5" s="70"/>
      <c r="H5" s="279"/>
    </row>
    <row r="6" spans="1:8" ht="12.75" customHeight="1">
      <c r="A6" s="243"/>
      <c r="B6" s="260" t="s">
        <v>803</v>
      </c>
      <c r="C6" s="52"/>
      <c r="D6" s="326"/>
      <c r="E6" s="346"/>
      <c r="F6" s="71"/>
      <c r="G6" s="69"/>
      <c r="H6" s="278"/>
    </row>
    <row r="7" spans="1:8" ht="12.75" customHeight="1">
      <c r="A7" s="244" t="s">
        <v>46</v>
      </c>
      <c r="B7" s="292" t="s">
        <v>2696</v>
      </c>
      <c r="C7" s="54" t="s">
        <v>538</v>
      </c>
      <c r="D7" s="327">
        <f>'①校舎棟'!D175</f>
        <v>3531</v>
      </c>
      <c r="E7" s="347" t="s">
        <v>2701</v>
      </c>
      <c r="F7" s="72"/>
      <c r="G7" s="70"/>
      <c r="H7" s="279"/>
    </row>
    <row r="8" spans="1:8" ht="12.75" customHeight="1">
      <c r="A8" s="247"/>
      <c r="B8" s="261" t="s">
        <v>803</v>
      </c>
      <c r="C8" s="55"/>
      <c r="D8" s="333"/>
      <c r="E8" s="350"/>
      <c r="F8" s="73"/>
      <c r="G8" s="69"/>
      <c r="H8" s="278"/>
    </row>
    <row r="9" spans="1:8" ht="12.75" customHeight="1">
      <c r="A9" s="240" t="s">
        <v>46</v>
      </c>
      <c r="B9" s="298" t="s">
        <v>2697</v>
      </c>
      <c r="C9" s="53" t="s">
        <v>2700</v>
      </c>
      <c r="D9" s="334">
        <f>'①校舎棟'!D237</f>
        <v>1203</v>
      </c>
      <c r="E9" s="351" t="s">
        <v>2701</v>
      </c>
      <c r="F9" s="94"/>
      <c r="G9" s="70"/>
      <c r="H9" s="281"/>
    </row>
    <row r="10" spans="1:8" ht="12.75" customHeight="1">
      <c r="A10" s="384"/>
      <c r="B10" s="249" t="s">
        <v>2702</v>
      </c>
      <c r="C10" s="249"/>
      <c r="D10" s="330"/>
      <c r="E10" s="80"/>
      <c r="F10" s="69"/>
      <c r="G10" s="69"/>
      <c r="H10" s="275"/>
    </row>
    <row r="11" spans="1:8" ht="12.75" customHeight="1">
      <c r="A11" s="385" t="s">
        <v>46</v>
      </c>
      <c r="B11" s="49" t="s">
        <v>2696</v>
      </c>
      <c r="C11" s="311" t="s">
        <v>538</v>
      </c>
      <c r="D11" s="331">
        <f>'②体育館棟'!D175</f>
        <v>1566</v>
      </c>
      <c r="E11" s="81" t="s">
        <v>2701</v>
      </c>
      <c r="F11" s="70"/>
      <c r="G11" s="70"/>
      <c r="H11" s="374"/>
    </row>
    <row r="12" spans="1:8" ht="12.75" customHeight="1">
      <c r="A12" s="243"/>
      <c r="B12" s="253" t="s">
        <v>2702</v>
      </c>
      <c r="C12" s="264"/>
      <c r="D12" s="330"/>
      <c r="E12" s="80"/>
      <c r="F12" s="69"/>
      <c r="G12" s="69"/>
      <c r="H12" s="275"/>
    </row>
    <row r="13" spans="1:8" ht="12.75" customHeight="1">
      <c r="A13" s="242" t="s">
        <v>46</v>
      </c>
      <c r="B13" s="254" t="s">
        <v>2697</v>
      </c>
      <c r="C13" s="265" t="s">
        <v>4588</v>
      </c>
      <c r="D13" s="331"/>
      <c r="E13" s="81"/>
      <c r="F13" s="70"/>
      <c r="G13" s="70"/>
      <c r="H13" s="277"/>
    </row>
    <row r="14" spans="1:8" ht="12.75" customHeight="1">
      <c r="A14" s="243"/>
      <c r="B14" s="255" t="s">
        <v>242</v>
      </c>
      <c r="C14" s="52"/>
      <c r="D14" s="326"/>
      <c r="E14" s="346"/>
      <c r="F14" s="90"/>
      <c r="G14" s="69"/>
      <c r="H14" s="278"/>
    </row>
    <row r="15" spans="1:8" ht="12.75" customHeight="1">
      <c r="A15" s="244"/>
      <c r="B15" s="256" t="s">
        <v>2696</v>
      </c>
      <c r="C15" s="54" t="s">
        <v>538</v>
      </c>
      <c r="D15" s="327">
        <f>'③屋外倉庫'!D95</f>
        <v>32.5</v>
      </c>
      <c r="E15" s="347" t="s">
        <v>2701</v>
      </c>
      <c r="F15" s="91"/>
      <c r="G15" s="70"/>
      <c r="H15" s="277"/>
    </row>
    <row r="16" spans="1:8" ht="12.75" customHeight="1">
      <c r="A16" s="282"/>
      <c r="B16" s="255" t="s">
        <v>2703</v>
      </c>
      <c r="C16" s="52"/>
      <c r="D16" s="326"/>
      <c r="E16" s="82"/>
      <c r="F16" s="90"/>
      <c r="G16" s="69"/>
      <c r="H16" s="278"/>
    </row>
    <row r="17" spans="1:8" ht="12.75" customHeight="1">
      <c r="A17" s="245"/>
      <c r="B17" s="256" t="s">
        <v>2696</v>
      </c>
      <c r="C17" s="54" t="s">
        <v>538</v>
      </c>
      <c r="D17" s="327">
        <f>'④車寄せ'!D93</f>
        <v>13</v>
      </c>
      <c r="E17" s="83" t="s">
        <v>2701</v>
      </c>
      <c r="F17" s="91"/>
      <c r="G17" s="70"/>
      <c r="H17" s="277"/>
    </row>
    <row r="18" spans="1:8" ht="12.75" customHeight="1">
      <c r="A18" s="241"/>
      <c r="B18" s="293" t="s">
        <v>2704</v>
      </c>
      <c r="C18" s="52"/>
      <c r="D18" s="328"/>
      <c r="E18" s="348"/>
      <c r="F18" s="90"/>
      <c r="G18" s="69"/>
      <c r="H18" s="278"/>
    </row>
    <row r="19" spans="1:8" ht="12.75" customHeight="1">
      <c r="A19" s="244"/>
      <c r="B19" s="294" t="s">
        <v>2696</v>
      </c>
      <c r="C19" s="53" t="s">
        <v>538</v>
      </c>
      <c r="D19" s="329">
        <f>'⑤屋外トイレ'!D93</f>
        <v>95.3</v>
      </c>
      <c r="E19" s="349" t="s">
        <v>2701</v>
      </c>
      <c r="F19" s="91"/>
      <c r="G19" s="70"/>
      <c r="H19" s="279"/>
    </row>
    <row r="20" spans="1:8" ht="12.75" customHeight="1">
      <c r="A20" s="282"/>
      <c r="B20" s="258" t="s">
        <v>2707</v>
      </c>
      <c r="C20" s="52"/>
      <c r="D20" s="326"/>
      <c r="E20" s="82"/>
      <c r="F20" s="90"/>
      <c r="G20" s="69"/>
      <c r="H20" s="372"/>
    </row>
    <row r="21" spans="1:8" ht="12.75" customHeight="1">
      <c r="A21" s="245"/>
      <c r="B21" s="256" t="s">
        <v>2696</v>
      </c>
      <c r="C21" s="53" t="s">
        <v>538</v>
      </c>
      <c r="D21" s="327">
        <f>'⑥駐輪場'!D93</f>
        <v>9.3000000000000007</v>
      </c>
      <c r="E21" s="83" t="s">
        <v>2701</v>
      </c>
      <c r="F21" s="72"/>
      <c r="G21" s="70"/>
      <c r="H21" s="375"/>
    </row>
    <row r="22" spans="1:8" ht="12.75" customHeight="1">
      <c r="A22" s="282"/>
      <c r="B22" s="255" t="s">
        <v>61</v>
      </c>
      <c r="C22" s="55"/>
      <c r="D22" s="326"/>
      <c r="E22" s="82"/>
      <c r="F22" s="90"/>
      <c r="G22" s="73"/>
      <c r="H22" s="278"/>
    </row>
    <row r="23" spans="1:8" ht="12.75" customHeight="1">
      <c r="A23" s="245"/>
      <c r="B23" s="256" t="s">
        <v>2696</v>
      </c>
      <c r="C23" s="54" t="s">
        <v>538</v>
      </c>
      <c r="D23" s="327">
        <f>'⑦駐車場'!D93</f>
        <v>2.1</v>
      </c>
      <c r="E23" s="83" t="s">
        <v>2701</v>
      </c>
      <c r="F23" s="91"/>
      <c r="G23" s="101"/>
      <c r="H23" s="279"/>
    </row>
    <row r="24" spans="1:8" ht="12.75" customHeight="1">
      <c r="A24" s="282"/>
      <c r="B24" s="255" t="s">
        <v>2496</v>
      </c>
      <c r="C24" s="55"/>
      <c r="D24" s="326"/>
      <c r="E24" s="82"/>
      <c r="F24" s="90"/>
      <c r="G24" s="73"/>
      <c r="H24" s="278"/>
    </row>
    <row r="25" spans="1:8" ht="12.75" customHeight="1">
      <c r="A25" s="245"/>
      <c r="B25" s="256" t="s">
        <v>2696</v>
      </c>
      <c r="C25" s="54" t="s">
        <v>538</v>
      </c>
      <c r="D25" s="327">
        <f>'⑧受水槽棟'!D93</f>
        <v>10</v>
      </c>
      <c r="E25" s="83" t="s">
        <v>2701</v>
      </c>
      <c r="F25" s="91"/>
      <c r="G25" s="101"/>
      <c r="H25" s="279"/>
    </row>
    <row r="26" spans="1:8" ht="12.75" customHeight="1">
      <c r="A26" s="282"/>
      <c r="B26" s="255" t="s">
        <v>3210</v>
      </c>
      <c r="C26" s="55"/>
      <c r="D26" s="326"/>
      <c r="E26" s="84"/>
      <c r="F26" s="90"/>
      <c r="G26" s="73"/>
      <c r="H26" s="278"/>
    </row>
    <row r="27" spans="1:8" ht="12.75" customHeight="1">
      <c r="A27" s="245"/>
      <c r="B27" s="256" t="s">
        <v>2696</v>
      </c>
      <c r="C27" s="54" t="s">
        <v>538</v>
      </c>
      <c r="D27" s="327">
        <f>'⑨外構'!D173</f>
        <v>95.8</v>
      </c>
      <c r="E27" s="83" t="s">
        <v>2701</v>
      </c>
      <c r="F27" s="92"/>
      <c r="G27" s="101"/>
      <c r="H27" s="279"/>
    </row>
    <row r="28" spans="1:8" ht="12.75" customHeight="1">
      <c r="A28" s="282"/>
      <c r="B28" s="255" t="s">
        <v>3214</v>
      </c>
      <c r="C28" s="55"/>
      <c r="D28" s="326"/>
      <c r="E28" s="84"/>
      <c r="F28" s="90"/>
      <c r="G28" s="73"/>
      <c r="H28" s="278"/>
    </row>
    <row r="29" spans="1:8" ht="12.75" customHeight="1">
      <c r="A29" s="245"/>
      <c r="B29" s="256" t="s">
        <v>2696</v>
      </c>
      <c r="C29" s="54" t="s">
        <v>538</v>
      </c>
      <c r="D29" s="327"/>
      <c r="E29" s="83"/>
      <c r="F29" s="92"/>
      <c r="G29" s="101"/>
      <c r="H29" s="279"/>
    </row>
    <row r="30" spans="1:8" ht="12.75" customHeight="1">
      <c r="A30" s="282"/>
      <c r="B30" s="255" t="s">
        <v>3216</v>
      </c>
      <c r="C30" s="52"/>
      <c r="D30" s="326"/>
      <c r="E30" s="82"/>
      <c r="F30" s="90"/>
      <c r="G30" s="69"/>
      <c r="H30" s="278"/>
    </row>
    <row r="31" spans="1:8" ht="12.75" customHeight="1">
      <c r="A31" s="245"/>
      <c r="B31" s="256" t="s">
        <v>2696</v>
      </c>
      <c r="C31" s="54" t="s">
        <v>538</v>
      </c>
      <c r="D31" s="327">
        <f>'⑨外構'!D495</f>
        <v>306</v>
      </c>
      <c r="E31" s="83" t="s">
        <v>2701</v>
      </c>
      <c r="F31" s="91"/>
      <c r="G31" s="70"/>
      <c r="H31" s="277"/>
    </row>
    <row r="32" spans="1:8" ht="12.75" customHeight="1">
      <c r="A32" s="282"/>
      <c r="B32" s="258" t="s">
        <v>3218</v>
      </c>
      <c r="C32" s="52"/>
      <c r="D32" s="326"/>
      <c r="E32" s="82"/>
      <c r="F32" s="90"/>
      <c r="G32" s="69"/>
      <c r="H32" s="372"/>
    </row>
    <row r="33" spans="1:8" ht="12.75" customHeight="1">
      <c r="A33" s="245"/>
      <c r="B33" s="256" t="s">
        <v>2696</v>
      </c>
      <c r="C33" s="54" t="s">
        <v>538</v>
      </c>
      <c r="D33" s="327"/>
      <c r="E33" s="83"/>
      <c r="F33" s="72"/>
      <c r="G33" s="70"/>
      <c r="H33" s="375"/>
    </row>
    <row r="34" spans="1:8" ht="12.75" customHeight="1">
      <c r="A34" s="282"/>
      <c r="B34" s="255" t="s">
        <v>3219</v>
      </c>
      <c r="C34" s="52"/>
      <c r="D34" s="326"/>
      <c r="E34" s="82"/>
      <c r="F34" s="90"/>
      <c r="G34" s="69"/>
      <c r="H34" s="372"/>
    </row>
    <row r="35" spans="1:8" ht="12.75" customHeight="1">
      <c r="A35" s="245"/>
      <c r="B35" s="256" t="s">
        <v>2696</v>
      </c>
      <c r="C35" s="54" t="s">
        <v>538</v>
      </c>
      <c r="D35" s="327">
        <f>'⑨外構'!D749</f>
        <v>17.599999999999994</v>
      </c>
      <c r="E35" s="83" t="s">
        <v>2701</v>
      </c>
      <c r="F35" s="72"/>
      <c r="G35" s="70"/>
      <c r="H35" s="375"/>
    </row>
    <row r="36" spans="1:8" ht="12.75" customHeight="1">
      <c r="A36" s="282"/>
      <c r="B36" s="255"/>
      <c r="C36" s="52"/>
      <c r="D36" s="326"/>
      <c r="E36" s="82"/>
      <c r="F36" s="90"/>
      <c r="G36" s="69"/>
      <c r="H36" s="372"/>
    </row>
    <row r="37" spans="1:8" ht="12.75" customHeight="1">
      <c r="A37" s="245"/>
      <c r="B37" s="256"/>
      <c r="C37" s="54"/>
      <c r="D37" s="327"/>
      <c r="E37" s="83"/>
      <c r="F37" s="72"/>
      <c r="G37" s="70"/>
      <c r="H37" s="375"/>
    </row>
    <row r="38" spans="1:8" ht="12.75" customHeight="1">
      <c r="A38" s="282"/>
      <c r="B38" s="255"/>
      <c r="C38" s="52"/>
      <c r="D38" s="326"/>
      <c r="E38" s="82"/>
      <c r="F38" s="90"/>
      <c r="G38" s="73"/>
      <c r="H38" s="278"/>
    </row>
    <row r="39" spans="1:8" ht="12.75" customHeight="1">
      <c r="A39" s="245"/>
      <c r="B39" s="256"/>
      <c r="C39" s="54"/>
      <c r="D39" s="327"/>
      <c r="E39" s="83"/>
      <c r="F39" s="91"/>
      <c r="G39" s="101"/>
      <c r="H39" s="279"/>
    </row>
    <row r="40" spans="1:8" ht="12.75" customHeight="1">
      <c r="A40" s="282"/>
      <c r="B40" s="255"/>
      <c r="C40" s="52"/>
      <c r="D40" s="326"/>
      <c r="E40" s="82"/>
      <c r="F40" s="90"/>
      <c r="G40" s="69"/>
      <c r="H40" s="372"/>
    </row>
    <row r="41" spans="1:8" ht="12.75" customHeight="1">
      <c r="A41" s="245"/>
      <c r="B41" s="256"/>
      <c r="C41" s="54"/>
      <c r="D41" s="327"/>
      <c r="E41" s="83"/>
      <c r="F41" s="72"/>
      <c r="G41" s="70"/>
      <c r="H41" s="375"/>
    </row>
    <row r="42" spans="1:8" ht="12.75" customHeight="1">
      <c r="A42" s="282"/>
      <c r="B42" s="255"/>
      <c r="C42" s="52"/>
      <c r="D42" s="326"/>
      <c r="E42" s="82"/>
      <c r="F42" s="90"/>
      <c r="G42" s="73"/>
      <c r="H42" s="278"/>
    </row>
    <row r="43" spans="1:8" ht="12.75" customHeight="1">
      <c r="A43" s="245"/>
      <c r="B43" s="256"/>
      <c r="C43" s="54"/>
      <c r="D43" s="327"/>
      <c r="E43" s="83"/>
      <c r="F43" s="91"/>
      <c r="G43" s="101"/>
      <c r="H43" s="279"/>
    </row>
    <row r="44" spans="1:8" ht="12.75" customHeight="1">
      <c r="A44" s="282"/>
      <c r="B44" s="255"/>
      <c r="C44" s="52"/>
      <c r="D44" s="326"/>
      <c r="E44" s="82"/>
      <c r="F44" s="90"/>
      <c r="G44" s="69"/>
      <c r="H44" s="372"/>
    </row>
    <row r="45" spans="1:8" ht="12.75" customHeight="1">
      <c r="A45" s="245"/>
      <c r="B45" s="256"/>
      <c r="C45" s="54"/>
      <c r="D45" s="327"/>
      <c r="E45" s="83"/>
      <c r="F45" s="72"/>
      <c r="G45" s="70"/>
      <c r="H45" s="375"/>
    </row>
    <row r="46" spans="1:8" ht="12.75" customHeight="1">
      <c r="A46" s="282"/>
      <c r="B46" s="255"/>
      <c r="C46" s="52"/>
      <c r="D46" s="326"/>
      <c r="E46" s="82"/>
      <c r="F46" s="90"/>
      <c r="G46" s="73"/>
      <c r="H46" s="278"/>
    </row>
    <row r="47" spans="1:8" ht="12.75" customHeight="1">
      <c r="A47" s="245"/>
      <c r="B47" s="256" t="s">
        <v>4713</v>
      </c>
      <c r="C47" s="54" t="s">
        <v>4707</v>
      </c>
      <c r="D47" s="327">
        <v>514</v>
      </c>
      <c r="E47" s="83" t="s">
        <v>2701</v>
      </c>
      <c r="F47" s="91"/>
      <c r="G47" s="101"/>
      <c r="H47" s="279"/>
    </row>
    <row r="48" spans="1:8" ht="12.75" customHeight="1">
      <c r="A48" s="282"/>
      <c r="B48" s="255"/>
      <c r="C48" s="52"/>
      <c r="D48" s="326"/>
      <c r="E48" s="82"/>
      <c r="F48" s="90"/>
      <c r="G48" s="69"/>
      <c r="H48" s="372"/>
    </row>
    <row r="49" spans="1:8" ht="12.75" customHeight="1">
      <c r="A49" s="245"/>
      <c r="B49" s="256" t="s">
        <v>4190</v>
      </c>
      <c r="C49" s="54" t="s">
        <v>4716</v>
      </c>
      <c r="D49" s="327">
        <v>128</v>
      </c>
      <c r="E49" s="83" t="s">
        <v>2701</v>
      </c>
      <c r="F49" s="72"/>
      <c r="G49" s="70"/>
      <c r="H49" s="375"/>
    </row>
    <row r="50" spans="1:8" ht="12.75" customHeight="1">
      <c r="A50" s="282"/>
      <c r="B50" s="255"/>
      <c r="C50" s="52"/>
      <c r="D50" s="326"/>
      <c r="E50" s="82"/>
      <c r="F50" s="90"/>
      <c r="G50" s="69"/>
      <c r="H50" s="372"/>
    </row>
    <row r="51" spans="1:8" ht="12.75" customHeight="1">
      <c r="A51" s="245"/>
      <c r="B51" s="256" t="s">
        <v>4190</v>
      </c>
      <c r="C51" s="54" t="s">
        <v>2741</v>
      </c>
      <c r="D51" s="413">
        <v>2.13</v>
      </c>
      <c r="E51" s="83" t="s">
        <v>2701</v>
      </c>
      <c r="F51" s="72"/>
      <c r="G51" s="70"/>
      <c r="H51" s="375"/>
    </row>
    <row r="52" spans="1:8" ht="12.75" customHeight="1">
      <c r="A52" s="282"/>
      <c r="B52" s="255"/>
      <c r="C52" s="52"/>
      <c r="D52" s="326"/>
      <c r="E52" s="82"/>
      <c r="F52" s="90"/>
      <c r="G52" s="73"/>
      <c r="H52" s="278"/>
    </row>
    <row r="53" spans="1:8" ht="12.75" customHeight="1">
      <c r="A53" s="245"/>
      <c r="B53" s="256" t="s">
        <v>4190</v>
      </c>
      <c r="C53" s="54" t="s">
        <v>3163</v>
      </c>
      <c r="D53" s="327">
        <f>1.4+0.4+0.2+0.2+0.7+0.1+47.3+3.2</f>
        <v>53.5</v>
      </c>
      <c r="E53" s="83" t="s">
        <v>2701</v>
      </c>
      <c r="F53" s="91"/>
      <c r="G53" s="101"/>
      <c r="H53" s="279"/>
    </row>
    <row r="54" spans="1:8" ht="12.75" customHeight="1">
      <c r="A54" s="282"/>
      <c r="B54" s="255"/>
      <c r="C54" s="52"/>
      <c r="D54" s="326"/>
      <c r="E54" s="82"/>
      <c r="F54" s="90"/>
      <c r="G54" s="69"/>
      <c r="H54" s="372"/>
    </row>
    <row r="55" spans="1:8" ht="12.75" customHeight="1">
      <c r="A55" s="245"/>
      <c r="B55" s="256" t="s">
        <v>4190</v>
      </c>
      <c r="C55" s="54" t="s">
        <v>1598</v>
      </c>
      <c r="D55" s="413">
        <v>2.0699999999999998</v>
      </c>
      <c r="E55" s="83" t="s">
        <v>2701</v>
      </c>
      <c r="F55" s="72"/>
      <c r="G55" s="70"/>
      <c r="H55" s="375"/>
    </row>
    <row r="56" spans="1:8" ht="12.75" customHeight="1">
      <c r="A56" s="282"/>
      <c r="B56" s="255"/>
      <c r="C56" s="52"/>
      <c r="D56" s="326"/>
      <c r="E56" s="82"/>
      <c r="F56" s="90"/>
      <c r="G56" s="73"/>
      <c r="H56" s="278"/>
    </row>
    <row r="57" spans="1:8" ht="12.75" customHeight="1">
      <c r="A57" s="245"/>
      <c r="B57" s="256" t="s">
        <v>4190</v>
      </c>
      <c r="C57" s="54" t="s">
        <v>3286</v>
      </c>
      <c r="D57" s="413">
        <f>0.2+0.04</f>
        <v>0.24000000000000002</v>
      </c>
      <c r="E57" s="83" t="s">
        <v>2701</v>
      </c>
      <c r="F57" s="91"/>
      <c r="G57" s="101"/>
      <c r="H57" s="279"/>
    </row>
    <row r="58" spans="1:8" ht="12.75" customHeight="1">
      <c r="A58" s="282"/>
      <c r="B58" s="255"/>
      <c r="C58" s="52"/>
      <c r="D58" s="326"/>
      <c r="E58" s="82"/>
      <c r="F58" s="90"/>
      <c r="G58" s="69"/>
      <c r="H58" s="372"/>
    </row>
    <row r="59" spans="1:8" ht="12.75" customHeight="1">
      <c r="A59" s="245"/>
      <c r="B59" s="256" t="s">
        <v>4190</v>
      </c>
      <c r="C59" s="54" t="s">
        <v>4717</v>
      </c>
      <c r="D59" s="413">
        <f>(0.18)</f>
        <v>0.18</v>
      </c>
      <c r="E59" s="83" t="s">
        <v>2620</v>
      </c>
      <c r="F59" s="72"/>
      <c r="G59" s="70"/>
      <c r="H59" s="375"/>
    </row>
    <row r="60" spans="1:8" ht="12.75" customHeight="1">
      <c r="A60" s="282"/>
      <c r="B60" s="255"/>
      <c r="C60" s="52"/>
      <c r="D60" s="326"/>
      <c r="E60" s="82"/>
      <c r="F60" s="90"/>
      <c r="G60" s="73"/>
      <c r="H60" s="278"/>
    </row>
    <row r="61" spans="1:8" ht="12.75" customHeight="1">
      <c r="A61" s="245"/>
      <c r="B61" s="256" t="s">
        <v>4594</v>
      </c>
      <c r="C61" s="54"/>
      <c r="D61" s="327"/>
      <c r="E61" s="83"/>
      <c r="F61" s="91"/>
      <c r="G61" s="101"/>
      <c r="H61" s="279"/>
    </row>
    <row r="62" spans="1:8" ht="12.75" customHeight="1">
      <c r="A62" s="282"/>
      <c r="B62" s="255"/>
      <c r="C62" s="52"/>
      <c r="D62" s="326"/>
      <c r="E62" s="82"/>
      <c r="F62" s="90"/>
      <c r="G62" s="69"/>
      <c r="H62" s="372"/>
    </row>
    <row r="63" spans="1:8" ht="12.75" customHeight="1">
      <c r="A63" s="245"/>
      <c r="B63" s="256" t="s">
        <v>4714</v>
      </c>
      <c r="C63" s="54" t="s">
        <v>2366</v>
      </c>
      <c r="D63" s="413">
        <v>-32.799999999999997</v>
      </c>
      <c r="E63" s="83" t="s">
        <v>2620</v>
      </c>
      <c r="F63" s="72"/>
      <c r="G63" s="70"/>
      <c r="H63" s="375"/>
    </row>
    <row r="64" spans="1:8" ht="12.75" customHeight="1">
      <c r="A64" s="282"/>
      <c r="B64" s="255"/>
      <c r="C64" s="52"/>
      <c r="D64" s="326"/>
      <c r="E64" s="82"/>
      <c r="F64" s="90"/>
      <c r="G64" s="73"/>
      <c r="H64" s="278"/>
    </row>
    <row r="65" spans="1:8" ht="12.75" customHeight="1">
      <c r="A65" s="245"/>
      <c r="B65" s="256" t="s">
        <v>4714</v>
      </c>
      <c r="C65" s="54" t="s">
        <v>4715</v>
      </c>
      <c r="D65" s="413">
        <f>-0.2-0.1-0.4-0.01-0.02-0.1</f>
        <v>-0.83</v>
      </c>
      <c r="E65" s="83" t="s">
        <v>2620</v>
      </c>
      <c r="F65" s="91"/>
      <c r="G65" s="101"/>
      <c r="H65" s="279"/>
    </row>
    <row r="66" spans="1:8" ht="12.75" customHeight="1">
      <c r="A66" s="282"/>
      <c r="B66" s="255"/>
      <c r="C66" s="52"/>
      <c r="D66" s="326"/>
      <c r="E66" s="82"/>
      <c r="F66" s="90"/>
      <c r="G66" s="69"/>
      <c r="H66" s="372"/>
    </row>
    <row r="67" spans="1:8" ht="12.75" customHeight="1">
      <c r="A67" s="245"/>
      <c r="B67" s="256"/>
      <c r="C67" s="54"/>
      <c r="D67" s="327"/>
      <c r="E67" s="83"/>
      <c r="F67" s="72"/>
      <c r="G67" s="70"/>
      <c r="H67" s="375"/>
    </row>
    <row r="68" spans="1:8" ht="12.75" customHeight="1">
      <c r="A68" s="282"/>
      <c r="B68" s="255"/>
      <c r="C68" s="52"/>
      <c r="D68" s="326"/>
      <c r="E68" s="82"/>
      <c r="F68" s="90"/>
      <c r="G68" s="73"/>
      <c r="H68" s="278"/>
    </row>
    <row r="69" spans="1:8" ht="12.75" customHeight="1">
      <c r="A69" s="245"/>
      <c r="B69" s="256"/>
      <c r="C69" s="54"/>
      <c r="D69" s="327"/>
      <c r="E69" s="83"/>
      <c r="F69" s="91"/>
      <c r="G69" s="101"/>
      <c r="H69" s="279"/>
    </row>
    <row r="70" spans="1:8" ht="12.75" customHeight="1">
      <c r="A70" s="282"/>
      <c r="B70" s="255"/>
      <c r="C70" s="52"/>
      <c r="D70" s="326"/>
      <c r="E70" s="82"/>
      <c r="F70" s="90"/>
      <c r="G70" s="69"/>
      <c r="H70" s="372"/>
    </row>
    <row r="71" spans="1:8" ht="12.75" customHeight="1">
      <c r="A71" s="245"/>
      <c r="B71" s="256"/>
      <c r="C71" s="54"/>
      <c r="D71" s="327"/>
      <c r="E71" s="83"/>
      <c r="F71" s="72"/>
      <c r="G71" s="70"/>
      <c r="H71" s="375"/>
    </row>
    <row r="72" spans="1:8" ht="12.75" customHeight="1">
      <c r="A72" s="282"/>
      <c r="B72" s="255"/>
      <c r="C72" s="52"/>
      <c r="D72" s="326"/>
      <c r="E72" s="82"/>
      <c r="F72" s="90"/>
      <c r="G72" s="73"/>
      <c r="H72" s="278"/>
    </row>
    <row r="73" spans="1:8" ht="12.75" customHeight="1">
      <c r="A73" s="245"/>
      <c r="B73" s="256"/>
      <c r="C73" s="54"/>
      <c r="D73" s="327"/>
      <c r="E73" s="83"/>
      <c r="F73" s="91"/>
      <c r="G73" s="101"/>
      <c r="H73" s="279"/>
    </row>
    <row r="74" spans="1:8" ht="12.75" customHeight="1">
      <c r="A74" s="282"/>
      <c r="B74" s="255"/>
      <c r="C74" s="52"/>
      <c r="D74" s="326"/>
      <c r="E74" s="82"/>
      <c r="F74" s="90"/>
      <c r="G74" s="69"/>
      <c r="H74" s="372"/>
    </row>
    <row r="75" spans="1:8" ht="12.75" customHeight="1">
      <c r="A75" s="245"/>
      <c r="B75" s="256"/>
      <c r="C75" s="54"/>
      <c r="D75" s="327"/>
      <c r="E75" s="83"/>
      <c r="F75" s="72"/>
      <c r="G75" s="70"/>
      <c r="H75" s="375"/>
    </row>
    <row r="76" spans="1:8" ht="12.75" customHeight="1">
      <c r="A76" s="282"/>
      <c r="B76" s="255"/>
      <c r="C76" s="52"/>
      <c r="D76" s="326"/>
      <c r="E76" s="82"/>
      <c r="F76" s="90"/>
      <c r="G76" s="73"/>
      <c r="H76" s="278"/>
    </row>
    <row r="77" spans="1:8" ht="12.75" customHeight="1">
      <c r="A77" s="245"/>
      <c r="B77" s="256"/>
      <c r="C77" s="54"/>
      <c r="D77" s="327"/>
      <c r="E77" s="83"/>
      <c r="F77" s="91"/>
      <c r="G77" s="101"/>
      <c r="H77" s="279"/>
    </row>
    <row r="78" spans="1:8" ht="12.75" customHeight="1">
      <c r="A78" s="282"/>
      <c r="B78" s="255"/>
      <c r="C78" s="52"/>
      <c r="D78" s="326"/>
      <c r="E78" s="82"/>
      <c r="F78" s="90"/>
      <c r="G78" s="69"/>
      <c r="H78" s="372"/>
    </row>
    <row r="79" spans="1:8" ht="12.75" customHeight="1">
      <c r="A79" s="245"/>
      <c r="B79" s="256"/>
      <c r="C79" s="54"/>
      <c r="D79" s="327"/>
      <c r="E79" s="83"/>
      <c r="F79" s="72"/>
      <c r="G79" s="70"/>
      <c r="H79" s="375"/>
    </row>
    <row r="80" spans="1:8" ht="12.75" customHeight="1">
      <c r="A80" s="247"/>
      <c r="B80" s="261"/>
      <c r="C80" s="55"/>
      <c r="D80" s="333"/>
      <c r="E80" s="350"/>
      <c r="F80" s="73"/>
      <c r="G80" s="73"/>
      <c r="H80" s="278"/>
    </row>
    <row r="81" spans="1:8" ht="12.75" customHeight="1">
      <c r="A81" s="240"/>
      <c r="B81" s="40" t="s">
        <v>165</v>
      </c>
      <c r="C81" s="53"/>
      <c r="D81" s="334"/>
      <c r="E81" s="351"/>
      <c r="F81" s="94"/>
      <c r="G81" s="102"/>
      <c r="H81" s="281"/>
    </row>
  </sheetData>
  <mergeCells count="1">
    <mergeCell ref="A1:B1"/>
  </mergeCells>
  <phoneticPr fontId="9"/>
  <printOptions horizontalCentered="1" verticalCentered="1"/>
  <pageMargins left="0.78740157480314965" right="0.78740157480314965" top="0.78740157480314965" bottom="0.59055118110236227" header="0" footer="0.19685039370078741"/>
  <pageSetup paperSize="9" fitToWidth="1" fitToHeight="1" orientation="landscape" usePrinterDefaults="1" r:id="rId1"/>
  <headerFooter alignWithMargins="0">
    <oddFooter>&amp;R&amp;"ＭＳ Ｐゴシック,標準"&amp;9校舎等：産廃：P-&amp;P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大項目</vt:lpstr>
      <vt:lpstr>経費率計算表2</vt:lpstr>
      <vt:lpstr>種目別</vt:lpstr>
      <vt:lpstr>①校舎棟</vt:lpstr>
      <vt:lpstr>②体育館棟</vt:lpstr>
      <vt:lpstr>③屋外倉庫</vt:lpstr>
      <vt:lpstr>④車寄せ</vt:lpstr>
      <vt:lpstr>⑤屋外トイレ</vt:lpstr>
      <vt:lpstr>⑥駐輪場</vt:lpstr>
      <vt:lpstr>⑦駐車場</vt:lpstr>
      <vt:lpstr>⑧受水槽棟</vt:lpstr>
      <vt:lpstr>⑨外構</vt:lpstr>
      <vt:lpstr>⑩土木</vt:lpstr>
      <vt:lpstr>⑪解体</vt:lpstr>
      <vt:lpstr>別紙</vt:lpstr>
      <vt:lpstr>共通仮設</vt:lpstr>
      <vt:lpstr>産廃処分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時枝</dc:creator>
  <cp:lastModifiedBy>教育総務課　坂本　一興</cp:lastModifiedBy>
  <cp:lastPrinted>2022-05-27T05:05:58Z</cp:lastPrinted>
  <dcterms:created xsi:type="dcterms:W3CDTF">2021-12-09T04:04:32Z</dcterms:created>
  <dcterms:modified xsi:type="dcterms:W3CDTF">2022-06-28T01:36:38Z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2022-06-28T01:36:38Z</vt:filetime>
  </property>
</Properties>
</file>