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filesv01\電子入札\令和02年度\2 物品　特定役務の調達\1 一般競争入札\1 1,000万円以上\(1)200309\8 消防局・中央消防署他７施設における電気需給業務\"/>
    </mc:Choice>
  </mc:AlternateContent>
  <bookViews>
    <workbookView xWindow="-795" yWindow="75" windowWidth="20340" windowHeight="7860"/>
  </bookViews>
  <sheets>
    <sheet name="別紙２（入札金額内訳書)" sheetId="19" r:id="rId1"/>
    <sheet name="予算科目別" sheetId="12" state="hidden" r:id="rId2"/>
    <sheet name="単価表 (修正前)" sheetId="15" state="hidden" r:id="rId3"/>
  </sheets>
  <definedNames>
    <definedName name="_xlnm._FilterDatabase" localSheetId="0" hidden="1">'別紙２（入札金額内訳書)'!$B$7:$Q$15</definedName>
    <definedName name="_xlnm.Print_Area" localSheetId="0">'別紙２（入札金額内訳書)'!$B$1:$Q$24</definedName>
    <definedName name="_xlnm.Print_Area" localSheetId="1">予算科目別!$A$1:$E$55</definedName>
    <definedName name="_xlnm.Print_Titles" localSheetId="0">'別紙２（入札金額内訳書)'!$1:$6</definedName>
  </definedNames>
  <calcPr calcId="162913"/>
</workbook>
</file>

<file path=xl/calcChain.xml><?xml version="1.0" encoding="utf-8"?>
<calcChain xmlns="http://schemas.openxmlformats.org/spreadsheetml/2006/main">
  <c r="Q15" i="19" l="1"/>
  <c r="Q14" i="19"/>
  <c r="Q13" i="19"/>
  <c r="Q12" i="19"/>
  <c r="Q11" i="19"/>
  <c r="Q10" i="19"/>
  <c r="Q9" i="19"/>
  <c r="P15" i="19" l="1"/>
  <c r="I15" i="19"/>
  <c r="B15" i="19"/>
  <c r="P14" i="19"/>
  <c r="I14" i="19"/>
  <c r="B14" i="19"/>
  <c r="P13" i="19"/>
  <c r="I13" i="19"/>
  <c r="B13" i="19"/>
  <c r="P12" i="19"/>
  <c r="I12" i="19"/>
  <c r="B12" i="19"/>
  <c r="P11" i="19"/>
  <c r="I11" i="19"/>
  <c r="B11" i="19"/>
  <c r="P10" i="19"/>
  <c r="I10" i="19"/>
  <c r="B10" i="19"/>
  <c r="P9" i="19"/>
  <c r="I9" i="19"/>
  <c r="B9" i="19"/>
  <c r="P8" i="19"/>
  <c r="I8" i="19"/>
  <c r="Q8" i="19" s="1"/>
  <c r="Q17" i="19" s="1"/>
  <c r="B8" i="19"/>
  <c r="Q18" i="19" l="1"/>
  <c r="F15" i="15" l="1"/>
  <c r="E15" i="15"/>
  <c r="D15" i="15"/>
  <c r="C15" i="15"/>
  <c r="B15" i="15"/>
  <c r="F14" i="15"/>
  <c r="E14" i="15"/>
  <c r="D14" i="15"/>
  <c r="C14" i="15"/>
  <c r="B14" i="15"/>
  <c r="F13" i="15"/>
  <c r="E13" i="15"/>
  <c r="D13" i="15"/>
  <c r="C13" i="15"/>
  <c r="B13" i="15"/>
  <c r="F12" i="15"/>
  <c r="E12" i="15"/>
  <c r="D12" i="15"/>
  <c r="C12" i="15"/>
  <c r="B12" i="15"/>
  <c r="F11" i="15"/>
  <c r="E11" i="15"/>
  <c r="D11" i="15"/>
  <c r="C11" i="15"/>
  <c r="B11" i="15"/>
  <c r="F7" i="15"/>
  <c r="E7" i="15"/>
  <c r="D7" i="15"/>
  <c r="C7" i="15"/>
  <c r="B7" i="15"/>
  <c r="F6" i="15"/>
  <c r="E6" i="15"/>
  <c r="D6" i="15"/>
  <c r="C6" i="15"/>
  <c r="B6" i="15"/>
  <c r="F5" i="15"/>
  <c r="E5" i="15"/>
  <c r="D5" i="15"/>
  <c r="C5" i="15"/>
  <c r="B5" i="15"/>
  <c r="E4" i="12" l="1"/>
  <c r="E6" i="12"/>
  <c r="E3" i="12"/>
  <c r="E39" i="12"/>
  <c r="E36" i="12"/>
  <c r="E41" i="12"/>
  <c r="E14" i="12"/>
  <c r="E19" i="12"/>
  <c r="E11" i="12"/>
  <c r="D54" i="12"/>
  <c r="E54" i="12"/>
  <c r="D53" i="12"/>
  <c r="E53" i="12"/>
  <c r="E52" i="12"/>
  <c r="D41" i="12"/>
  <c r="E40" i="12"/>
  <c r="E43" i="12"/>
  <c r="E44" i="12"/>
  <c r="D32" i="12"/>
  <c r="E33" i="12"/>
  <c r="E31" i="12"/>
  <c r="E32" i="12"/>
  <c r="D26" i="12"/>
  <c r="E25" i="12"/>
  <c r="E27" i="12"/>
  <c r="E26" i="12"/>
  <c r="D42" i="12"/>
  <c r="E42" i="12"/>
  <c r="D11" i="12"/>
  <c r="E5" i="12"/>
  <c r="D49" i="12"/>
  <c r="E49" i="12"/>
  <c r="D30" i="12"/>
  <c r="E29" i="12"/>
  <c r="E30" i="12"/>
  <c r="E28" i="12"/>
  <c r="D18" i="12"/>
  <c r="E15" i="12"/>
  <c r="E18" i="12"/>
  <c r="D7" i="12"/>
  <c r="E7" i="12"/>
  <c r="D36" i="12"/>
  <c r="E38" i="12"/>
  <c r="E37" i="12"/>
  <c r="D21" i="12"/>
  <c r="E21" i="12"/>
  <c r="D51" i="12"/>
  <c r="E51" i="12"/>
  <c r="D10" i="12"/>
  <c r="E9" i="12"/>
  <c r="E8" i="12"/>
  <c r="E10" i="12"/>
  <c r="D50" i="12"/>
  <c r="E50" i="12"/>
  <c r="D17" i="12"/>
  <c r="E17" i="12"/>
  <c r="D16" i="12"/>
  <c r="E16" i="12"/>
  <c r="D45" i="12"/>
  <c r="E46" i="12"/>
  <c r="E45" i="12"/>
  <c r="D35" i="12"/>
  <c r="E35" i="12"/>
  <c r="E34" i="12"/>
  <c r="D13" i="12"/>
  <c r="E12" i="12"/>
  <c r="E13" i="12"/>
  <c r="D48" i="12"/>
  <c r="E47" i="12"/>
  <c r="E48" i="12"/>
  <c r="D23" i="12"/>
  <c r="E23" i="12"/>
  <c r="E22" i="12"/>
  <c r="E24" i="12"/>
  <c r="D20" i="12"/>
  <c r="E20" i="12"/>
  <c r="D39" i="12" l="1"/>
  <c r="D43" i="12"/>
  <c r="D34" i="12"/>
  <c r="D4" i="12"/>
  <c r="D22" i="12"/>
  <c r="D24" i="12"/>
  <c r="D27" i="12"/>
  <c r="D40" i="12"/>
  <c r="D15" i="12"/>
  <c r="D14" i="12"/>
  <c r="D5" i="12"/>
  <c r="D46" i="12"/>
  <c r="D28" i="12"/>
  <c r="D25" i="12"/>
  <c r="D37" i="12"/>
  <c r="D9" i="12"/>
  <c r="D12" i="12"/>
  <c r="D29" i="12"/>
  <c r="D33" i="12"/>
  <c r="D38" i="12"/>
  <c r="D52" i="12"/>
  <c r="D6" i="12"/>
  <c r="D3" i="12"/>
  <c r="D8" i="12"/>
  <c r="D31" i="12"/>
  <c r="D19" i="12"/>
  <c r="D47" i="12"/>
  <c r="D44" i="12"/>
  <c r="E55" i="12"/>
  <c r="D55" i="12" l="1"/>
</calcChain>
</file>

<file path=xl/sharedStrings.xml><?xml version="1.0" encoding="utf-8"?>
<sst xmlns="http://schemas.openxmlformats.org/spreadsheetml/2006/main" count="163" uniqueCount="121">
  <si>
    <t>施設等名称</t>
  </si>
  <si>
    <t>直営</t>
    <rPh sb="0" eb="2">
      <t>チョクエイ</t>
    </rPh>
    <phoneticPr fontId="1"/>
  </si>
  <si>
    <t>指定管理/直営</t>
    <rPh sb="0" eb="2">
      <t>シテイ</t>
    </rPh>
    <rPh sb="2" eb="4">
      <t>カンリ</t>
    </rPh>
    <rPh sb="5" eb="7">
      <t>チョクエイ</t>
    </rPh>
    <phoneticPr fontId="1"/>
  </si>
  <si>
    <t>契約種別</t>
    <rPh sb="0" eb="2">
      <t>ケイヤク</t>
    </rPh>
    <rPh sb="2" eb="4">
      <t>シュベツ</t>
    </rPh>
    <phoneticPr fontId="1"/>
  </si>
  <si>
    <t>契約電力
（kW）</t>
    <rPh sb="0" eb="2">
      <t>ケイヤク</t>
    </rPh>
    <rPh sb="2" eb="4">
      <t>デンリョク</t>
    </rPh>
    <phoneticPr fontId="1"/>
  </si>
  <si>
    <t>業務用電力</t>
    <rPh sb="0" eb="3">
      <t>ギョウムヨウ</t>
    </rPh>
    <rPh sb="3" eb="5">
      <t>デンリョク</t>
    </rPh>
    <phoneticPr fontId="1"/>
  </si>
  <si>
    <t>業務用季時別電力</t>
    <rPh sb="0" eb="3">
      <t>ギョウムヨウ</t>
    </rPh>
    <rPh sb="3" eb="4">
      <t>キ</t>
    </rPh>
    <rPh sb="4" eb="5">
      <t>ジ</t>
    </rPh>
    <rPh sb="5" eb="6">
      <t>ベツ</t>
    </rPh>
    <rPh sb="6" eb="8">
      <t>デンリョク</t>
    </rPh>
    <phoneticPr fontId="1"/>
  </si>
  <si>
    <t>高圧電力</t>
    <rPh sb="0" eb="2">
      <t>コウアツ</t>
    </rPh>
    <rPh sb="2" eb="4">
      <t>デンリョク</t>
    </rPh>
    <phoneticPr fontId="1"/>
  </si>
  <si>
    <t>高圧電力A</t>
    <rPh sb="0" eb="2">
      <t>コウアツ</t>
    </rPh>
    <rPh sb="2" eb="4">
      <t>デンリョク</t>
    </rPh>
    <phoneticPr fontId="1"/>
  </si>
  <si>
    <t>基本料金</t>
    <rPh sb="0" eb="2">
      <t>キホン</t>
    </rPh>
    <rPh sb="2" eb="4">
      <t>リョウキン</t>
    </rPh>
    <phoneticPr fontId="1"/>
  </si>
  <si>
    <t>力率
（％）</t>
    <rPh sb="0" eb="1">
      <t>リキ</t>
    </rPh>
    <rPh sb="1" eb="2">
      <t>リツ</t>
    </rPh>
    <phoneticPr fontId="1"/>
  </si>
  <si>
    <t>基本料金（円）</t>
    <rPh sb="0" eb="2">
      <t>キホン</t>
    </rPh>
    <rPh sb="2" eb="4">
      <t>リョウキン</t>
    </rPh>
    <rPh sb="5" eb="6">
      <t>エン</t>
    </rPh>
    <phoneticPr fontId="1"/>
  </si>
  <si>
    <t>夏季</t>
    <rPh sb="0" eb="2">
      <t>カキ</t>
    </rPh>
    <phoneticPr fontId="1"/>
  </si>
  <si>
    <t>その他季</t>
    <rPh sb="2" eb="3">
      <t>タ</t>
    </rPh>
    <rPh sb="3" eb="4">
      <t>キ</t>
    </rPh>
    <phoneticPr fontId="1"/>
  </si>
  <si>
    <t>電力量料金</t>
    <rPh sb="0" eb="2">
      <t>デンリョク</t>
    </rPh>
    <rPh sb="2" eb="3">
      <t>リョウ</t>
    </rPh>
    <rPh sb="3" eb="5">
      <t>リョウキン</t>
    </rPh>
    <phoneticPr fontId="1"/>
  </si>
  <si>
    <t>電力量料金（円）</t>
    <rPh sb="0" eb="2">
      <t>デンリョク</t>
    </rPh>
    <rPh sb="2" eb="3">
      <t>リョウ</t>
    </rPh>
    <rPh sb="3" eb="5">
      <t>リョウキン</t>
    </rPh>
    <rPh sb="6" eb="7">
      <t>エン</t>
    </rPh>
    <phoneticPr fontId="1"/>
  </si>
  <si>
    <t>料金（円）</t>
    <rPh sb="0" eb="2">
      <t>リョウキン</t>
    </rPh>
    <rPh sb="3" eb="4">
      <t>エン</t>
    </rPh>
    <phoneticPr fontId="1"/>
  </si>
  <si>
    <t>業務用500kw未満</t>
    <rPh sb="0" eb="3">
      <t>ギョウムヨウ</t>
    </rPh>
    <rPh sb="8" eb="10">
      <t>ミマン</t>
    </rPh>
    <phoneticPr fontId="1"/>
  </si>
  <si>
    <t>その他季</t>
    <rPh sb="2" eb="3">
      <t>ホカ</t>
    </rPh>
    <rPh sb="3" eb="4">
      <t>キ</t>
    </rPh>
    <phoneticPr fontId="1"/>
  </si>
  <si>
    <t>季時別</t>
    <rPh sb="0" eb="1">
      <t>キ</t>
    </rPh>
    <rPh sb="1" eb="2">
      <t>ジ</t>
    </rPh>
    <rPh sb="2" eb="3">
      <t>ベツ</t>
    </rPh>
    <phoneticPr fontId="1"/>
  </si>
  <si>
    <t>ピーク時</t>
    <rPh sb="3" eb="4">
      <t>ジ</t>
    </rPh>
    <phoneticPr fontId="1"/>
  </si>
  <si>
    <t>昼間・夏季</t>
    <rPh sb="0" eb="2">
      <t>ヒルマ</t>
    </rPh>
    <rPh sb="3" eb="5">
      <t>カキ</t>
    </rPh>
    <phoneticPr fontId="1"/>
  </si>
  <si>
    <t>昼間・その他季</t>
    <rPh sb="0" eb="2">
      <t>ヒルマ</t>
    </rPh>
    <rPh sb="5" eb="6">
      <t>タ</t>
    </rPh>
    <rPh sb="6" eb="7">
      <t>キ</t>
    </rPh>
    <phoneticPr fontId="1"/>
  </si>
  <si>
    <t>夜間</t>
    <rPh sb="0" eb="2">
      <t>ヤカン</t>
    </rPh>
    <phoneticPr fontId="1"/>
  </si>
  <si>
    <t>業務用500kw以上</t>
    <rPh sb="0" eb="3">
      <t>ギョウムヨウ</t>
    </rPh>
    <rPh sb="8" eb="10">
      <t>イジョウ</t>
    </rPh>
    <phoneticPr fontId="1"/>
  </si>
  <si>
    <t>高圧A500kw未満</t>
    <rPh sb="0" eb="2">
      <t>コウアツ</t>
    </rPh>
    <rPh sb="8" eb="10">
      <t>ミマン</t>
    </rPh>
    <phoneticPr fontId="1"/>
  </si>
  <si>
    <t>高圧500kw以上</t>
    <rPh sb="0" eb="2">
      <t>コウアツ</t>
    </rPh>
    <rPh sb="7" eb="9">
      <t>イジョウ</t>
    </rPh>
    <phoneticPr fontId="1"/>
  </si>
  <si>
    <t>各料金＊100/108</t>
    <rPh sb="0" eb="1">
      <t>カク</t>
    </rPh>
    <rPh sb="1" eb="3">
      <t>リョウキン</t>
    </rPh>
    <phoneticPr fontId="1"/>
  </si>
  <si>
    <t>総務費</t>
    <rPh sb="0" eb="3">
      <t>ソウムヒ</t>
    </rPh>
    <phoneticPr fontId="1"/>
  </si>
  <si>
    <t>民生費</t>
    <rPh sb="0" eb="2">
      <t>ミンセイ</t>
    </rPh>
    <rPh sb="2" eb="3">
      <t>ヒ</t>
    </rPh>
    <phoneticPr fontId="1"/>
  </si>
  <si>
    <t>衛生費</t>
    <rPh sb="0" eb="3">
      <t>エイセイヒ</t>
    </rPh>
    <phoneticPr fontId="1"/>
  </si>
  <si>
    <t>商工費</t>
    <rPh sb="0" eb="2">
      <t>ショウコウ</t>
    </rPh>
    <rPh sb="2" eb="3">
      <t>ヒ</t>
    </rPh>
    <phoneticPr fontId="1"/>
  </si>
  <si>
    <t>労働費</t>
    <rPh sb="0" eb="3">
      <t>ロウドウヒ</t>
    </rPh>
    <phoneticPr fontId="1"/>
  </si>
  <si>
    <t>土木費</t>
    <rPh sb="0" eb="2">
      <t>ドボク</t>
    </rPh>
    <rPh sb="2" eb="3">
      <t>ヒ</t>
    </rPh>
    <phoneticPr fontId="1"/>
  </si>
  <si>
    <t>消防費</t>
    <rPh sb="0" eb="2">
      <t>ショウボウ</t>
    </rPh>
    <rPh sb="2" eb="3">
      <t>ヒ</t>
    </rPh>
    <phoneticPr fontId="1"/>
  </si>
  <si>
    <t>教育費</t>
    <rPh sb="0" eb="3">
      <t>キョウイクヒ</t>
    </rPh>
    <phoneticPr fontId="1"/>
  </si>
  <si>
    <t>農水費</t>
    <rPh sb="0" eb="1">
      <t>ノウ</t>
    </rPh>
    <rPh sb="1" eb="2">
      <t>スイ</t>
    </rPh>
    <rPh sb="2" eb="3">
      <t>ヒ</t>
    </rPh>
    <phoneticPr fontId="1"/>
  </si>
  <si>
    <t>合計</t>
    <rPh sb="0" eb="2">
      <t>ゴウケイ</t>
    </rPh>
    <phoneticPr fontId="1"/>
  </si>
  <si>
    <t>保健体育費</t>
    <rPh sb="0" eb="2">
      <t>ホケン</t>
    </rPh>
    <rPh sb="2" eb="4">
      <t>タイイク</t>
    </rPh>
    <rPh sb="4" eb="5">
      <t>ヒ</t>
    </rPh>
    <phoneticPr fontId="1"/>
  </si>
  <si>
    <t>教育センター費</t>
    <rPh sb="0" eb="2">
      <t>キョウイク</t>
    </rPh>
    <rPh sb="6" eb="7">
      <t>ヒ</t>
    </rPh>
    <phoneticPr fontId="1"/>
  </si>
  <si>
    <t>社会教育費</t>
    <rPh sb="0" eb="2">
      <t>シャカイ</t>
    </rPh>
    <rPh sb="2" eb="5">
      <t>キョウイクヒ</t>
    </rPh>
    <phoneticPr fontId="1"/>
  </si>
  <si>
    <t>社会教育総務費</t>
    <rPh sb="0" eb="2">
      <t>シャカイ</t>
    </rPh>
    <rPh sb="2" eb="4">
      <t>キョウイク</t>
    </rPh>
    <rPh sb="4" eb="7">
      <t>ソウムヒ</t>
    </rPh>
    <phoneticPr fontId="1"/>
  </si>
  <si>
    <t>青少年対策費</t>
    <rPh sb="0" eb="3">
      <t>セイショウネン</t>
    </rPh>
    <rPh sb="3" eb="6">
      <t>タイサクヒ</t>
    </rPh>
    <phoneticPr fontId="1"/>
  </si>
  <si>
    <t>図書館費</t>
    <rPh sb="0" eb="3">
      <t>トショカン</t>
    </rPh>
    <rPh sb="3" eb="4">
      <t>ヒ</t>
    </rPh>
    <phoneticPr fontId="1"/>
  </si>
  <si>
    <t>都市計画費</t>
    <rPh sb="0" eb="2">
      <t>トシ</t>
    </rPh>
    <rPh sb="2" eb="4">
      <t>ケイカク</t>
    </rPh>
    <rPh sb="4" eb="5">
      <t>ヒ</t>
    </rPh>
    <phoneticPr fontId="1"/>
  </si>
  <si>
    <t>公園費</t>
    <rPh sb="0" eb="2">
      <t>コウエン</t>
    </rPh>
    <rPh sb="2" eb="3">
      <t>ヒ</t>
    </rPh>
    <phoneticPr fontId="1"/>
  </si>
  <si>
    <t>体育施設費</t>
    <rPh sb="0" eb="2">
      <t>タイイク</t>
    </rPh>
    <rPh sb="2" eb="4">
      <t>シセツ</t>
    </rPh>
    <rPh sb="4" eb="5">
      <t>ヒ</t>
    </rPh>
    <phoneticPr fontId="1"/>
  </si>
  <si>
    <t>文化振興費</t>
    <rPh sb="0" eb="2">
      <t>ブンカ</t>
    </rPh>
    <rPh sb="2" eb="4">
      <t>シンコウ</t>
    </rPh>
    <rPh sb="4" eb="5">
      <t>ヒ</t>
    </rPh>
    <phoneticPr fontId="1"/>
  </si>
  <si>
    <t>款</t>
    <rPh sb="0" eb="1">
      <t>カン</t>
    </rPh>
    <phoneticPr fontId="1"/>
  </si>
  <si>
    <t>項</t>
    <rPh sb="0" eb="1">
      <t>コウ</t>
    </rPh>
    <phoneticPr fontId="1"/>
  </si>
  <si>
    <t>目</t>
    <rPh sb="0" eb="1">
      <t>モク</t>
    </rPh>
    <phoneticPr fontId="1"/>
  </si>
  <si>
    <t>総務管理費</t>
    <rPh sb="0" eb="2">
      <t>ソウム</t>
    </rPh>
    <rPh sb="2" eb="5">
      <t>カンリヒ</t>
    </rPh>
    <phoneticPr fontId="1"/>
  </si>
  <si>
    <t>市民文化施設費</t>
    <rPh sb="0" eb="2">
      <t>シミン</t>
    </rPh>
    <rPh sb="2" eb="4">
      <t>ブンカ</t>
    </rPh>
    <rPh sb="4" eb="6">
      <t>シセツ</t>
    </rPh>
    <rPh sb="6" eb="7">
      <t>ヒ</t>
    </rPh>
    <phoneticPr fontId="1"/>
  </si>
  <si>
    <t>コミュニティ費</t>
    <rPh sb="6" eb="7">
      <t>ヒ</t>
    </rPh>
    <phoneticPr fontId="1"/>
  </si>
  <si>
    <t>交通安全費</t>
    <rPh sb="0" eb="2">
      <t>コウツウ</t>
    </rPh>
    <rPh sb="2" eb="4">
      <t>アンゼン</t>
    </rPh>
    <rPh sb="4" eb="5">
      <t>ヒ</t>
    </rPh>
    <phoneticPr fontId="1"/>
  </si>
  <si>
    <t>社会福祉費</t>
    <rPh sb="0" eb="2">
      <t>シャカイ</t>
    </rPh>
    <rPh sb="2" eb="4">
      <t>フクシ</t>
    </rPh>
    <rPh sb="4" eb="5">
      <t>ヒ</t>
    </rPh>
    <phoneticPr fontId="1"/>
  </si>
  <si>
    <t>児童福祉費</t>
    <rPh sb="0" eb="2">
      <t>ジドウ</t>
    </rPh>
    <rPh sb="2" eb="4">
      <t>フクシ</t>
    </rPh>
    <rPh sb="4" eb="5">
      <t>ヒ</t>
    </rPh>
    <phoneticPr fontId="1"/>
  </si>
  <si>
    <t>社会福祉施設費</t>
    <rPh sb="0" eb="2">
      <t>シャカイ</t>
    </rPh>
    <rPh sb="2" eb="4">
      <t>フクシ</t>
    </rPh>
    <rPh sb="4" eb="7">
      <t>シセツヒ</t>
    </rPh>
    <phoneticPr fontId="1"/>
  </si>
  <si>
    <t>老人福祉費</t>
    <rPh sb="0" eb="2">
      <t>ロウジン</t>
    </rPh>
    <rPh sb="2" eb="4">
      <t>フクシ</t>
    </rPh>
    <rPh sb="4" eb="5">
      <t>ヒ</t>
    </rPh>
    <phoneticPr fontId="1"/>
  </si>
  <si>
    <t>保育所費</t>
    <rPh sb="0" eb="2">
      <t>ホイク</t>
    </rPh>
    <rPh sb="2" eb="3">
      <t>ショ</t>
    </rPh>
    <rPh sb="3" eb="4">
      <t>ヒ</t>
    </rPh>
    <phoneticPr fontId="1"/>
  </si>
  <si>
    <t>保健衛生費</t>
    <rPh sb="0" eb="2">
      <t>ホケン</t>
    </rPh>
    <rPh sb="2" eb="4">
      <t>エイセイ</t>
    </rPh>
    <rPh sb="4" eb="5">
      <t>ヒ</t>
    </rPh>
    <phoneticPr fontId="1"/>
  </si>
  <si>
    <t>清掃費</t>
    <rPh sb="0" eb="2">
      <t>セイソウ</t>
    </rPh>
    <rPh sb="2" eb="3">
      <t>ヒ</t>
    </rPh>
    <phoneticPr fontId="1"/>
  </si>
  <si>
    <t>保健衛生総務費</t>
    <rPh sb="0" eb="2">
      <t>ホケン</t>
    </rPh>
    <rPh sb="2" eb="4">
      <t>エイセイ</t>
    </rPh>
    <rPh sb="4" eb="7">
      <t>ソウムヒ</t>
    </rPh>
    <phoneticPr fontId="1"/>
  </si>
  <si>
    <t>環境衛生費</t>
    <rPh sb="0" eb="2">
      <t>カンキョウ</t>
    </rPh>
    <rPh sb="2" eb="5">
      <t>エイセイヒ</t>
    </rPh>
    <phoneticPr fontId="1"/>
  </si>
  <si>
    <t>火葬場費</t>
    <rPh sb="0" eb="3">
      <t>カソウバ</t>
    </rPh>
    <rPh sb="3" eb="4">
      <t>ヒ</t>
    </rPh>
    <phoneticPr fontId="1"/>
  </si>
  <si>
    <t>ごみ処理費</t>
    <rPh sb="2" eb="4">
      <t>ショリ</t>
    </rPh>
    <rPh sb="4" eb="5">
      <t>ヒ</t>
    </rPh>
    <phoneticPr fontId="1"/>
  </si>
  <si>
    <t>し尿処理費</t>
    <rPh sb="1" eb="2">
      <t>ニョウ</t>
    </rPh>
    <rPh sb="2" eb="4">
      <t>ショリ</t>
    </rPh>
    <rPh sb="4" eb="5">
      <t>ヒ</t>
    </rPh>
    <phoneticPr fontId="1"/>
  </si>
  <si>
    <t>勤労会館費</t>
    <rPh sb="0" eb="2">
      <t>キンロウ</t>
    </rPh>
    <rPh sb="2" eb="4">
      <t>カイカン</t>
    </rPh>
    <rPh sb="4" eb="5">
      <t>ヒ</t>
    </rPh>
    <phoneticPr fontId="1"/>
  </si>
  <si>
    <t>1ヶ月計</t>
    <rPh sb="2" eb="3">
      <t>ゲツ</t>
    </rPh>
    <rPh sb="3" eb="4">
      <t>ケイ</t>
    </rPh>
    <phoneticPr fontId="1"/>
  </si>
  <si>
    <t>12ヶ月計</t>
    <rPh sb="3" eb="4">
      <t>ゲツ</t>
    </rPh>
    <rPh sb="4" eb="5">
      <t>ケイ</t>
    </rPh>
    <phoneticPr fontId="1"/>
  </si>
  <si>
    <t>農業費</t>
    <rPh sb="0" eb="2">
      <t>ノウギョウ</t>
    </rPh>
    <rPh sb="2" eb="3">
      <t>ヒ</t>
    </rPh>
    <phoneticPr fontId="1"/>
  </si>
  <si>
    <t>農業センター費</t>
    <rPh sb="0" eb="2">
      <t>ノウギョウ</t>
    </rPh>
    <rPh sb="6" eb="7">
      <t>ヒ</t>
    </rPh>
    <phoneticPr fontId="1"/>
  </si>
  <si>
    <t>観光費</t>
    <rPh sb="0" eb="2">
      <t>カンコウ</t>
    </rPh>
    <rPh sb="2" eb="3">
      <t>ヒ</t>
    </rPh>
    <phoneticPr fontId="1"/>
  </si>
  <si>
    <t>道路橋りょう費</t>
    <rPh sb="0" eb="2">
      <t>ドウロ</t>
    </rPh>
    <rPh sb="2" eb="3">
      <t>キョウ</t>
    </rPh>
    <rPh sb="6" eb="7">
      <t>ヒ</t>
    </rPh>
    <phoneticPr fontId="1"/>
  </si>
  <si>
    <t>道路橋りょう維持費</t>
    <rPh sb="0" eb="2">
      <t>ドウロ</t>
    </rPh>
    <rPh sb="2" eb="3">
      <t>キョウ</t>
    </rPh>
    <rPh sb="6" eb="9">
      <t>イジヒ</t>
    </rPh>
    <phoneticPr fontId="1"/>
  </si>
  <si>
    <t>消防費</t>
    <rPh sb="0" eb="2">
      <t>ショウボウ</t>
    </rPh>
    <rPh sb="2" eb="3">
      <t>ヒ</t>
    </rPh>
    <phoneticPr fontId="1"/>
  </si>
  <si>
    <t>常備消防費</t>
    <rPh sb="0" eb="2">
      <t>ジョウビ</t>
    </rPh>
    <rPh sb="2" eb="4">
      <t>ショウボウ</t>
    </rPh>
    <rPh sb="4" eb="5">
      <t>ヒ</t>
    </rPh>
    <phoneticPr fontId="1"/>
  </si>
  <si>
    <t>教育総務費</t>
    <rPh sb="0" eb="2">
      <t>キョウイク</t>
    </rPh>
    <rPh sb="2" eb="4">
      <t>ソウム</t>
    </rPh>
    <rPh sb="4" eb="5">
      <t>ヒ</t>
    </rPh>
    <phoneticPr fontId="1"/>
  </si>
  <si>
    <t>小学校費</t>
    <rPh sb="0" eb="3">
      <t>ショウガッコウ</t>
    </rPh>
    <rPh sb="3" eb="4">
      <t>ヒ</t>
    </rPh>
    <phoneticPr fontId="1"/>
  </si>
  <si>
    <t>中学校費</t>
    <rPh sb="0" eb="3">
      <t>チュウガッコウ</t>
    </rPh>
    <rPh sb="3" eb="4">
      <t>ヒ</t>
    </rPh>
    <phoneticPr fontId="1"/>
  </si>
  <si>
    <t>教育総務費</t>
    <rPh sb="0" eb="2">
      <t>キョウイク</t>
    </rPh>
    <rPh sb="2" eb="5">
      <t>ソウムヒ</t>
    </rPh>
    <phoneticPr fontId="1"/>
  </si>
  <si>
    <t>学校管理費</t>
    <rPh sb="0" eb="2">
      <t>ガッコウ</t>
    </rPh>
    <rPh sb="2" eb="5">
      <t>カンリヒ</t>
    </rPh>
    <phoneticPr fontId="1"/>
  </si>
  <si>
    <t>学校給食費</t>
    <rPh sb="0" eb="2">
      <t>ガッコウ</t>
    </rPh>
    <rPh sb="2" eb="5">
      <t>キュウショクヒ</t>
    </rPh>
    <phoneticPr fontId="1"/>
  </si>
  <si>
    <t>単位：（円）</t>
    <rPh sb="0" eb="2">
      <t>タンイ</t>
    </rPh>
    <rPh sb="4" eb="5">
      <t>エン</t>
    </rPh>
    <phoneticPr fontId="1"/>
  </si>
  <si>
    <t>業務用電力（500kw以上）</t>
    <rPh sb="0" eb="3">
      <t>ギョウムヨウ</t>
    </rPh>
    <rPh sb="3" eb="5">
      <t>デンリョク</t>
    </rPh>
    <phoneticPr fontId="1"/>
  </si>
  <si>
    <t>H29.3</t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</si>
  <si>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</si>
  <si>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東京電力単価ベースで積算した金額（予算科目別）</t>
    <rPh sb="0" eb="2">
      <t>トウキョウ</t>
    </rPh>
    <rPh sb="2" eb="4">
      <t>デンリョク</t>
    </rPh>
    <rPh sb="4" eb="6">
      <t>タンカ</t>
    </rPh>
    <rPh sb="10" eb="12">
      <t>セキサン</t>
    </rPh>
    <rPh sb="14" eb="16">
      <t>キンガク</t>
    </rPh>
    <rPh sb="17" eb="19">
      <t>ヨサン</t>
    </rPh>
    <rPh sb="19" eb="21">
      <t>カモク</t>
    </rPh>
    <rPh sb="21" eb="22">
      <t>ベツ</t>
    </rPh>
    <phoneticPr fontId="1"/>
  </si>
  <si>
    <t>基本料金単価
（円/Kw）税込</t>
    <rPh sb="0" eb="2">
      <t>キホン</t>
    </rPh>
    <rPh sb="2" eb="4">
      <t>リョウキン</t>
    </rPh>
    <rPh sb="4" eb="6">
      <t>タンカ</t>
    </rPh>
    <rPh sb="8" eb="9">
      <t>エン</t>
    </rPh>
    <rPh sb="13" eb="15">
      <t>ゼイコ</t>
    </rPh>
    <phoneticPr fontId="1"/>
  </si>
  <si>
    <t>年間電気料金合計（円）　【税込】</t>
    <rPh sb="0" eb="2">
      <t>ネンカン</t>
    </rPh>
    <rPh sb="2" eb="4">
      <t>デンキ</t>
    </rPh>
    <rPh sb="4" eb="6">
      <t>リョウキン</t>
    </rPh>
    <rPh sb="6" eb="8">
      <t>ゴウケイ</t>
    </rPh>
    <rPh sb="9" eb="10">
      <t>エン</t>
    </rPh>
    <rPh sb="13" eb="14">
      <t>ゼイ</t>
    </rPh>
    <phoneticPr fontId="1"/>
  </si>
  <si>
    <t>入札書に記載する金額（円）　【税抜】</t>
    <rPh sb="0" eb="2">
      <t>ニュウサツ</t>
    </rPh>
    <rPh sb="2" eb="3">
      <t>ショ</t>
    </rPh>
    <rPh sb="4" eb="6">
      <t>キサイ</t>
    </rPh>
    <rPh sb="8" eb="10">
      <t>キンガク</t>
    </rPh>
    <rPh sb="11" eb="12">
      <t>エン</t>
    </rPh>
    <rPh sb="15" eb="16">
      <t>ゼイ</t>
    </rPh>
    <rPh sb="16" eb="17">
      <t>ヌ</t>
    </rPh>
    <phoneticPr fontId="1"/>
  </si>
  <si>
    <t>電力量料金単価
（円/Kwh）税込</t>
    <rPh sb="3" eb="5">
      <t>リョウキン</t>
    </rPh>
    <rPh sb="5" eb="7">
      <t>タンカ</t>
    </rPh>
    <rPh sb="9" eb="10">
      <t>エン</t>
    </rPh>
    <rPh sb="15" eb="17">
      <t>ゼイコ</t>
    </rPh>
    <phoneticPr fontId="1"/>
  </si>
  <si>
    <t>H30夏季
使用電力量</t>
    <rPh sb="3" eb="5">
      <t>カキ</t>
    </rPh>
    <rPh sb="6" eb="8">
      <t>シヨウ</t>
    </rPh>
    <rPh sb="8" eb="10">
      <t>デンリョク</t>
    </rPh>
    <rPh sb="10" eb="11">
      <t>リョウ</t>
    </rPh>
    <phoneticPr fontId="1"/>
  </si>
  <si>
    <t>H30その他季
使用電力量</t>
    <rPh sb="5" eb="6">
      <t>タ</t>
    </rPh>
    <rPh sb="6" eb="7">
      <t>キ</t>
    </rPh>
    <rPh sb="8" eb="10">
      <t>シヨウ</t>
    </rPh>
    <rPh sb="10" eb="12">
      <t>デンリョク</t>
    </rPh>
    <rPh sb="12" eb="13">
      <t>リョウ</t>
    </rPh>
    <phoneticPr fontId="1"/>
  </si>
  <si>
    <t>※黄色のセルに必要事項を入力すること。</t>
    <rPh sb="1" eb="3">
      <t>キイロ</t>
    </rPh>
    <rPh sb="7" eb="9">
      <t>ヒツヨウ</t>
    </rPh>
    <rPh sb="9" eb="11">
      <t>ジコウ</t>
    </rPh>
    <rPh sb="12" eb="14">
      <t>ニュウリョク</t>
    </rPh>
    <phoneticPr fontId="1"/>
  </si>
  <si>
    <t>※入力する際には、別紙「入札金額内訳書について」を必ず確認すること。</t>
    <rPh sb="1" eb="3">
      <t>ニュウリョク</t>
    </rPh>
    <rPh sb="5" eb="6">
      <t>サイ</t>
    </rPh>
    <rPh sb="9" eb="11">
      <t>ベッシ</t>
    </rPh>
    <rPh sb="12" eb="14">
      <t>ニュウサツ</t>
    </rPh>
    <rPh sb="14" eb="16">
      <t>キンガク</t>
    </rPh>
    <rPh sb="16" eb="18">
      <t>ウチワケ</t>
    </rPh>
    <rPh sb="18" eb="19">
      <t>ショ</t>
    </rPh>
    <rPh sb="25" eb="26">
      <t>カナラ</t>
    </rPh>
    <rPh sb="27" eb="29">
      <t>カクニン</t>
    </rPh>
    <phoneticPr fontId="1"/>
  </si>
  <si>
    <t>※入札の際に添付する内訳書については本書式を利用すること（任意書式不可）</t>
    <rPh sb="1" eb="3">
      <t>ニュウサツ</t>
    </rPh>
    <rPh sb="4" eb="5">
      <t>サイ</t>
    </rPh>
    <rPh sb="6" eb="8">
      <t>テンプ</t>
    </rPh>
    <rPh sb="10" eb="12">
      <t>ウチワケ</t>
    </rPh>
    <rPh sb="12" eb="13">
      <t>ショ</t>
    </rPh>
    <rPh sb="18" eb="20">
      <t>ホンショ</t>
    </rPh>
    <rPh sb="20" eb="21">
      <t>シキ</t>
    </rPh>
    <rPh sb="22" eb="24">
      <t>リヨウ</t>
    </rPh>
    <rPh sb="29" eb="31">
      <t>ニンイ</t>
    </rPh>
    <rPh sb="31" eb="33">
      <t>ショシキ</t>
    </rPh>
    <rPh sb="33" eb="35">
      <t>フカ</t>
    </rPh>
    <phoneticPr fontId="1"/>
  </si>
  <si>
    <t>五井消防署・環境監視センター合同庁舎</t>
    <rPh sb="0" eb="2">
      <t>ゴイ</t>
    </rPh>
    <rPh sb="2" eb="5">
      <t>ショウボウショ</t>
    </rPh>
    <rPh sb="6" eb="8">
      <t>カンキョウ</t>
    </rPh>
    <rPh sb="8" eb="10">
      <t>カンシ</t>
    </rPh>
    <rPh sb="14" eb="16">
      <t>ゴウドウ</t>
    </rPh>
    <rPh sb="16" eb="18">
      <t>チョウシャ</t>
    </rPh>
    <phoneticPr fontId="1"/>
  </si>
  <si>
    <t>消防局・中央消防署</t>
    <rPh sb="0" eb="2">
      <t>ショウボウ</t>
    </rPh>
    <rPh sb="2" eb="3">
      <t>キョク</t>
    </rPh>
    <rPh sb="4" eb="6">
      <t>チュウオウ</t>
    </rPh>
    <rPh sb="6" eb="8">
      <t>ショウボウ</t>
    </rPh>
    <rPh sb="8" eb="9">
      <t>ショ</t>
    </rPh>
    <phoneticPr fontId="1"/>
  </si>
  <si>
    <t>八幡消防署</t>
    <rPh sb="0" eb="2">
      <t>ヤワタ</t>
    </rPh>
    <rPh sb="2" eb="4">
      <t>ショウボウ</t>
    </rPh>
    <rPh sb="4" eb="5">
      <t>ショ</t>
    </rPh>
    <phoneticPr fontId="1"/>
  </si>
  <si>
    <t>市津消防署</t>
    <rPh sb="0" eb="1">
      <t>シ</t>
    </rPh>
    <rPh sb="1" eb="2">
      <t>ツ</t>
    </rPh>
    <rPh sb="2" eb="4">
      <t>ショウボウ</t>
    </rPh>
    <rPh sb="4" eb="5">
      <t>ショ</t>
    </rPh>
    <phoneticPr fontId="1"/>
  </si>
  <si>
    <t>姉崎消防署</t>
    <rPh sb="0" eb="2">
      <t>アネサキ</t>
    </rPh>
    <rPh sb="2" eb="4">
      <t>ショウボウ</t>
    </rPh>
    <rPh sb="4" eb="5">
      <t>ショ</t>
    </rPh>
    <phoneticPr fontId="1"/>
  </si>
  <si>
    <t>有秋分署</t>
    <rPh sb="0" eb="1">
      <t>ユウ</t>
    </rPh>
    <rPh sb="1" eb="2">
      <t>アキ</t>
    </rPh>
    <rPh sb="2" eb="4">
      <t>ブンショ</t>
    </rPh>
    <phoneticPr fontId="1"/>
  </si>
  <si>
    <t>南総消防署</t>
    <rPh sb="0" eb="2">
      <t>ナンソウ</t>
    </rPh>
    <rPh sb="2" eb="4">
      <t>ショウボウ</t>
    </rPh>
    <rPh sb="4" eb="5">
      <t>ショ</t>
    </rPh>
    <phoneticPr fontId="1"/>
  </si>
  <si>
    <t>加茂分署</t>
    <rPh sb="0" eb="2">
      <t>カモ</t>
    </rPh>
    <rPh sb="2" eb="3">
      <t>ブン</t>
    </rPh>
    <rPh sb="3" eb="4">
      <t>ショ</t>
    </rPh>
    <phoneticPr fontId="1"/>
  </si>
  <si>
    <t>NO</t>
    <phoneticPr fontId="1"/>
  </si>
  <si>
    <t>（A）</t>
    <phoneticPr fontId="1"/>
  </si>
  <si>
    <t>（B）</t>
    <phoneticPr fontId="1"/>
  </si>
  <si>
    <t>（C)</t>
    <phoneticPr fontId="1"/>
  </si>
  <si>
    <t>（D)</t>
    <phoneticPr fontId="1"/>
  </si>
  <si>
    <t>（E)</t>
    <phoneticPr fontId="1"/>
  </si>
  <si>
    <t>（F)</t>
    <phoneticPr fontId="1"/>
  </si>
  <si>
    <t>（G)＝D＊E＊（185-F）/100＊12</t>
    <phoneticPr fontId="1"/>
  </si>
  <si>
    <t>（H)</t>
    <phoneticPr fontId="1"/>
  </si>
  <si>
    <t>（I）</t>
    <phoneticPr fontId="1"/>
  </si>
  <si>
    <t>（J)</t>
    <phoneticPr fontId="1"/>
  </si>
  <si>
    <t>（K)</t>
    <phoneticPr fontId="1"/>
  </si>
  <si>
    <t>（L）＝H*I+J*K</t>
    <phoneticPr fontId="1"/>
  </si>
  <si>
    <t>（M）＝G+L</t>
    <phoneticPr fontId="1"/>
  </si>
  <si>
    <t>別紙２　入札金額内訳書</t>
    <rPh sb="0" eb="2">
      <t>ベッシ</t>
    </rPh>
    <rPh sb="4" eb="6">
      <t>ニュウサツ</t>
    </rPh>
    <rPh sb="6" eb="8">
      <t>キンガク</t>
    </rPh>
    <rPh sb="8" eb="10">
      <t>ウチワケ</t>
    </rPh>
    <rPh sb="10" eb="11">
      <t>ショ</t>
    </rPh>
    <phoneticPr fontId="1"/>
  </si>
  <si>
    <t>件名：消防局・中央消防署他７施設における電気需給業務　場所：市原市国分寺台中央１－１－１他</t>
    <rPh sb="3" eb="5">
      <t>ショウボウ</t>
    </rPh>
    <rPh sb="5" eb="6">
      <t>キョク</t>
    </rPh>
    <rPh sb="7" eb="9">
      <t>チュウオウ</t>
    </rPh>
    <rPh sb="9" eb="12">
      <t>ショウボウショ</t>
    </rPh>
    <rPh sb="12" eb="13">
      <t>ホカ</t>
    </rPh>
    <rPh sb="14" eb="16">
      <t>シセツ</t>
    </rPh>
    <rPh sb="20" eb="22">
      <t>デンキ</t>
    </rPh>
    <rPh sb="22" eb="24">
      <t>ジュキュウ</t>
    </rPh>
    <rPh sb="24" eb="26">
      <t>ギョウム</t>
    </rPh>
    <rPh sb="27" eb="29">
      <t>バショ</t>
    </rPh>
    <rPh sb="30" eb="33">
      <t>イチハラシ</t>
    </rPh>
    <rPh sb="33" eb="37">
      <t>コクブンジダイ</t>
    </rPh>
    <rPh sb="37" eb="39">
      <t>チュウオウ</t>
    </rPh>
    <rPh sb="44" eb="45">
      <t>ホカ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</si>
</sst>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メイリオ"/>
      <family val="3"/>
      <charset val="128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4"/>
      <name val="ＭＳ Ｐゴシック"/>
      <family val="2"/>
      <charset val="128"/>
      <scheme val="minor"/>
    </font>
    <font>
      <b/>
      <sz val="14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6" fillId="0" borderId="0"/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0" borderId="0"/>
  </cellStyleXfs>
  <cellXfs count="159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0" borderId="0" xfId="0" applyFont="1">
      <alignment vertical="center"/>
    </xf>
    <xf numFmtId="38" fontId="8" fillId="0" borderId="24" xfId="1" applyFont="1" applyBorder="1">
      <alignment vertical="center"/>
    </xf>
    <xf numFmtId="38" fontId="8" fillId="0" borderId="11" xfId="1" applyFont="1" applyBorder="1">
      <alignment vertical="center"/>
    </xf>
    <xf numFmtId="38" fontId="8" fillId="0" borderId="12" xfId="1" applyFont="1" applyBorder="1">
      <alignment vertical="center"/>
    </xf>
    <xf numFmtId="38" fontId="8" fillId="0" borderId="30" xfId="1" applyFont="1" applyBorder="1">
      <alignment vertical="center"/>
    </xf>
    <xf numFmtId="0" fontId="0" fillId="4" borderId="30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38" fontId="8" fillId="0" borderId="6" xfId="1" applyFont="1" applyBorder="1">
      <alignment vertical="center"/>
    </xf>
    <xf numFmtId="38" fontId="8" fillId="0" borderId="8" xfId="1" applyFont="1" applyBorder="1">
      <alignment vertical="center"/>
    </xf>
    <xf numFmtId="38" fontId="8" fillId="0" borderId="7" xfId="1" applyFont="1" applyBorder="1">
      <alignment vertical="center"/>
    </xf>
    <xf numFmtId="38" fontId="8" fillId="0" borderId="31" xfId="1" applyFont="1" applyBorder="1">
      <alignment vertical="center"/>
    </xf>
    <xf numFmtId="38" fontId="8" fillId="4" borderId="34" xfId="0" applyNumberFormat="1" applyFont="1" applyFill="1" applyBorder="1">
      <alignment vertical="center"/>
    </xf>
    <xf numFmtId="38" fontId="8" fillId="4" borderId="35" xfId="0" applyNumberFormat="1" applyFont="1" applyFill="1" applyBorder="1">
      <alignment vertical="center"/>
    </xf>
    <xf numFmtId="0" fontId="7" fillId="0" borderId="0" xfId="0" applyFont="1">
      <alignment vertical="center"/>
    </xf>
    <xf numFmtId="0" fontId="9" fillId="4" borderId="29" xfId="0" applyFont="1" applyFill="1" applyBorder="1" applyAlignment="1">
      <alignment horizontal="center" vertical="center"/>
    </xf>
    <xf numFmtId="0" fontId="9" fillId="0" borderId="13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16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29" xfId="0" applyFont="1" applyBorder="1">
      <alignment vertical="center"/>
    </xf>
    <xf numFmtId="0" fontId="9" fillId="0" borderId="29" xfId="0" applyFont="1" applyBorder="1" applyAlignment="1">
      <alignment vertical="center" shrinkToFit="1"/>
    </xf>
    <xf numFmtId="0" fontId="9" fillId="0" borderId="13" xfId="0" applyFont="1" applyBorder="1" applyAlignment="1">
      <alignment vertical="center" shrinkToFit="1"/>
    </xf>
    <xf numFmtId="0" fontId="9" fillId="4" borderId="32" xfId="0" applyFont="1" applyFill="1" applyBorder="1">
      <alignment vertical="center"/>
    </xf>
    <xf numFmtId="0" fontId="9" fillId="4" borderId="33" xfId="0" applyFont="1" applyFill="1" applyBorder="1">
      <alignment vertical="center"/>
    </xf>
    <xf numFmtId="0" fontId="9" fillId="5" borderId="13" xfId="0" applyFont="1" applyFill="1" applyBorder="1">
      <alignment vertical="center"/>
    </xf>
    <xf numFmtId="0" fontId="9" fillId="5" borderId="16" xfId="0" applyFont="1" applyFill="1" applyBorder="1">
      <alignment vertical="center"/>
    </xf>
    <xf numFmtId="0" fontId="9" fillId="5" borderId="18" xfId="0" applyFont="1" applyFill="1" applyBorder="1">
      <alignment vertical="center"/>
    </xf>
    <xf numFmtId="0" fontId="9" fillId="5" borderId="1" xfId="0" applyFont="1" applyFill="1" applyBorder="1">
      <alignment vertical="center"/>
    </xf>
    <xf numFmtId="38" fontId="8" fillId="5" borderId="6" xfId="1" applyFont="1" applyFill="1" applyBorder="1">
      <alignment vertical="center"/>
    </xf>
    <xf numFmtId="38" fontId="8" fillId="5" borderId="24" xfId="1" applyFon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37" xfId="0" applyBorder="1">
      <alignment vertical="center"/>
    </xf>
    <xf numFmtId="2" fontId="0" fillId="0" borderId="37" xfId="0" applyNumberFormat="1" applyBorder="1">
      <alignment vertical="center"/>
    </xf>
    <xf numFmtId="38" fontId="20" fillId="3" borderId="40" xfId="4" applyFont="1" applyFill="1" applyBorder="1" applyAlignment="1" applyProtection="1">
      <alignment horizontal="center" vertical="center"/>
      <protection locked="0"/>
    </xf>
    <xf numFmtId="0" fontId="6" fillId="0" borderId="0" xfId="3" applyFont="1" applyAlignment="1" applyProtection="1">
      <alignment vertical="center"/>
    </xf>
    <xf numFmtId="0" fontId="4" fillId="0" borderId="0" xfId="3" applyFont="1" applyAlignment="1" applyProtection="1">
      <alignment vertical="center" wrapText="1" shrinkToFit="1"/>
    </xf>
    <xf numFmtId="0" fontId="6" fillId="0" borderId="0" xfId="3" applyFont="1" applyAlignment="1" applyProtection="1">
      <alignment vertical="center" shrinkToFit="1"/>
    </xf>
    <xf numFmtId="0" fontId="6" fillId="0" borderId="0" xfId="3" applyFont="1" applyAlignment="1" applyProtection="1">
      <alignment horizontal="left" vertical="center" wrapText="1" shrinkToFit="1"/>
    </xf>
    <xf numFmtId="0" fontId="6" fillId="0" borderId="0" xfId="3" applyFont="1" applyAlignment="1" applyProtection="1">
      <alignment vertical="center" wrapText="1" shrinkToFit="1"/>
    </xf>
    <xf numFmtId="0" fontId="4" fillId="0" borderId="0" xfId="3" applyFont="1" applyProtection="1">
      <alignment vertical="center"/>
    </xf>
    <xf numFmtId="0" fontId="2" fillId="0" borderId="0" xfId="3" applyFont="1" applyProtection="1">
      <alignment vertical="center"/>
    </xf>
    <xf numFmtId="0" fontId="5" fillId="0" borderId="0" xfId="3" applyFont="1" applyFill="1" applyBorder="1" applyAlignment="1" applyProtection="1">
      <alignment horizontal="center" vertical="center"/>
    </xf>
    <xf numFmtId="38" fontId="0" fillId="0" borderId="0" xfId="4" applyFont="1" applyProtection="1">
      <alignment vertical="center"/>
    </xf>
    <xf numFmtId="0" fontId="4" fillId="2" borderId="13" xfId="3" applyFont="1" applyFill="1" applyBorder="1" applyAlignment="1" applyProtection="1">
      <alignment horizontal="center" vertical="center"/>
    </xf>
    <xf numFmtId="0" fontId="4" fillId="2" borderId="15" xfId="3" applyFont="1" applyFill="1" applyBorder="1" applyAlignment="1" applyProtection="1">
      <alignment horizontal="center" vertical="center" wrapText="1" shrinkToFit="1"/>
    </xf>
    <xf numFmtId="0" fontId="4" fillId="2" borderId="6" xfId="3" applyFont="1" applyFill="1" applyBorder="1" applyAlignment="1" applyProtection="1">
      <alignment horizontal="center" vertical="center" wrapText="1" shrinkToFit="1"/>
    </xf>
    <xf numFmtId="0" fontId="4" fillId="2" borderId="19" xfId="3" applyFont="1" applyFill="1" applyBorder="1" applyAlignment="1" applyProtection="1">
      <alignment horizontal="center" vertical="center" wrapText="1" shrinkToFit="1"/>
    </xf>
    <xf numFmtId="0" fontId="12" fillId="6" borderId="42" xfId="3" applyFont="1" applyFill="1" applyBorder="1" applyAlignment="1" applyProtection="1">
      <alignment horizontal="center" vertical="center" wrapText="1"/>
    </xf>
    <xf numFmtId="0" fontId="12" fillId="6" borderId="22" xfId="3" applyFont="1" applyFill="1" applyBorder="1" applyAlignment="1" applyProtection="1">
      <alignment horizontal="center" vertical="center"/>
    </xf>
    <xf numFmtId="0" fontId="12" fillId="6" borderId="14" xfId="3" applyFont="1" applyFill="1" applyBorder="1" applyAlignment="1" applyProtection="1">
      <alignment horizontal="center" vertical="center"/>
    </xf>
    <xf numFmtId="0" fontId="12" fillId="6" borderId="23" xfId="3" applyFont="1" applyFill="1" applyBorder="1" applyAlignment="1" applyProtection="1">
      <alignment horizontal="center" vertical="center"/>
    </xf>
    <xf numFmtId="38" fontId="0" fillId="6" borderId="13" xfId="4" applyFont="1" applyFill="1" applyBorder="1" applyAlignment="1" applyProtection="1">
      <alignment horizontal="center" vertical="center"/>
    </xf>
    <xf numFmtId="38" fontId="0" fillId="6" borderId="24" xfId="4" applyFont="1" applyFill="1" applyBorder="1" applyAlignment="1" applyProtection="1">
      <alignment horizontal="center" vertical="center"/>
    </xf>
    <xf numFmtId="38" fontId="0" fillId="6" borderId="1" xfId="4" applyFont="1" applyFill="1" applyBorder="1" applyAlignment="1" applyProtection="1">
      <alignment horizontal="center" vertical="center"/>
    </xf>
    <xf numFmtId="38" fontId="0" fillId="2" borderId="24" xfId="4" applyFont="1" applyFill="1" applyBorder="1" applyAlignment="1" applyProtection="1">
      <alignment horizontal="center" vertical="center"/>
    </xf>
    <xf numFmtId="0" fontId="4" fillId="2" borderId="16" xfId="3" applyFont="1" applyFill="1" applyBorder="1" applyAlignment="1" applyProtection="1">
      <alignment horizontal="center" vertical="center"/>
    </xf>
    <xf numFmtId="0" fontId="4" fillId="2" borderId="17" xfId="3" applyFont="1" applyFill="1" applyBorder="1" applyAlignment="1" applyProtection="1">
      <alignment horizontal="center" vertical="center" wrapText="1" shrinkToFit="1"/>
    </xf>
    <xf numFmtId="0" fontId="4" fillId="2" borderId="8" xfId="3" applyFont="1" applyFill="1" applyBorder="1" applyAlignment="1" applyProtection="1">
      <alignment horizontal="center" vertical="center" wrapText="1" shrinkToFit="1"/>
    </xf>
    <xf numFmtId="0" fontId="4" fillId="2" borderId="10" xfId="3" applyFont="1" applyFill="1" applyBorder="1" applyAlignment="1" applyProtection="1">
      <alignment horizontal="center" vertical="center" wrapText="1" shrinkToFit="1"/>
    </xf>
    <xf numFmtId="0" fontId="14" fillId="2" borderId="16" xfId="3" applyFont="1" applyFill="1" applyBorder="1" applyAlignment="1" applyProtection="1">
      <alignment horizontal="center" vertical="center" wrapText="1" shrinkToFit="1"/>
    </xf>
    <xf numFmtId="38" fontId="0" fillId="2" borderId="47" xfId="4" applyFont="1" applyFill="1" applyBorder="1" applyAlignment="1" applyProtection="1">
      <alignment horizontal="center" vertical="center" wrapText="1"/>
    </xf>
    <xf numFmtId="0" fontId="4" fillId="2" borderId="9" xfId="3" applyFont="1" applyFill="1" applyBorder="1" applyAlignment="1" applyProtection="1">
      <alignment horizontal="center" vertical="center" wrapText="1"/>
    </xf>
    <xf numFmtId="0" fontId="4" fillId="2" borderId="17" xfId="3" applyFont="1" applyFill="1" applyBorder="1" applyAlignment="1" applyProtection="1">
      <alignment horizontal="center" vertical="center" wrapText="1"/>
    </xf>
    <xf numFmtId="38" fontId="10" fillId="2" borderId="25" xfId="4" applyFont="1" applyFill="1" applyBorder="1" applyAlignment="1" applyProtection="1">
      <alignment horizontal="center" vertical="center" wrapText="1"/>
    </xf>
    <xf numFmtId="38" fontId="10" fillId="2" borderId="49" xfId="4" applyFont="1" applyFill="1" applyBorder="1" applyAlignment="1" applyProtection="1">
      <alignment horizontal="center" vertical="center" wrapText="1"/>
    </xf>
    <xf numFmtId="38" fontId="10" fillId="2" borderId="47" xfId="4" applyFont="1" applyFill="1" applyBorder="1" applyAlignment="1" applyProtection="1">
      <alignment horizontal="center" vertical="center" wrapText="1"/>
    </xf>
    <xf numFmtId="38" fontId="0" fillId="2" borderId="48" xfId="4" applyFont="1" applyFill="1" applyBorder="1" applyAlignment="1" applyProtection="1">
      <alignment horizontal="center" vertical="center" wrapText="1"/>
    </xf>
    <xf numFmtId="38" fontId="0" fillId="2" borderId="26" xfId="4" applyFont="1" applyFill="1" applyBorder="1" applyAlignment="1" applyProtection="1">
      <alignment horizontal="center" vertical="center"/>
    </xf>
    <xf numFmtId="38" fontId="0" fillId="2" borderId="11" xfId="4" applyFont="1" applyFill="1" applyBorder="1" applyAlignment="1" applyProtection="1">
      <alignment horizontal="center" vertical="center"/>
    </xf>
    <xf numFmtId="0" fontId="10" fillId="2" borderId="16" xfId="3" applyFont="1" applyFill="1" applyBorder="1" applyAlignment="1" applyProtection="1">
      <alignment horizontal="center" vertical="center" wrapText="1" shrinkToFit="1"/>
    </xf>
    <xf numFmtId="38" fontId="0" fillId="2" borderId="9" xfId="4" applyFont="1" applyFill="1" applyBorder="1" applyAlignment="1" applyProtection="1">
      <alignment horizontal="center" vertical="center" wrapText="1"/>
    </xf>
    <xf numFmtId="38" fontId="10" fillId="2" borderId="16" xfId="4" applyFont="1" applyFill="1" applyBorder="1" applyAlignment="1" applyProtection="1">
      <alignment horizontal="center" vertical="center" wrapText="1"/>
    </xf>
    <xf numFmtId="38" fontId="10" fillId="2" borderId="0" xfId="4" applyFont="1" applyFill="1" applyBorder="1" applyAlignment="1" applyProtection="1">
      <alignment horizontal="center" vertical="center" wrapText="1"/>
    </xf>
    <xf numFmtId="38" fontId="10" fillId="2" borderId="9" xfId="4" applyFont="1" applyFill="1" applyBorder="1" applyAlignment="1" applyProtection="1">
      <alignment horizontal="center" vertical="center" wrapText="1"/>
    </xf>
    <xf numFmtId="38" fontId="0" fillId="2" borderId="46" xfId="4" applyFont="1" applyFill="1" applyBorder="1" applyAlignment="1" applyProtection="1">
      <alignment horizontal="center" vertical="center" wrapText="1"/>
    </xf>
    <xf numFmtId="38" fontId="0" fillId="2" borderId="17" xfId="4" applyFont="1" applyFill="1" applyBorder="1" applyAlignment="1" applyProtection="1">
      <alignment horizontal="center" vertical="center"/>
    </xf>
    <xf numFmtId="0" fontId="4" fillId="2" borderId="18" xfId="3" applyFont="1" applyFill="1" applyBorder="1" applyAlignment="1" applyProtection="1">
      <alignment horizontal="center" vertical="center"/>
    </xf>
    <xf numFmtId="0" fontId="4" fillId="2" borderId="21" xfId="3" applyFont="1" applyFill="1" applyBorder="1" applyAlignment="1" applyProtection="1">
      <alignment horizontal="center" vertical="center" wrapText="1" shrinkToFit="1"/>
    </xf>
    <xf numFmtId="0" fontId="4" fillId="2" borderId="7" xfId="3" applyFont="1" applyFill="1" applyBorder="1" applyAlignment="1" applyProtection="1">
      <alignment horizontal="center" vertical="center" wrapText="1" shrinkToFit="1"/>
    </xf>
    <xf numFmtId="0" fontId="4" fillId="2" borderId="4" xfId="3" applyFont="1" applyFill="1" applyBorder="1" applyAlignment="1" applyProtection="1">
      <alignment horizontal="center" vertical="center" wrapText="1" shrinkToFit="1"/>
    </xf>
    <xf numFmtId="0" fontId="4" fillId="2" borderId="18" xfId="3" applyFont="1" applyFill="1" applyBorder="1" applyAlignment="1" applyProtection="1">
      <alignment horizontal="center" vertical="center" wrapText="1" shrinkToFit="1"/>
    </xf>
    <xf numFmtId="38" fontId="0" fillId="2" borderId="3" xfId="4" applyFont="1" applyFill="1" applyBorder="1" applyAlignment="1" applyProtection="1">
      <alignment horizontal="center" vertical="center" wrapText="1"/>
    </xf>
    <xf numFmtId="0" fontId="4" fillId="2" borderId="3" xfId="3" applyFont="1" applyFill="1" applyBorder="1" applyAlignment="1" applyProtection="1">
      <alignment horizontal="center" vertical="center" wrapText="1"/>
    </xf>
    <xf numFmtId="0" fontId="11" fillId="2" borderId="21" xfId="3" applyFont="1" applyFill="1" applyBorder="1" applyAlignment="1" applyProtection="1">
      <alignment horizontal="center" vertical="center" wrapText="1"/>
    </xf>
    <xf numFmtId="38" fontId="0" fillId="2" borderId="18" xfId="4" applyFont="1" applyFill="1" applyBorder="1" applyAlignment="1" applyProtection="1">
      <alignment horizontal="center" vertical="center" wrapText="1"/>
    </xf>
    <xf numFmtId="38" fontId="0" fillId="2" borderId="2" xfId="4" applyFont="1" applyFill="1" applyBorder="1" applyAlignment="1" applyProtection="1">
      <alignment horizontal="center" vertical="center" wrapText="1"/>
    </xf>
    <xf numFmtId="38" fontId="0" fillId="2" borderId="3" xfId="4" applyFont="1" applyFill="1" applyBorder="1" applyAlignment="1" applyProtection="1">
      <alignment horizontal="center" vertical="center" wrapText="1"/>
    </xf>
    <xf numFmtId="38" fontId="0" fillId="2" borderId="5" xfId="4" applyFont="1" applyFill="1" applyBorder="1" applyAlignment="1" applyProtection="1">
      <alignment horizontal="center" vertical="center" wrapText="1"/>
    </xf>
    <xf numFmtId="38" fontId="0" fillId="2" borderId="21" xfId="4" applyFont="1" applyFill="1" applyBorder="1" applyAlignment="1" applyProtection="1">
      <alignment horizontal="center" vertical="center" wrapText="1"/>
    </xf>
    <xf numFmtId="38" fontId="0" fillId="2" borderId="12" xfId="4" applyFont="1" applyFill="1" applyBorder="1" applyAlignment="1" applyProtection="1">
      <alignment horizontal="center" vertical="center" wrapText="1"/>
    </xf>
    <xf numFmtId="0" fontId="4" fillId="2" borderId="31" xfId="3" applyFont="1" applyFill="1" applyBorder="1" applyAlignment="1" applyProtection="1">
      <alignment horizontal="center" vertical="center"/>
    </xf>
    <xf numFmtId="0" fontId="4" fillId="2" borderId="39" xfId="3" applyFont="1" applyFill="1" applyBorder="1" applyAlignment="1" applyProtection="1">
      <alignment horizontal="center" vertical="center" wrapText="1" shrinkToFit="1"/>
    </xf>
    <xf numFmtId="0" fontId="4" fillId="2" borderId="29" xfId="3" applyFont="1" applyFill="1" applyBorder="1" applyAlignment="1" applyProtection="1">
      <alignment horizontal="center" vertical="center" wrapText="1" shrinkToFit="1"/>
    </xf>
    <xf numFmtId="0" fontId="4" fillId="2" borderId="43" xfId="3" applyFont="1" applyFill="1" applyBorder="1" applyAlignment="1" applyProtection="1">
      <alignment horizontal="center" vertical="center" wrapText="1" shrinkToFit="1"/>
    </xf>
    <xf numFmtId="38" fontId="0" fillId="2" borderId="38" xfId="4" applyFont="1" applyFill="1" applyBorder="1" applyAlignment="1" applyProtection="1">
      <alignment horizontal="center" vertical="center" wrapText="1"/>
    </xf>
    <xf numFmtId="0" fontId="4" fillId="2" borderId="38" xfId="3" applyFont="1" applyFill="1" applyBorder="1" applyAlignment="1" applyProtection="1">
      <alignment horizontal="center" vertical="center" wrapText="1"/>
    </xf>
    <xf numFmtId="0" fontId="4" fillId="2" borderId="39" xfId="3" applyFont="1" applyFill="1" applyBorder="1" applyAlignment="1" applyProtection="1">
      <alignment horizontal="center" vertical="center" wrapText="1"/>
    </xf>
    <xf numFmtId="38" fontId="0" fillId="2" borderId="44" xfId="4" applyFont="1" applyFill="1" applyBorder="1" applyAlignment="1" applyProtection="1">
      <alignment horizontal="center" vertical="center" wrapText="1"/>
    </xf>
    <xf numFmtId="38" fontId="0" fillId="2" borderId="30" xfId="4" applyFont="1" applyFill="1" applyBorder="1" applyAlignment="1" applyProtection="1">
      <alignment horizontal="center" vertical="center" wrapText="1"/>
    </xf>
    <xf numFmtId="38" fontId="3" fillId="2" borderId="31" xfId="4" applyFont="1" applyFill="1" applyBorder="1" applyAlignment="1" applyProtection="1">
      <alignment horizontal="center" vertical="center" wrapText="1"/>
    </xf>
    <xf numFmtId="38" fontId="0" fillId="2" borderId="45" xfId="4" applyFont="1" applyFill="1" applyBorder="1" applyAlignment="1" applyProtection="1">
      <alignment horizontal="center" vertical="center" wrapText="1"/>
    </xf>
    <xf numFmtId="38" fontId="0" fillId="2" borderId="41" xfId="4" applyFont="1" applyFill="1" applyBorder="1" applyAlignment="1" applyProtection="1">
      <alignment horizontal="center" vertical="center" wrapText="1"/>
    </xf>
    <xf numFmtId="38" fontId="0" fillId="2" borderId="31" xfId="4" applyFont="1" applyFill="1" applyBorder="1" applyAlignment="1" applyProtection="1">
      <alignment horizontal="center" vertical="center" wrapText="1"/>
    </xf>
    <xf numFmtId="38" fontId="0" fillId="2" borderId="39" xfId="4" applyFont="1" applyFill="1" applyBorder="1" applyAlignment="1" applyProtection="1">
      <alignment horizontal="center" vertical="center" wrapText="1"/>
    </xf>
    <xf numFmtId="0" fontId="4" fillId="0" borderId="50" xfId="3" applyFont="1" applyFill="1" applyBorder="1" applyAlignment="1" applyProtection="1">
      <alignment horizontal="center" vertical="center"/>
    </xf>
    <xf numFmtId="0" fontId="4" fillId="0" borderId="51" xfId="3" applyFont="1" applyFill="1" applyBorder="1" applyAlignment="1" applyProtection="1">
      <alignment vertical="center" shrinkToFit="1"/>
    </xf>
    <xf numFmtId="0" fontId="4" fillId="0" borderId="52" xfId="3" applyFont="1" applyFill="1" applyBorder="1" applyAlignment="1" applyProtection="1">
      <alignment vertical="center" shrinkToFit="1"/>
    </xf>
    <xf numFmtId="3" fontId="4" fillId="0" borderId="53" xfId="3" applyNumberFormat="1" applyFont="1" applyFill="1" applyBorder="1" applyAlignment="1" applyProtection="1">
      <alignment vertical="center" shrinkToFit="1"/>
    </xf>
    <xf numFmtId="38" fontId="8" fillId="0" borderId="51" xfId="4" applyFont="1" applyFill="1" applyBorder="1" applyAlignment="1" applyProtection="1">
      <alignment vertical="center" shrinkToFit="1"/>
    </xf>
    <xf numFmtId="9" fontId="8" fillId="0" borderId="51" xfId="5" applyFont="1" applyFill="1" applyBorder="1" applyAlignment="1" applyProtection="1">
      <alignment vertical="center" shrinkToFit="1"/>
    </xf>
    <xf numFmtId="38" fontId="8" fillId="0" borderId="55" xfId="4" applyFont="1" applyFill="1" applyBorder="1" applyAlignment="1" applyProtection="1">
      <alignment vertical="center" shrinkToFit="1"/>
    </xf>
    <xf numFmtId="38" fontId="0" fillId="0" borderId="56" xfId="4" applyFont="1" applyFill="1" applyBorder="1" applyAlignment="1" applyProtection="1">
      <alignment horizontal="center" vertical="center" shrinkToFit="1"/>
    </xf>
    <xf numFmtId="38" fontId="7" fillId="0" borderId="51" xfId="4" applyFont="1" applyFill="1" applyBorder="1" applyAlignment="1" applyProtection="1">
      <alignment vertical="center" shrinkToFit="1"/>
    </xf>
    <xf numFmtId="38" fontId="7" fillId="0" borderId="57" xfId="4" applyFont="1" applyFill="1" applyBorder="1" applyAlignment="1" applyProtection="1">
      <alignment vertical="center" shrinkToFit="1"/>
    </xf>
    <xf numFmtId="38" fontId="7" fillId="0" borderId="55" xfId="4" applyFont="1" applyFill="1" applyBorder="1" applyAlignment="1" applyProtection="1">
      <alignment vertical="center" shrinkToFit="1"/>
    </xf>
    <xf numFmtId="38" fontId="7" fillId="0" borderId="66" xfId="4" applyFont="1" applyFill="1" applyBorder="1" applyAlignment="1" applyProtection="1">
      <alignment vertical="center" shrinkToFit="1"/>
    </xf>
    <xf numFmtId="0" fontId="4" fillId="0" borderId="59" xfId="3" applyFont="1" applyFill="1" applyBorder="1" applyAlignment="1" applyProtection="1">
      <alignment horizontal="center" vertical="center"/>
    </xf>
    <xf numFmtId="0" fontId="4" fillId="0" borderId="60" xfId="3" applyFont="1" applyFill="1" applyBorder="1" applyAlignment="1" applyProtection="1">
      <alignment vertical="center" shrinkToFit="1"/>
    </xf>
    <xf numFmtId="0" fontId="4" fillId="0" borderId="61" xfId="3" applyFont="1" applyFill="1" applyBorder="1" applyAlignment="1" applyProtection="1">
      <alignment vertical="center" shrinkToFit="1"/>
    </xf>
    <xf numFmtId="3" fontId="4" fillId="0" borderId="62" xfId="3" applyNumberFormat="1" applyFont="1" applyFill="1" applyBorder="1" applyAlignment="1" applyProtection="1">
      <alignment vertical="center" shrinkToFit="1"/>
    </xf>
    <xf numFmtId="38" fontId="8" fillId="0" borderId="60" xfId="4" applyFont="1" applyFill="1" applyBorder="1" applyAlignment="1" applyProtection="1">
      <alignment vertical="center" shrinkToFit="1"/>
    </xf>
    <xf numFmtId="9" fontId="8" fillId="0" borderId="60" xfId="5" applyFont="1" applyFill="1" applyBorder="1" applyAlignment="1" applyProtection="1">
      <alignment vertical="center" shrinkToFit="1"/>
    </xf>
    <xf numFmtId="38" fontId="8" fillId="0" borderId="63" xfId="4" applyFont="1" applyFill="1" applyBorder="1" applyAlignment="1" applyProtection="1">
      <alignment vertical="center" shrinkToFit="1"/>
    </xf>
    <xf numFmtId="38" fontId="0" fillId="0" borderId="27" xfId="4" applyFont="1" applyFill="1" applyBorder="1" applyAlignment="1" applyProtection="1">
      <alignment horizontal="center" vertical="center" shrinkToFit="1"/>
    </xf>
    <xf numFmtId="38" fontId="7" fillId="0" borderId="60" xfId="4" applyFont="1" applyFill="1" applyBorder="1" applyAlignment="1" applyProtection="1">
      <alignment vertical="center" shrinkToFit="1"/>
    </xf>
    <xf numFmtId="38" fontId="7" fillId="0" borderId="64" xfId="4" applyFont="1" applyFill="1" applyBorder="1" applyAlignment="1" applyProtection="1">
      <alignment vertical="center" shrinkToFit="1"/>
    </xf>
    <xf numFmtId="38" fontId="7" fillId="0" borderId="63" xfId="4" applyFont="1" applyFill="1" applyBorder="1" applyAlignment="1" applyProtection="1">
      <alignment vertical="center" shrinkToFit="1"/>
    </xf>
    <xf numFmtId="38" fontId="7" fillId="0" borderId="67" xfId="4" applyFont="1" applyFill="1" applyBorder="1" applyAlignment="1" applyProtection="1">
      <alignment vertical="center" shrinkToFit="1"/>
    </xf>
    <xf numFmtId="0" fontId="4" fillId="0" borderId="0" xfId="3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 applyProtection="1">
      <alignment vertical="center" shrinkToFit="1"/>
    </xf>
    <xf numFmtId="3" fontId="4" fillId="0" borderId="0" xfId="3" applyNumberFormat="1" applyFont="1" applyFill="1" applyBorder="1" applyAlignment="1" applyProtection="1">
      <alignment vertical="center" shrinkToFit="1"/>
    </xf>
    <xf numFmtId="38" fontId="8" fillId="0" borderId="0" xfId="4" applyFont="1" applyFill="1" applyBorder="1" applyAlignment="1" applyProtection="1">
      <alignment vertical="center" shrinkToFit="1"/>
    </xf>
    <xf numFmtId="9" fontId="8" fillId="0" borderId="0" xfId="5" applyFont="1" applyFill="1" applyBorder="1" applyAlignment="1" applyProtection="1">
      <alignment vertical="center" shrinkToFit="1"/>
    </xf>
    <xf numFmtId="38" fontId="0" fillId="0" borderId="0" xfId="4" applyFont="1" applyFill="1" applyBorder="1" applyAlignment="1" applyProtection="1">
      <alignment horizontal="center" vertical="center" shrinkToFit="1"/>
    </xf>
    <xf numFmtId="38" fontId="7" fillId="0" borderId="0" xfId="4" applyFont="1" applyFill="1" applyBorder="1" applyAlignment="1" applyProtection="1">
      <alignment vertical="center" shrinkToFit="1"/>
    </xf>
    <xf numFmtId="0" fontId="20" fillId="0" borderId="0" xfId="3" applyFont="1" applyAlignment="1" applyProtection="1">
      <alignment vertical="center" wrapText="1" shrinkToFit="1"/>
    </xf>
    <xf numFmtId="0" fontId="4" fillId="0" borderId="0" xfId="3" applyFont="1" applyBorder="1" applyAlignment="1" applyProtection="1">
      <alignment horizontal="right" vertical="center" wrapText="1" shrinkToFit="1"/>
    </xf>
    <xf numFmtId="0" fontId="4" fillId="0" borderId="0" xfId="3" applyFont="1" applyBorder="1" applyAlignment="1" applyProtection="1">
      <alignment vertical="center" wrapText="1" shrinkToFit="1"/>
    </xf>
    <xf numFmtId="38" fontId="0" fillId="0" borderId="0" xfId="4" applyFont="1" applyBorder="1" applyProtection="1">
      <alignment vertical="center"/>
    </xf>
    <xf numFmtId="0" fontId="4" fillId="0" borderId="0" xfId="3" applyFont="1" applyBorder="1" applyProtection="1">
      <alignment vertical="center"/>
    </xf>
    <xf numFmtId="38" fontId="0" fillId="0" borderId="11" xfId="4" applyFont="1" applyBorder="1" applyAlignment="1" applyProtection="1">
      <alignment horizontal="right" vertical="center"/>
    </xf>
    <xf numFmtId="38" fontId="8" fillId="0" borderId="28" xfId="4" applyFont="1" applyBorder="1" applyAlignment="1" applyProtection="1">
      <alignment vertical="center"/>
    </xf>
    <xf numFmtId="38" fontId="0" fillId="0" borderId="0" xfId="4" applyFont="1" applyAlignment="1" applyProtection="1">
      <alignment horizontal="right" vertical="center"/>
    </xf>
    <xf numFmtId="38" fontId="8" fillId="0" borderId="36" xfId="4" applyFont="1" applyBorder="1" applyProtection="1">
      <alignment vertical="center"/>
    </xf>
    <xf numFmtId="38" fontId="15" fillId="0" borderId="0" xfId="4" applyFont="1" applyAlignment="1" applyProtection="1">
      <alignment horizontal="center" vertical="center"/>
    </xf>
    <xf numFmtId="0" fontId="18" fillId="0" borderId="0" xfId="6" applyFont="1" applyAlignment="1" applyProtection="1">
      <alignment vertical="center"/>
    </xf>
    <xf numFmtId="0" fontId="21" fillId="0" borderId="0" xfId="6" applyAlignment="1" applyProtection="1">
      <alignment vertical="center" wrapText="1" shrinkToFit="1"/>
    </xf>
    <xf numFmtId="0" fontId="9" fillId="0" borderId="0" xfId="3" applyFont="1" applyAlignment="1" applyProtection="1">
      <alignment vertical="center" wrapText="1" shrinkToFit="1"/>
    </xf>
    <xf numFmtId="0" fontId="17" fillId="0" borderId="0" xfId="6" applyFont="1" applyAlignment="1" applyProtection="1">
      <alignment vertical="center"/>
    </xf>
    <xf numFmtId="0" fontId="9" fillId="0" borderId="0" xfId="3" applyFont="1" applyAlignment="1" applyProtection="1">
      <alignment vertical="center" shrinkToFit="1"/>
    </xf>
    <xf numFmtId="0" fontId="19" fillId="0" borderId="0" xfId="6" applyFont="1" applyAlignment="1" applyProtection="1">
      <alignment vertical="center"/>
    </xf>
    <xf numFmtId="4" fontId="4" fillId="3" borderId="50" xfId="3" applyNumberFormat="1" applyFont="1" applyFill="1" applyBorder="1" applyAlignment="1" applyProtection="1">
      <alignment vertical="center" shrinkToFit="1"/>
      <protection locked="0"/>
    </xf>
    <xf numFmtId="4" fontId="4" fillId="3" borderId="59" xfId="3" applyNumberFormat="1" applyFont="1" applyFill="1" applyBorder="1" applyAlignment="1" applyProtection="1">
      <alignment vertical="center" shrinkToFit="1"/>
      <protection locked="0"/>
    </xf>
    <xf numFmtId="40" fontId="7" fillId="3" borderId="54" xfId="4" applyNumberFormat="1" applyFont="1" applyFill="1" applyBorder="1" applyAlignment="1" applyProtection="1">
      <alignment vertical="center" shrinkToFit="1"/>
      <protection locked="0"/>
    </xf>
    <xf numFmtId="40" fontId="7" fillId="3" borderId="20" xfId="4" applyNumberFormat="1" applyFont="1" applyFill="1" applyBorder="1" applyAlignment="1" applyProtection="1">
      <alignment vertical="center" shrinkToFit="1"/>
      <protection locked="0"/>
    </xf>
    <xf numFmtId="40" fontId="7" fillId="3" borderId="58" xfId="4" applyNumberFormat="1" applyFont="1" applyFill="1" applyBorder="1" applyAlignment="1" applyProtection="1">
      <alignment vertical="center" shrinkToFit="1"/>
      <protection locked="0"/>
    </xf>
    <xf numFmtId="40" fontId="7" fillId="3" borderId="65" xfId="4" applyNumberFormat="1" applyFont="1" applyFill="1" applyBorder="1" applyAlignment="1" applyProtection="1">
      <alignment vertical="center" shrinkToFit="1"/>
      <protection locked="0"/>
    </xf>
  </cellXfs>
  <cellStyles count="7">
    <cellStyle name="パーセント 2" xfId="5"/>
    <cellStyle name="桁区切り" xfId="1" builtinId="6"/>
    <cellStyle name="桁区切り 2" xfId="4"/>
    <cellStyle name="標準" xfId="0" builtinId="0"/>
    <cellStyle name="標準 2" xfId="2"/>
    <cellStyle name="標準 2 2" xfId="3"/>
    <cellStyle name="標準 3" xfId="6"/>
  </cellStyles>
  <dxfs count="0"/>
  <tableStyles count="0" defaultTableStyle="TableStyleMedium2" defaultPivotStyle="PivotStyleLight16"/>
  <colors>
    <mruColors>
      <color rgb="FFFEFE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57"/>
  <sheetViews>
    <sheetView tabSelected="1" zoomScaleNormal="100" zoomScaleSheetLayoutView="70" workbookViewId="0">
      <pane xSplit="5" ySplit="7" topLeftCell="F8" activePane="bottomRight" state="frozen"/>
      <selection activeCell="G19" sqref="G19"/>
      <selection pane="topRight" activeCell="G19" sqref="G19"/>
      <selection pane="bottomLeft" activeCell="G19" sqref="G19"/>
      <selection pane="bottomRight" activeCell="H20" sqref="H20:N20"/>
    </sheetView>
  </sheetViews>
  <sheetFormatPr defaultRowHeight="27" customHeight="1" x14ac:dyDescent="0.15"/>
  <cols>
    <col min="1" max="1" width="1" style="41" customWidth="1"/>
    <col min="2" max="2" width="5.75" style="41" customWidth="1"/>
    <col min="3" max="3" width="39.25" style="37" bestFit="1" customWidth="1"/>
    <col min="4" max="4" width="14.375" style="41" bestFit="1" customWidth="1"/>
    <col min="5" max="5" width="14.625" style="37" customWidth="1"/>
    <col min="6" max="6" width="15.75" style="37" customWidth="1"/>
    <col min="7" max="7" width="10.125" style="44" customWidth="1"/>
    <col min="8" max="8" width="7.5" style="41" customWidth="1"/>
    <col min="9" max="9" width="21.625" style="41" customWidth="1"/>
    <col min="10" max="10" width="7.625" style="44" customWidth="1"/>
    <col min="11" max="12" width="12.5" style="44" customWidth="1"/>
    <col min="13" max="13" width="10" style="44" customWidth="1"/>
    <col min="14" max="15" width="12.5" style="44" customWidth="1"/>
    <col min="16" max="16" width="15" style="44" customWidth="1"/>
    <col min="17" max="17" width="17" style="44" customWidth="1"/>
    <col min="18" max="18" width="3.625" style="41" customWidth="1"/>
    <col min="19" max="16384" width="9" style="41"/>
  </cols>
  <sheetData>
    <row r="1" spans="2:20" ht="33.75" customHeight="1" x14ac:dyDescent="0.15">
      <c r="B1" s="36" t="s">
        <v>119</v>
      </c>
      <c r="D1" s="38"/>
      <c r="E1" s="38"/>
      <c r="F1" s="39" t="s">
        <v>120</v>
      </c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40"/>
      <c r="S1" s="40"/>
      <c r="T1" s="40"/>
    </row>
    <row r="2" spans="2:20" ht="18.75" customHeight="1" thickBot="1" x14ac:dyDescent="0.2">
      <c r="B2" s="42"/>
      <c r="D2" s="43"/>
      <c r="E2" s="43"/>
      <c r="F2" s="43"/>
    </row>
    <row r="3" spans="2:20" ht="18.75" customHeight="1" x14ac:dyDescent="0.15">
      <c r="B3" s="45" t="s">
        <v>105</v>
      </c>
      <c r="C3" s="46" t="s">
        <v>0</v>
      </c>
      <c r="D3" s="47" t="s">
        <v>2</v>
      </c>
      <c r="E3" s="48" t="s">
        <v>3</v>
      </c>
      <c r="F3" s="49" t="s">
        <v>9</v>
      </c>
      <c r="G3" s="50"/>
      <c r="H3" s="51"/>
      <c r="I3" s="52"/>
      <c r="J3" s="53" t="s">
        <v>14</v>
      </c>
      <c r="K3" s="54"/>
      <c r="L3" s="53"/>
      <c r="M3" s="55"/>
      <c r="N3" s="54"/>
      <c r="O3" s="53"/>
      <c r="P3" s="54"/>
      <c r="Q3" s="56" t="s">
        <v>16</v>
      </c>
    </row>
    <row r="4" spans="2:20" ht="24" customHeight="1" x14ac:dyDescent="0.15">
      <c r="B4" s="57"/>
      <c r="C4" s="58"/>
      <c r="D4" s="59"/>
      <c r="E4" s="60"/>
      <c r="F4" s="61" t="s">
        <v>88</v>
      </c>
      <c r="G4" s="62" t="s">
        <v>4</v>
      </c>
      <c r="H4" s="63" t="s">
        <v>10</v>
      </c>
      <c r="I4" s="64" t="s">
        <v>11</v>
      </c>
      <c r="J4" s="65" t="s">
        <v>91</v>
      </c>
      <c r="K4" s="66"/>
      <c r="L4" s="62" t="s">
        <v>92</v>
      </c>
      <c r="M4" s="67" t="s">
        <v>91</v>
      </c>
      <c r="N4" s="67"/>
      <c r="O4" s="68" t="s">
        <v>93</v>
      </c>
      <c r="P4" s="69" t="s">
        <v>15</v>
      </c>
      <c r="Q4" s="70"/>
    </row>
    <row r="5" spans="2:20" ht="12" customHeight="1" x14ac:dyDescent="0.15">
      <c r="B5" s="57"/>
      <c r="C5" s="58"/>
      <c r="D5" s="59"/>
      <c r="E5" s="60"/>
      <c r="F5" s="71"/>
      <c r="G5" s="72"/>
      <c r="H5" s="63"/>
      <c r="I5" s="64"/>
      <c r="J5" s="73"/>
      <c r="K5" s="74"/>
      <c r="L5" s="72"/>
      <c r="M5" s="75"/>
      <c r="N5" s="75"/>
      <c r="O5" s="76"/>
      <c r="P5" s="77"/>
      <c r="Q5" s="70"/>
    </row>
    <row r="6" spans="2:20" ht="30" customHeight="1" thickBot="1" x14ac:dyDescent="0.2">
      <c r="B6" s="78"/>
      <c r="C6" s="79" t="s">
        <v>106</v>
      </c>
      <c r="D6" s="80" t="s">
        <v>107</v>
      </c>
      <c r="E6" s="81" t="s">
        <v>108</v>
      </c>
      <c r="F6" s="82" t="s">
        <v>109</v>
      </c>
      <c r="G6" s="83" t="s">
        <v>110</v>
      </c>
      <c r="H6" s="84" t="s">
        <v>111</v>
      </c>
      <c r="I6" s="85" t="s">
        <v>112</v>
      </c>
      <c r="J6" s="86" t="s">
        <v>113</v>
      </c>
      <c r="K6" s="87"/>
      <c r="L6" s="83" t="s">
        <v>114</v>
      </c>
      <c r="M6" s="88" t="s">
        <v>115</v>
      </c>
      <c r="N6" s="88"/>
      <c r="O6" s="89" t="s">
        <v>116</v>
      </c>
      <c r="P6" s="90" t="s">
        <v>117</v>
      </c>
      <c r="Q6" s="91" t="s">
        <v>118</v>
      </c>
    </row>
    <row r="7" spans="2:20" ht="8.25" customHeight="1" thickBot="1" x14ac:dyDescent="0.2">
      <c r="B7" s="92"/>
      <c r="C7" s="93"/>
      <c r="D7" s="94"/>
      <c r="E7" s="95"/>
      <c r="F7" s="94"/>
      <c r="G7" s="96"/>
      <c r="H7" s="97"/>
      <c r="I7" s="98"/>
      <c r="J7" s="99"/>
      <c r="K7" s="100"/>
      <c r="L7" s="101"/>
      <c r="M7" s="102"/>
      <c r="N7" s="103"/>
      <c r="O7" s="104"/>
      <c r="P7" s="105"/>
      <c r="Q7" s="100"/>
    </row>
    <row r="8" spans="2:20" ht="17.25" x14ac:dyDescent="0.15">
      <c r="B8" s="106">
        <f t="shared" ref="B8:B15" si="0">ROW()-7</f>
        <v>1</v>
      </c>
      <c r="C8" s="107" t="s">
        <v>97</v>
      </c>
      <c r="D8" s="108" t="s">
        <v>1</v>
      </c>
      <c r="E8" s="109" t="s">
        <v>5</v>
      </c>
      <c r="F8" s="153"/>
      <c r="G8" s="110">
        <v>87</v>
      </c>
      <c r="H8" s="111">
        <v>1</v>
      </c>
      <c r="I8" s="112">
        <f t="shared" ref="I8:I15" si="1">F8*G8*85/100*12</f>
        <v>0</v>
      </c>
      <c r="J8" s="113" t="s">
        <v>12</v>
      </c>
      <c r="K8" s="155"/>
      <c r="L8" s="114">
        <v>24173</v>
      </c>
      <c r="M8" s="115" t="s">
        <v>13</v>
      </c>
      <c r="N8" s="157"/>
      <c r="O8" s="114">
        <v>56198</v>
      </c>
      <c r="P8" s="116">
        <f t="shared" ref="P8:P15" si="2">(K8*L8)+(N8*O8)</f>
        <v>0</v>
      </c>
      <c r="Q8" s="117">
        <f>ROUNDDOWN(I8+P8,0)</f>
        <v>0</v>
      </c>
    </row>
    <row r="9" spans="2:20" ht="17.25" x14ac:dyDescent="0.15">
      <c r="B9" s="106">
        <f t="shared" si="0"/>
        <v>2</v>
      </c>
      <c r="C9" s="107" t="s">
        <v>98</v>
      </c>
      <c r="D9" s="108" t="s">
        <v>1</v>
      </c>
      <c r="E9" s="109" t="s">
        <v>5</v>
      </c>
      <c r="F9" s="153"/>
      <c r="G9" s="110">
        <v>57</v>
      </c>
      <c r="H9" s="111">
        <v>1</v>
      </c>
      <c r="I9" s="112">
        <f t="shared" si="1"/>
        <v>0</v>
      </c>
      <c r="J9" s="113" t="s">
        <v>12</v>
      </c>
      <c r="K9" s="155"/>
      <c r="L9" s="114">
        <v>77577</v>
      </c>
      <c r="M9" s="115" t="s">
        <v>13</v>
      </c>
      <c r="N9" s="157"/>
      <c r="O9" s="114">
        <v>195073</v>
      </c>
      <c r="P9" s="116">
        <f t="shared" si="2"/>
        <v>0</v>
      </c>
      <c r="Q9" s="117">
        <f t="shared" ref="Q9:Q15" si="3">ROUNDDOWN(I9+P9,0)</f>
        <v>0</v>
      </c>
    </row>
    <row r="10" spans="2:20" ht="17.25" x14ac:dyDescent="0.15">
      <c r="B10" s="106">
        <f t="shared" si="0"/>
        <v>3</v>
      </c>
      <c r="C10" s="107" t="s">
        <v>99</v>
      </c>
      <c r="D10" s="108" t="s">
        <v>1</v>
      </c>
      <c r="E10" s="109" t="s">
        <v>5</v>
      </c>
      <c r="F10" s="153"/>
      <c r="G10" s="110">
        <v>19</v>
      </c>
      <c r="H10" s="111">
        <v>1</v>
      </c>
      <c r="I10" s="112">
        <f t="shared" si="1"/>
        <v>0</v>
      </c>
      <c r="J10" s="113" t="s">
        <v>12</v>
      </c>
      <c r="K10" s="155"/>
      <c r="L10" s="114">
        <v>22171</v>
      </c>
      <c r="M10" s="115" t="s">
        <v>13</v>
      </c>
      <c r="N10" s="157"/>
      <c r="O10" s="114">
        <v>53450</v>
      </c>
      <c r="P10" s="116">
        <f t="shared" si="2"/>
        <v>0</v>
      </c>
      <c r="Q10" s="117">
        <f t="shared" si="3"/>
        <v>0</v>
      </c>
    </row>
    <row r="11" spans="2:20" ht="17.25" x14ac:dyDescent="0.15">
      <c r="B11" s="106">
        <f t="shared" si="0"/>
        <v>4</v>
      </c>
      <c r="C11" s="107" t="s">
        <v>100</v>
      </c>
      <c r="D11" s="108" t="s">
        <v>1</v>
      </c>
      <c r="E11" s="109" t="s">
        <v>5</v>
      </c>
      <c r="F11" s="153"/>
      <c r="G11" s="110">
        <v>73</v>
      </c>
      <c r="H11" s="111">
        <v>1</v>
      </c>
      <c r="I11" s="112">
        <f t="shared" si="1"/>
        <v>0</v>
      </c>
      <c r="J11" s="113" t="s">
        <v>12</v>
      </c>
      <c r="K11" s="155"/>
      <c r="L11" s="114">
        <v>43712</v>
      </c>
      <c r="M11" s="115" t="s">
        <v>13</v>
      </c>
      <c r="N11" s="157"/>
      <c r="O11" s="114">
        <v>116600</v>
      </c>
      <c r="P11" s="116">
        <f t="shared" si="2"/>
        <v>0</v>
      </c>
      <c r="Q11" s="117">
        <f t="shared" si="3"/>
        <v>0</v>
      </c>
    </row>
    <row r="12" spans="2:20" ht="17.25" x14ac:dyDescent="0.15">
      <c r="B12" s="106">
        <f t="shared" si="0"/>
        <v>5</v>
      </c>
      <c r="C12" s="107" t="s">
        <v>101</v>
      </c>
      <c r="D12" s="108" t="s">
        <v>1</v>
      </c>
      <c r="E12" s="109" t="s">
        <v>5</v>
      </c>
      <c r="F12" s="153"/>
      <c r="G12" s="110">
        <v>29</v>
      </c>
      <c r="H12" s="111">
        <v>1</v>
      </c>
      <c r="I12" s="112">
        <f t="shared" si="1"/>
        <v>0</v>
      </c>
      <c r="J12" s="113" t="s">
        <v>12</v>
      </c>
      <c r="K12" s="155"/>
      <c r="L12" s="114">
        <v>27562</v>
      </c>
      <c r="M12" s="115" t="s">
        <v>13</v>
      </c>
      <c r="N12" s="157"/>
      <c r="O12" s="114">
        <v>61842</v>
      </c>
      <c r="P12" s="116">
        <f t="shared" si="2"/>
        <v>0</v>
      </c>
      <c r="Q12" s="117">
        <f t="shared" si="3"/>
        <v>0</v>
      </c>
    </row>
    <row r="13" spans="2:20" ht="17.25" x14ac:dyDescent="0.15">
      <c r="B13" s="106">
        <f t="shared" si="0"/>
        <v>6</v>
      </c>
      <c r="C13" s="107" t="s">
        <v>102</v>
      </c>
      <c r="D13" s="108" t="s">
        <v>1</v>
      </c>
      <c r="E13" s="109" t="s">
        <v>5</v>
      </c>
      <c r="F13" s="153"/>
      <c r="G13" s="110">
        <v>29</v>
      </c>
      <c r="H13" s="111">
        <v>1</v>
      </c>
      <c r="I13" s="112">
        <f t="shared" si="1"/>
        <v>0</v>
      </c>
      <c r="J13" s="113" t="s">
        <v>12</v>
      </c>
      <c r="K13" s="155"/>
      <c r="L13" s="114">
        <v>19068</v>
      </c>
      <c r="M13" s="115" t="s">
        <v>13</v>
      </c>
      <c r="N13" s="157"/>
      <c r="O13" s="114">
        <v>38292</v>
      </c>
      <c r="P13" s="116">
        <f t="shared" si="2"/>
        <v>0</v>
      </c>
      <c r="Q13" s="117">
        <f t="shared" si="3"/>
        <v>0</v>
      </c>
    </row>
    <row r="14" spans="2:20" ht="17.25" x14ac:dyDescent="0.15">
      <c r="B14" s="106">
        <f t="shared" si="0"/>
        <v>7</v>
      </c>
      <c r="C14" s="107" t="s">
        <v>103</v>
      </c>
      <c r="D14" s="108" t="s">
        <v>1</v>
      </c>
      <c r="E14" s="109" t="s">
        <v>5</v>
      </c>
      <c r="F14" s="153"/>
      <c r="G14" s="110">
        <v>29</v>
      </c>
      <c r="H14" s="111">
        <v>1</v>
      </c>
      <c r="I14" s="112">
        <f t="shared" si="1"/>
        <v>0</v>
      </c>
      <c r="J14" s="113" t="s">
        <v>12</v>
      </c>
      <c r="K14" s="155"/>
      <c r="L14" s="114">
        <v>19992</v>
      </c>
      <c r="M14" s="115" t="s">
        <v>13</v>
      </c>
      <c r="N14" s="157"/>
      <c r="O14" s="114">
        <v>57554</v>
      </c>
      <c r="P14" s="116">
        <f t="shared" si="2"/>
        <v>0</v>
      </c>
      <c r="Q14" s="117">
        <f t="shared" si="3"/>
        <v>0</v>
      </c>
    </row>
    <row r="15" spans="2:20" ht="18" thickBot="1" x14ac:dyDescent="0.2">
      <c r="B15" s="118">
        <f t="shared" si="0"/>
        <v>8</v>
      </c>
      <c r="C15" s="119" t="s">
        <v>104</v>
      </c>
      <c r="D15" s="120" t="s">
        <v>1</v>
      </c>
      <c r="E15" s="121" t="s">
        <v>5</v>
      </c>
      <c r="F15" s="154"/>
      <c r="G15" s="122">
        <v>33</v>
      </c>
      <c r="H15" s="123">
        <v>1</v>
      </c>
      <c r="I15" s="124">
        <f t="shared" si="1"/>
        <v>0</v>
      </c>
      <c r="J15" s="125" t="s">
        <v>12</v>
      </c>
      <c r="K15" s="156"/>
      <c r="L15" s="126">
        <v>15491</v>
      </c>
      <c r="M15" s="127" t="s">
        <v>13</v>
      </c>
      <c r="N15" s="158"/>
      <c r="O15" s="126">
        <v>42208</v>
      </c>
      <c r="P15" s="128">
        <f t="shared" si="2"/>
        <v>0</v>
      </c>
      <c r="Q15" s="129">
        <f t="shared" si="3"/>
        <v>0</v>
      </c>
    </row>
    <row r="16" spans="2:20" ht="18" thickBot="1" x14ac:dyDescent="0.2">
      <c r="B16" s="130"/>
      <c r="C16" s="131"/>
      <c r="D16" s="131"/>
      <c r="E16" s="132"/>
      <c r="F16" s="132"/>
      <c r="G16" s="133"/>
      <c r="H16" s="134"/>
      <c r="I16" s="133"/>
      <c r="J16" s="135"/>
      <c r="K16" s="136"/>
      <c r="L16" s="136"/>
      <c r="M16" s="136"/>
      <c r="N16" s="136"/>
      <c r="O16" s="136"/>
      <c r="P16" s="136"/>
      <c r="Q16" s="136"/>
    </row>
    <row r="17" spans="2:17" ht="30" customHeight="1" thickBot="1" x14ac:dyDescent="0.2">
      <c r="D17" s="137"/>
      <c r="E17" s="138"/>
      <c r="F17" s="139"/>
      <c r="G17" s="140"/>
      <c r="H17" s="141"/>
      <c r="I17" s="141"/>
      <c r="J17" s="140"/>
      <c r="K17" s="140"/>
      <c r="L17" s="140"/>
      <c r="M17" s="140"/>
      <c r="N17" s="140"/>
      <c r="O17" s="140"/>
      <c r="P17" s="142" t="s">
        <v>89</v>
      </c>
      <c r="Q17" s="143">
        <f>SUM(Q8:Q15)</f>
        <v>0</v>
      </c>
    </row>
    <row r="18" spans="2:17" ht="34.5" customHeight="1" thickBot="1" x14ac:dyDescent="0.2">
      <c r="P18" s="144" t="s">
        <v>90</v>
      </c>
      <c r="Q18" s="145">
        <f>ROUNDUP(Q17/110*100,0)</f>
        <v>0</v>
      </c>
    </row>
    <row r="19" spans="2:17" ht="35.25" customHeight="1" thickTop="1" x14ac:dyDescent="0.15"/>
    <row r="20" spans="2:17" ht="35.25" customHeight="1" x14ac:dyDescent="0.15">
      <c r="F20" s="146" t="s">
        <v>86</v>
      </c>
      <c r="G20" s="146"/>
      <c r="H20" s="35"/>
      <c r="I20" s="35"/>
      <c r="J20" s="35"/>
      <c r="K20" s="35"/>
      <c r="L20" s="35"/>
      <c r="M20" s="35"/>
      <c r="N20" s="35"/>
    </row>
    <row r="21" spans="2:17" ht="30.75" customHeight="1" x14ac:dyDescent="0.15">
      <c r="B21" s="147" t="s">
        <v>94</v>
      </c>
      <c r="C21" s="148"/>
      <c r="D21" s="149"/>
      <c r="E21" s="149"/>
    </row>
    <row r="22" spans="2:17" ht="30.75" customHeight="1" x14ac:dyDescent="0.15">
      <c r="B22" s="150" t="s">
        <v>95</v>
      </c>
      <c r="C22" s="148"/>
      <c r="D22" s="151"/>
      <c r="E22" s="151"/>
    </row>
    <row r="23" spans="2:17" ht="30.75" customHeight="1" x14ac:dyDescent="0.15">
      <c r="B23" s="152" t="s">
        <v>96</v>
      </c>
      <c r="C23" s="148"/>
      <c r="D23" s="151"/>
      <c r="E23" s="151"/>
    </row>
    <row r="24" spans="2:17" ht="35.25" customHeight="1" x14ac:dyDescent="0.15"/>
    <row r="25" spans="2:17" ht="35.25" customHeight="1" x14ac:dyDescent="0.15"/>
    <row r="26" spans="2:17" ht="30.75" customHeight="1" x14ac:dyDescent="0.15"/>
    <row r="27" spans="2:17" ht="30.75" customHeight="1" x14ac:dyDescent="0.15"/>
    <row r="29" spans="2:17" ht="34.5" customHeight="1" x14ac:dyDescent="0.15"/>
    <row r="30" spans="2:17" ht="34.5" customHeight="1" x14ac:dyDescent="0.15"/>
    <row r="31" spans="2:17" ht="34.5" customHeight="1" x14ac:dyDescent="0.15"/>
    <row r="32" spans="2:17" ht="34.5" customHeight="1" x14ac:dyDescent="0.15"/>
    <row r="33" ht="34.5" customHeight="1" x14ac:dyDescent="0.15"/>
    <row r="34" ht="34.5" customHeight="1" x14ac:dyDescent="0.15"/>
    <row r="35" ht="34.5" customHeight="1" x14ac:dyDescent="0.15"/>
    <row r="36" ht="34.5" customHeight="1" x14ac:dyDescent="0.15"/>
    <row r="37" ht="34.5" customHeight="1" x14ac:dyDescent="0.15"/>
    <row r="47" ht="48" customHeight="1" x14ac:dyDescent="0.15"/>
    <row r="51" ht="27.75" customHeight="1" x14ac:dyDescent="0.15"/>
    <row r="52" ht="59.25" customHeight="1" x14ac:dyDescent="0.15"/>
    <row r="57" ht="58.5" customHeight="1" x14ac:dyDescent="0.15"/>
  </sheetData>
  <sheetProtection algorithmName="SHA-512" hashValue="V9UFAXFrGQj6FvL7lbaXjMF8F/JDqmtoqJYBTvYaxHOHBE9V8X20McoRH/IHpyLNdzIR7dt2FXSDCdwtKNiUJg==" saltValue="3bYkiQuaCOjAiohud7p/XQ==" spinCount="100000" sheet="1" objects="1" scenarios="1"/>
  <autoFilter ref="B7:Q15"/>
  <mergeCells count="21">
    <mergeCell ref="B3:B6"/>
    <mergeCell ref="C3:C5"/>
    <mergeCell ref="D3:D5"/>
    <mergeCell ref="E3:E5"/>
    <mergeCell ref="F3:I3"/>
    <mergeCell ref="J3:P3"/>
    <mergeCell ref="F1:Q1"/>
    <mergeCell ref="J6:K6"/>
    <mergeCell ref="M6:N6"/>
    <mergeCell ref="F20:G20"/>
    <mergeCell ref="H20:N20"/>
    <mergeCell ref="Q3:Q5"/>
    <mergeCell ref="F4:F5"/>
    <mergeCell ref="G4:G5"/>
    <mergeCell ref="H4:H5"/>
    <mergeCell ref="I4:I5"/>
    <mergeCell ref="J4:K5"/>
    <mergeCell ref="L4:L5"/>
    <mergeCell ref="M4:N5"/>
    <mergeCell ref="O4:O5"/>
    <mergeCell ref="P4:P5"/>
  </mergeCells>
  <phoneticPr fontId="1"/>
  <dataValidations count="1">
    <dataValidation type="list" allowBlank="1" showInputMessage="1" showErrorMessage="1" sqref="D8:D16">
      <formula1>#REF!</formula1>
    </dataValidation>
  </dataValidations>
  <pageMargins left="0.78740157480314965" right="0.39370078740157483" top="0.74803149606299213" bottom="0.74803149606299213" header="0.31496062992125984" footer="0.31496062992125984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5"/>
  <sheetViews>
    <sheetView view="pageBreakPreview" zoomScale="60" zoomScaleNormal="100" workbookViewId="0">
      <selection activeCell="C56" sqref="C56"/>
    </sheetView>
  </sheetViews>
  <sheetFormatPr defaultRowHeight="14.25" x14ac:dyDescent="0.15"/>
  <cols>
    <col min="1" max="2" width="19.375" style="15" customWidth="1"/>
    <col min="3" max="3" width="23.125" style="15" customWidth="1"/>
    <col min="4" max="5" width="16.125" customWidth="1"/>
  </cols>
  <sheetData>
    <row r="1" spans="1:7" ht="22.5" customHeight="1" thickBot="1" x14ac:dyDescent="0.2">
      <c r="A1" s="1" t="s">
        <v>87</v>
      </c>
      <c r="E1" s="32" t="s">
        <v>83</v>
      </c>
    </row>
    <row r="2" spans="1:7" ht="15" thickBot="1" x14ac:dyDescent="0.2">
      <c r="A2" s="16" t="s">
        <v>48</v>
      </c>
      <c r="B2" s="16" t="s">
        <v>49</v>
      </c>
      <c r="C2" s="16" t="s">
        <v>50</v>
      </c>
      <c r="D2" s="8" t="s">
        <v>68</v>
      </c>
      <c r="E2" s="7" t="s">
        <v>69</v>
      </c>
      <c r="G2" t="s">
        <v>85</v>
      </c>
    </row>
    <row r="3" spans="1:7" ht="18" thickBot="1" x14ac:dyDescent="0.2">
      <c r="A3" s="26" t="s">
        <v>28</v>
      </c>
      <c r="B3" s="29"/>
      <c r="C3" s="29"/>
      <c r="D3" s="30" t="e">
        <f>#REF!</f>
        <v>#REF!</v>
      </c>
      <c r="E3" s="31" t="e">
        <f>#REF!</f>
        <v>#REF!</v>
      </c>
    </row>
    <row r="4" spans="1:7" ht="18" thickBot="1" x14ac:dyDescent="0.2">
      <c r="A4" s="27"/>
      <c r="B4" s="17" t="s">
        <v>51</v>
      </c>
      <c r="C4" s="18"/>
      <c r="D4" s="9" t="e">
        <f>#REF!</f>
        <v>#REF!</v>
      </c>
      <c r="E4" s="3" t="e">
        <f>#REF!</f>
        <v>#REF!</v>
      </c>
    </row>
    <row r="5" spans="1:7" ht="17.25" x14ac:dyDescent="0.15">
      <c r="A5" s="27"/>
      <c r="B5" s="19"/>
      <c r="C5" s="17" t="s">
        <v>53</v>
      </c>
      <c r="D5" s="9" t="e">
        <f>#REF!</f>
        <v>#REF!</v>
      </c>
      <c r="E5" s="3" t="e">
        <f>#REF!</f>
        <v>#REF!</v>
      </c>
    </row>
    <row r="6" spans="1:7" ht="17.25" x14ac:dyDescent="0.15">
      <c r="A6" s="27"/>
      <c r="B6" s="19"/>
      <c r="C6" s="19" t="s">
        <v>52</v>
      </c>
      <c r="D6" s="10" t="e">
        <f>#REF!</f>
        <v>#REF!</v>
      </c>
      <c r="E6" s="4" t="e">
        <f>#REF!</f>
        <v>#REF!</v>
      </c>
    </row>
    <row r="7" spans="1:7" ht="18" thickBot="1" x14ac:dyDescent="0.2">
      <c r="A7" s="28"/>
      <c r="B7" s="20"/>
      <c r="C7" s="20" t="s">
        <v>54</v>
      </c>
      <c r="D7" s="11" t="e">
        <f>#REF!</f>
        <v>#REF!</v>
      </c>
      <c r="E7" s="5" t="e">
        <f>#REF!</f>
        <v>#REF!</v>
      </c>
    </row>
    <row r="8" spans="1:7" ht="18" thickBot="1" x14ac:dyDescent="0.2">
      <c r="A8" s="26" t="s">
        <v>29</v>
      </c>
      <c r="B8" s="29"/>
      <c r="C8" s="29"/>
      <c r="D8" s="30" t="e">
        <f>#REF!</f>
        <v>#REF!</v>
      </c>
      <c r="E8" s="31" t="e">
        <f>#REF!</f>
        <v>#REF!</v>
      </c>
    </row>
    <row r="9" spans="1:7" ht="18" thickBot="1" x14ac:dyDescent="0.2">
      <c r="A9" s="27"/>
      <c r="B9" s="17" t="s">
        <v>55</v>
      </c>
      <c r="C9" s="18"/>
      <c r="D9" s="9" t="e">
        <f>#REF!</f>
        <v>#REF!</v>
      </c>
      <c r="E9" s="3" t="e">
        <f>#REF!</f>
        <v>#REF!</v>
      </c>
    </row>
    <row r="10" spans="1:7" ht="17.25" x14ac:dyDescent="0.15">
      <c r="A10" s="27"/>
      <c r="B10" s="19"/>
      <c r="C10" s="17" t="s">
        <v>57</v>
      </c>
      <c r="D10" s="9" t="e">
        <f>#REF!</f>
        <v>#REF!</v>
      </c>
      <c r="E10" s="3" t="e">
        <f>#REF!</f>
        <v>#REF!</v>
      </c>
    </row>
    <row r="11" spans="1:7" ht="18" thickBot="1" x14ac:dyDescent="0.2">
      <c r="A11" s="27"/>
      <c r="B11" s="20"/>
      <c r="C11" s="20" t="s">
        <v>58</v>
      </c>
      <c r="D11" s="11" t="e">
        <f>#REF!</f>
        <v>#REF!</v>
      </c>
      <c r="E11" s="5" t="e">
        <f>#REF!</f>
        <v>#REF!</v>
      </c>
    </row>
    <row r="12" spans="1:7" ht="18" thickBot="1" x14ac:dyDescent="0.2">
      <c r="A12" s="27"/>
      <c r="B12" s="17" t="s">
        <v>56</v>
      </c>
      <c r="C12" s="18"/>
      <c r="D12" s="9" t="e">
        <f>#REF!</f>
        <v>#REF!</v>
      </c>
      <c r="E12" s="3" t="e">
        <f>#REF!</f>
        <v>#REF!</v>
      </c>
    </row>
    <row r="13" spans="1:7" ht="18" thickBot="1" x14ac:dyDescent="0.2">
      <c r="A13" s="28"/>
      <c r="B13" s="20"/>
      <c r="C13" s="21" t="s">
        <v>59</v>
      </c>
      <c r="D13" s="12" t="e">
        <f>#REF!</f>
        <v>#REF!</v>
      </c>
      <c r="E13" s="6" t="e">
        <f>#REF!</f>
        <v>#REF!</v>
      </c>
    </row>
    <row r="14" spans="1:7" ht="18" thickBot="1" x14ac:dyDescent="0.2">
      <c r="A14" s="26" t="s">
        <v>30</v>
      </c>
      <c r="B14" s="29"/>
      <c r="C14" s="29"/>
      <c r="D14" s="30" t="e">
        <f>#REF!</f>
        <v>#REF!</v>
      </c>
      <c r="E14" s="31" t="e">
        <f>#REF!</f>
        <v>#REF!</v>
      </c>
    </row>
    <row r="15" spans="1:7" ht="18" thickBot="1" x14ac:dyDescent="0.2">
      <c r="A15" s="27"/>
      <c r="B15" s="17" t="s">
        <v>60</v>
      </c>
      <c r="C15" s="18"/>
      <c r="D15" s="9" t="e">
        <f>#REF!</f>
        <v>#REF!</v>
      </c>
      <c r="E15" s="3" t="e">
        <f>#REF!</f>
        <v>#REF!</v>
      </c>
    </row>
    <row r="16" spans="1:7" ht="17.25" x14ac:dyDescent="0.15">
      <c r="A16" s="27"/>
      <c r="B16" s="19"/>
      <c r="C16" s="17" t="s">
        <v>62</v>
      </c>
      <c r="D16" s="9" t="e">
        <f>#REF!</f>
        <v>#REF!</v>
      </c>
      <c r="E16" s="3" t="e">
        <f>#REF!</f>
        <v>#REF!</v>
      </c>
    </row>
    <row r="17" spans="1:5" ht="17.25" x14ac:dyDescent="0.15">
      <c r="A17" s="27"/>
      <c r="B17" s="19"/>
      <c r="C17" s="19" t="s">
        <v>63</v>
      </c>
      <c r="D17" s="10" t="e">
        <f>#REF!</f>
        <v>#REF!</v>
      </c>
      <c r="E17" s="4" t="e">
        <f>#REF!</f>
        <v>#REF!</v>
      </c>
    </row>
    <row r="18" spans="1:5" ht="18" thickBot="1" x14ac:dyDescent="0.2">
      <c r="A18" s="27"/>
      <c r="B18" s="20"/>
      <c r="C18" s="20" t="s">
        <v>64</v>
      </c>
      <c r="D18" s="11" t="e">
        <f>#REF!</f>
        <v>#REF!</v>
      </c>
      <c r="E18" s="5" t="e">
        <f>#REF!</f>
        <v>#REF!</v>
      </c>
    </row>
    <row r="19" spans="1:5" ht="18" thickBot="1" x14ac:dyDescent="0.2">
      <c r="A19" s="27"/>
      <c r="B19" s="17" t="s">
        <v>61</v>
      </c>
      <c r="C19" s="18"/>
      <c r="D19" s="9" t="e">
        <f>#REF!</f>
        <v>#REF!</v>
      </c>
      <c r="E19" s="3" t="e">
        <f>#REF!</f>
        <v>#REF!</v>
      </c>
    </row>
    <row r="20" spans="1:5" ht="17.25" x14ac:dyDescent="0.15">
      <c r="A20" s="27"/>
      <c r="B20" s="19"/>
      <c r="C20" s="17" t="s">
        <v>65</v>
      </c>
      <c r="D20" s="9" t="e">
        <f>#REF!</f>
        <v>#REF!</v>
      </c>
      <c r="E20" s="3" t="e">
        <f>#REF!</f>
        <v>#REF!</v>
      </c>
    </row>
    <row r="21" spans="1:5" ht="18" thickBot="1" x14ac:dyDescent="0.2">
      <c r="A21" s="28"/>
      <c r="B21" s="20"/>
      <c r="C21" s="20" t="s">
        <v>66</v>
      </c>
      <c r="D21" s="11" t="e">
        <f>#REF!</f>
        <v>#REF!</v>
      </c>
      <c r="E21" s="5" t="e">
        <f>#REF!</f>
        <v>#REF!</v>
      </c>
    </row>
    <row r="22" spans="1:5" ht="18" thickBot="1" x14ac:dyDescent="0.2">
      <c r="A22" s="26" t="s">
        <v>32</v>
      </c>
      <c r="B22" s="29"/>
      <c r="C22" s="29"/>
      <c r="D22" s="30" t="e">
        <f>#REF!</f>
        <v>#REF!</v>
      </c>
      <c r="E22" s="31" t="e">
        <f>#REF!</f>
        <v>#REF!</v>
      </c>
    </row>
    <row r="23" spans="1:5" ht="18" thickBot="1" x14ac:dyDescent="0.2">
      <c r="A23" s="27"/>
      <c r="B23" s="17" t="s">
        <v>32</v>
      </c>
      <c r="C23" s="18"/>
      <c r="D23" s="9" t="e">
        <f>#REF!</f>
        <v>#REF!</v>
      </c>
      <c r="E23" s="3" t="e">
        <f>#REF!</f>
        <v>#REF!</v>
      </c>
    </row>
    <row r="24" spans="1:5" ht="18" thickBot="1" x14ac:dyDescent="0.2">
      <c r="A24" s="28"/>
      <c r="B24" s="20"/>
      <c r="C24" s="21" t="s">
        <v>67</v>
      </c>
      <c r="D24" s="12" t="e">
        <f>#REF!</f>
        <v>#REF!</v>
      </c>
      <c r="E24" s="6" t="e">
        <f>#REF!</f>
        <v>#REF!</v>
      </c>
    </row>
    <row r="25" spans="1:5" ht="18" thickBot="1" x14ac:dyDescent="0.2">
      <c r="A25" s="26" t="s">
        <v>36</v>
      </c>
      <c r="B25" s="29"/>
      <c r="C25" s="29"/>
      <c r="D25" s="30" t="e">
        <f>#REF!</f>
        <v>#REF!</v>
      </c>
      <c r="E25" s="31" t="e">
        <f>#REF!</f>
        <v>#REF!</v>
      </c>
    </row>
    <row r="26" spans="1:5" ht="18" thickBot="1" x14ac:dyDescent="0.2">
      <c r="A26" s="27"/>
      <c r="B26" s="17" t="s">
        <v>70</v>
      </c>
      <c r="C26" s="18"/>
      <c r="D26" s="9" t="e">
        <f>#REF!</f>
        <v>#REF!</v>
      </c>
      <c r="E26" s="3" t="e">
        <f>#REF!</f>
        <v>#REF!</v>
      </c>
    </row>
    <row r="27" spans="1:5" ht="18" thickBot="1" x14ac:dyDescent="0.2">
      <c r="A27" s="28"/>
      <c r="B27" s="20"/>
      <c r="C27" s="22" t="s">
        <v>71</v>
      </c>
      <c r="D27" s="12" t="e">
        <f>#REF!</f>
        <v>#REF!</v>
      </c>
      <c r="E27" s="6" t="e">
        <f>#REF!</f>
        <v>#REF!</v>
      </c>
    </row>
    <row r="28" spans="1:5" ht="18" thickBot="1" x14ac:dyDescent="0.2">
      <c r="A28" s="26" t="s">
        <v>31</v>
      </c>
      <c r="B28" s="29"/>
      <c r="C28" s="29"/>
      <c r="D28" s="30" t="e">
        <f>#REF!</f>
        <v>#REF!</v>
      </c>
      <c r="E28" s="31" t="e">
        <f>#REF!</f>
        <v>#REF!</v>
      </c>
    </row>
    <row r="29" spans="1:5" ht="18" thickBot="1" x14ac:dyDescent="0.2">
      <c r="A29" s="27"/>
      <c r="B29" s="17" t="s">
        <v>31</v>
      </c>
      <c r="C29" s="18"/>
      <c r="D29" s="9" t="e">
        <f>#REF!</f>
        <v>#REF!</v>
      </c>
      <c r="E29" s="3" t="e">
        <f>#REF!</f>
        <v>#REF!</v>
      </c>
    </row>
    <row r="30" spans="1:5" ht="18" thickBot="1" x14ac:dyDescent="0.2">
      <c r="A30" s="28"/>
      <c r="B30" s="20"/>
      <c r="C30" s="21" t="s">
        <v>72</v>
      </c>
      <c r="D30" s="12" t="e">
        <f>#REF!</f>
        <v>#REF!</v>
      </c>
      <c r="E30" s="6" t="e">
        <f>#REF!</f>
        <v>#REF!</v>
      </c>
    </row>
    <row r="31" spans="1:5" ht="18" thickBot="1" x14ac:dyDescent="0.2">
      <c r="A31" s="26" t="s">
        <v>33</v>
      </c>
      <c r="B31" s="29"/>
      <c r="C31" s="29"/>
      <c r="D31" s="30" t="e">
        <f>#REF!</f>
        <v>#REF!</v>
      </c>
      <c r="E31" s="31" t="e">
        <f>#REF!</f>
        <v>#REF!</v>
      </c>
    </row>
    <row r="32" spans="1:5" ht="18" thickBot="1" x14ac:dyDescent="0.2">
      <c r="A32" s="27"/>
      <c r="B32" s="17" t="s">
        <v>73</v>
      </c>
      <c r="C32" s="18"/>
      <c r="D32" s="9" t="e">
        <f>#REF!</f>
        <v>#REF!</v>
      </c>
      <c r="E32" s="3" t="e">
        <f>#REF!</f>
        <v>#REF!</v>
      </c>
    </row>
    <row r="33" spans="1:5" ht="18" thickBot="1" x14ac:dyDescent="0.2">
      <c r="A33" s="27"/>
      <c r="B33" s="20"/>
      <c r="C33" s="22" t="s">
        <v>74</v>
      </c>
      <c r="D33" s="12" t="e">
        <f>#REF!</f>
        <v>#REF!</v>
      </c>
      <c r="E33" s="6" t="e">
        <f>#REF!</f>
        <v>#REF!</v>
      </c>
    </row>
    <row r="34" spans="1:5" ht="18" thickBot="1" x14ac:dyDescent="0.2">
      <c r="A34" s="27"/>
      <c r="B34" s="17" t="s">
        <v>44</v>
      </c>
      <c r="C34" s="18"/>
      <c r="D34" s="9" t="e">
        <f>#REF!</f>
        <v>#REF!</v>
      </c>
      <c r="E34" s="3" t="e">
        <f>#REF!</f>
        <v>#REF!</v>
      </c>
    </row>
    <row r="35" spans="1:5" ht="18" thickBot="1" x14ac:dyDescent="0.2">
      <c r="A35" s="28"/>
      <c r="B35" s="20"/>
      <c r="C35" s="21" t="s">
        <v>45</v>
      </c>
      <c r="D35" s="12" t="e">
        <f>#REF!</f>
        <v>#REF!</v>
      </c>
      <c r="E35" s="6" t="e">
        <f>#REF!</f>
        <v>#REF!</v>
      </c>
    </row>
    <row r="36" spans="1:5" ht="18" thickBot="1" x14ac:dyDescent="0.2">
      <c r="A36" s="26" t="s">
        <v>34</v>
      </c>
      <c r="B36" s="29"/>
      <c r="C36" s="29"/>
      <c r="D36" s="30" t="e">
        <f>#REF!</f>
        <v>#REF!</v>
      </c>
      <c r="E36" s="31" t="e">
        <f>#REF!</f>
        <v>#REF!</v>
      </c>
    </row>
    <row r="37" spans="1:5" ht="18" thickBot="1" x14ac:dyDescent="0.2">
      <c r="A37" s="27"/>
      <c r="B37" s="17" t="s">
        <v>75</v>
      </c>
      <c r="C37" s="18"/>
      <c r="D37" s="9" t="e">
        <f>#REF!</f>
        <v>#REF!</v>
      </c>
      <c r="E37" s="3" t="e">
        <f>#REF!</f>
        <v>#REF!</v>
      </c>
    </row>
    <row r="38" spans="1:5" ht="18" thickBot="1" x14ac:dyDescent="0.2">
      <c r="A38" s="28"/>
      <c r="B38" s="20"/>
      <c r="C38" s="21" t="s">
        <v>76</v>
      </c>
      <c r="D38" s="12" t="e">
        <f>#REF!</f>
        <v>#REF!</v>
      </c>
      <c r="E38" s="6" t="e">
        <f>#REF!</f>
        <v>#REF!</v>
      </c>
    </row>
    <row r="39" spans="1:5" ht="18" thickBot="1" x14ac:dyDescent="0.2">
      <c r="A39" s="26" t="s">
        <v>35</v>
      </c>
      <c r="B39" s="29"/>
      <c r="C39" s="29"/>
      <c r="D39" s="30" t="e">
        <f>#REF!</f>
        <v>#REF!</v>
      </c>
      <c r="E39" s="31" t="e">
        <f>#REF!</f>
        <v>#REF!</v>
      </c>
    </row>
    <row r="40" spans="1:5" ht="18" thickBot="1" x14ac:dyDescent="0.2">
      <c r="A40" s="27"/>
      <c r="B40" s="17" t="s">
        <v>77</v>
      </c>
      <c r="C40" s="18"/>
      <c r="D40" s="9" t="e">
        <f>#REF!</f>
        <v>#REF!</v>
      </c>
      <c r="E40" s="3" t="e">
        <f>#REF!</f>
        <v>#REF!</v>
      </c>
    </row>
    <row r="41" spans="1:5" ht="17.25" x14ac:dyDescent="0.15">
      <c r="A41" s="27"/>
      <c r="B41" s="19"/>
      <c r="C41" s="17" t="s">
        <v>80</v>
      </c>
      <c r="D41" s="9" t="e">
        <f>#REF!</f>
        <v>#REF!</v>
      </c>
      <c r="E41" s="3" t="e">
        <f>#REF!</f>
        <v>#REF!</v>
      </c>
    </row>
    <row r="42" spans="1:5" ht="18" thickBot="1" x14ac:dyDescent="0.2">
      <c r="A42" s="27"/>
      <c r="B42" s="20"/>
      <c r="C42" s="20" t="s">
        <v>39</v>
      </c>
      <c r="D42" s="11" t="e">
        <f>#REF!</f>
        <v>#REF!</v>
      </c>
      <c r="E42" s="5" t="e">
        <f>#REF!</f>
        <v>#REF!</v>
      </c>
    </row>
    <row r="43" spans="1:5" ht="18" thickBot="1" x14ac:dyDescent="0.2">
      <c r="A43" s="27"/>
      <c r="B43" s="17" t="s">
        <v>78</v>
      </c>
      <c r="C43" s="18"/>
      <c r="D43" s="9" t="e">
        <f>#REF!</f>
        <v>#REF!</v>
      </c>
      <c r="E43" s="3" t="e">
        <f>#REF!</f>
        <v>#REF!</v>
      </c>
    </row>
    <row r="44" spans="1:5" ht="18" thickBot="1" x14ac:dyDescent="0.2">
      <c r="A44" s="27"/>
      <c r="B44" s="20"/>
      <c r="C44" s="21" t="s">
        <v>81</v>
      </c>
      <c r="D44" s="12" t="e">
        <f>#REF!</f>
        <v>#REF!</v>
      </c>
      <c r="E44" s="6" t="e">
        <f>#REF!</f>
        <v>#REF!</v>
      </c>
    </row>
    <row r="45" spans="1:5" ht="18" thickBot="1" x14ac:dyDescent="0.2">
      <c r="A45" s="27"/>
      <c r="B45" s="17" t="s">
        <v>79</v>
      </c>
      <c r="C45" s="18"/>
      <c r="D45" s="9" t="e">
        <f>#REF!</f>
        <v>#REF!</v>
      </c>
      <c r="E45" s="3" t="e">
        <f>#REF!</f>
        <v>#REF!</v>
      </c>
    </row>
    <row r="46" spans="1:5" ht="18" thickBot="1" x14ac:dyDescent="0.2">
      <c r="A46" s="27"/>
      <c r="B46" s="20"/>
      <c r="C46" s="21" t="s">
        <v>81</v>
      </c>
      <c r="D46" s="12" t="e">
        <f>#REF!</f>
        <v>#REF!</v>
      </c>
      <c r="E46" s="6" t="e">
        <f>#REF!</f>
        <v>#REF!</v>
      </c>
    </row>
    <row r="47" spans="1:5" ht="18" thickBot="1" x14ac:dyDescent="0.2">
      <c r="A47" s="27"/>
      <c r="B47" s="17" t="s">
        <v>40</v>
      </c>
      <c r="C47" s="18"/>
      <c r="D47" s="9" t="e">
        <f>#REF!</f>
        <v>#REF!</v>
      </c>
      <c r="E47" s="3" t="e">
        <f>#REF!</f>
        <v>#REF!</v>
      </c>
    </row>
    <row r="48" spans="1:5" ht="17.25" x14ac:dyDescent="0.15">
      <c r="A48" s="27"/>
      <c r="B48" s="19"/>
      <c r="C48" s="23" t="s">
        <v>41</v>
      </c>
      <c r="D48" s="9" t="e">
        <f>#REF!</f>
        <v>#REF!</v>
      </c>
      <c r="E48" s="3" t="e">
        <f>#REF!</f>
        <v>#REF!</v>
      </c>
    </row>
    <row r="49" spans="1:5" ht="17.25" x14ac:dyDescent="0.15">
      <c r="A49" s="27"/>
      <c r="B49" s="19"/>
      <c r="C49" s="19" t="s">
        <v>47</v>
      </c>
      <c r="D49" s="10" t="e">
        <f>#REF!</f>
        <v>#REF!</v>
      </c>
      <c r="E49" s="4" t="e">
        <f>#REF!</f>
        <v>#REF!</v>
      </c>
    </row>
    <row r="50" spans="1:5" ht="17.25" x14ac:dyDescent="0.15">
      <c r="A50" s="27"/>
      <c r="B50" s="19"/>
      <c r="C50" s="19" t="s">
        <v>42</v>
      </c>
      <c r="D50" s="10" t="e">
        <f>#REF!</f>
        <v>#REF!</v>
      </c>
      <c r="E50" s="4" t="e">
        <f>#REF!</f>
        <v>#REF!</v>
      </c>
    </row>
    <row r="51" spans="1:5" ht="18" thickBot="1" x14ac:dyDescent="0.2">
      <c r="A51" s="27"/>
      <c r="B51" s="20"/>
      <c r="C51" s="20" t="s">
        <v>43</v>
      </c>
      <c r="D51" s="11" t="e">
        <f>#REF!</f>
        <v>#REF!</v>
      </c>
      <c r="E51" s="5" t="e">
        <f>#REF!</f>
        <v>#REF!</v>
      </c>
    </row>
    <row r="52" spans="1:5" ht="18" thickBot="1" x14ac:dyDescent="0.2">
      <c r="A52" s="27"/>
      <c r="B52" s="17" t="s">
        <v>38</v>
      </c>
      <c r="C52" s="18"/>
      <c r="D52" s="9" t="e">
        <f>#REF!</f>
        <v>#REF!</v>
      </c>
      <c r="E52" s="3" t="e">
        <f>#REF!</f>
        <v>#REF!</v>
      </c>
    </row>
    <row r="53" spans="1:5" ht="17.25" x14ac:dyDescent="0.15">
      <c r="A53" s="27"/>
      <c r="B53" s="19"/>
      <c r="C53" s="17" t="s">
        <v>82</v>
      </c>
      <c r="D53" s="9" t="e">
        <f>#REF!</f>
        <v>#REF!</v>
      </c>
      <c r="E53" s="3" t="e">
        <f>#REF!</f>
        <v>#REF!</v>
      </c>
    </row>
    <row r="54" spans="1:5" ht="18" thickBot="1" x14ac:dyDescent="0.2">
      <c r="A54" s="27"/>
      <c r="B54" s="19"/>
      <c r="C54" s="19" t="s">
        <v>46</v>
      </c>
      <c r="D54" s="10" t="e">
        <f>#REF!</f>
        <v>#REF!</v>
      </c>
      <c r="E54" s="4" t="e">
        <f>#REF!</f>
        <v>#REF!</v>
      </c>
    </row>
    <row r="55" spans="1:5" ht="18.75" thickTop="1" thickBot="1" x14ac:dyDescent="0.2">
      <c r="A55" s="24" t="s">
        <v>37</v>
      </c>
      <c r="B55" s="25"/>
      <c r="C55" s="25"/>
      <c r="D55" s="13" t="e">
        <f>SUM(D3:D54)/3</f>
        <v>#REF!</v>
      </c>
      <c r="E55" s="14" t="e">
        <f>ROUNDUP(SUM(E3:E54)/3,0)</f>
        <v>#REF!</v>
      </c>
    </row>
  </sheetData>
  <phoneticPr fontId="1"/>
  <pageMargins left="0.7" right="0.7" top="0.75" bottom="0.75" header="0.3" footer="0.3"/>
  <pageSetup paperSize="9" scale="81" fitToWidth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E23" sqref="E23"/>
    </sheetView>
  </sheetViews>
  <sheetFormatPr defaultRowHeight="13.5" x14ac:dyDescent="0.15"/>
  <cols>
    <col min="1" max="1" width="14" bestFit="1" customWidth="1"/>
    <col min="2" max="2" width="16.625" bestFit="1" customWidth="1"/>
    <col min="3" max="3" width="16.625" customWidth="1"/>
    <col min="4" max="4" width="16.625" bestFit="1" customWidth="1"/>
    <col min="5" max="6" width="16.625" customWidth="1"/>
  </cols>
  <sheetData>
    <row r="1" spans="1:6" x14ac:dyDescent="0.15">
      <c r="A1" s="2" t="s">
        <v>27</v>
      </c>
    </row>
    <row r="2" spans="1:6" x14ac:dyDescent="0.15">
      <c r="B2" t="s">
        <v>17</v>
      </c>
      <c r="C2" t="s">
        <v>17</v>
      </c>
      <c r="D2" t="s">
        <v>24</v>
      </c>
      <c r="E2" t="s">
        <v>25</v>
      </c>
      <c r="F2" t="s">
        <v>26</v>
      </c>
    </row>
    <row r="4" spans="1:6" x14ac:dyDescent="0.15">
      <c r="A4" s="33"/>
      <c r="B4" s="33" t="s">
        <v>5</v>
      </c>
      <c r="C4" s="33" t="s">
        <v>6</v>
      </c>
      <c r="D4" s="33" t="s">
        <v>84</v>
      </c>
      <c r="E4" s="33" t="s">
        <v>8</v>
      </c>
      <c r="F4" s="33" t="s">
        <v>7</v>
      </c>
    </row>
    <row r="5" spans="1:6" x14ac:dyDescent="0.15">
      <c r="A5" s="33" t="s">
        <v>9</v>
      </c>
      <c r="B5" s="34">
        <f>1684.8*100/108</f>
        <v>1560</v>
      </c>
      <c r="C5" s="34">
        <f>1684.8*100/108</f>
        <v>1560</v>
      </c>
      <c r="D5" s="34">
        <f>1684.8*100/108</f>
        <v>1560</v>
      </c>
      <c r="E5" s="34">
        <f>1269*100/108</f>
        <v>1175</v>
      </c>
      <c r="F5" s="34">
        <f>1782*100/108</f>
        <v>1650</v>
      </c>
    </row>
    <row r="6" spans="1:6" x14ac:dyDescent="0.15">
      <c r="A6" s="33" t="s">
        <v>12</v>
      </c>
      <c r="B6" s="33">
        <f>17.13*100/108</f>
        <v>15.861111111111111</v>
      </c>
      <c r="C6" s="33">
        <f>17.13*100/108</f>
        <v>15.861111111111111</v>
      </c>
      <c r="D6" s="33">
        <f>17.13*100/108</f>
        <v>15.861111111111111</v>
      </c>
      <c r="E6" s="33">
        <f>16.96*100/108</f>
        <v>15.703703703703704</v>
      </c>
      <c r="F6" s="33">
        <f>15.78*100/108</f>
        <v>14.611111111111111</v>
      </c>
    </row>
    <row r="7" spans="1:6" x14ac:dyDescent="0.15">
      <c r="A7" s="33" t="s">
        <v>18</v>
      </c>
      <c r="B7" s="33">
        <f>15.99*100/108</f>
        <v>14.805555555555555</v>
      </c>
      <c r="C7" s="33">
        <f>15.99*100/108</f>
        <v>14.805555555555555</v>
      </c>
      <c r="D7" s="33">
        <f>15.99*100/108</f>
        <v>14.805555555555555</v>
      </c>
      <c r="E7" s="33">
        <f>15.85*100/108</f>
        <v>14.675925925925926</v>
      </c>
      <c r="F7" s="33">
        <f>14.78*100/108</f>
        <v>13.685185185185185</v>
      </c>
    </row>
    <row r="9" spans="1:6" x14ac:dyDescent="0.15">
      <c r="A9" t="s">
        <v>19</v>
      </c>
    </row>
    <row r="10" spans="1:6" x14ac:dyDescent="0.15">
      <c r="A10" s="33"/>
      <c r="B10" s="33" t="s">
        <v>5</v>
      </c>
      <c r="C10" s="33" t="s">
        <v>6</v>
      </c>
      <c r="D10" s="33" t="s">
        <v>84</v>
      </c>
      <c r="E10" s="33" t="s">
        <v>8</v>
      </c>
      <c r="F10" s="33" t="s">
        <v>7</v>
      </c>
    </row>
    <row r="11" spans="1:6" x14ac:dyDescent="0.15">
      <c r="A11" s="33" t="s">
        <v>9</v>
      </c>
      <c r="B11" s="34">
        <f>1684.8*100/108</f>
        <v>1560</v>
      </c>
      <c r="C11" s="34">
        <f>1684.8*100/108</f>
        <v>1560</v>
      </c>
      <c r="D11" s="34">
        <f>1684.8*100/108</f>
        <v>1560</v>
      </c>
      <c r="E11" s="34">
        <f>1269*100/108</f>
        <v>1175</v>
      </c>
      <c r="F11" s="34">
        <f>1782*100/108</f>
        <v>1650</v>
      </c>
    </row>
    <row r="12" spans="1:6" x14ac:dyDescent="0.15">
      <c r="A12" s="33" t="s">
        <v>20</v>
      </c>
      <c r="B12" s="33">
        <f>20.06*100/108</f>
        <v>18.574074074074073</v>
      </c>
      <c r="C12" s="33">
        <f>20.06*100/108</f>
        <v>18.574074074074073</v>
      </c>
      <c r="D12" s="33">
        <f>20.06*100/108</f>
        <v>18.574074074074073</v>
      </c>
      <c r="E12" s="33">
        <f>20.71*100/108</f>
        <v>19.175925925925927</v>
      </c>
      <c r="F12" s="33">
        <f>18.76*100/108</f>
        <v>17.370370370370374</v>
      </c>
    </row>
    <row r="13" spans="1:6" x14ac:dyDescent="0.15">
      <c r="A13" s="33" t="s">
        <v>21</v>
      </c>
      <c r="B13" s="33">
        <f>19.36*100/108</f>
        <v>17.925925925925927</v>
      </c>
      <c r="C13" s="33">
        <f>19.36*100/108</f>
        <v>17.925925925925927</v>
      </c>
      <c r="D13" s="33">
        <f>19.36*100/108</f>
        <v>17.925925925925927</v>
      </c>
      <c r="E13" s="33">
        <f>20.01*100/108</f>
        <v>18.527777777777779</v>
      </c>
      <c r="F13" s="33">
        <f>18.11*100/108</f>
        <v>16.768518518518519</v>
      </c>
    </row>
    <row r="14" spans="1:6" x14ac:dyDescent="0.15">
      <c r="A14" s="33" t="s">
        <v>22</v>
      </c>
      <c r="B14" s="33">
        <f>17.96*100/108</f>
        <v>16.62962962962963</v>
      </c>
      <c r="C14" s="33">
        <f>17.96*100/108</f>
        <v>16.62962962962963</v>
      </c>
      <c r="D14" s="33">
        <f>17.96*100/108</f>
        <v>16.62962962962963</v>
      </c>
      <c r="E14" s="33">
        <f>18.61*100/108</f>
        <v>17.231481481481481</v>
      </c>
      <c r="F14" s="33">
        <f>16.66*100/108</f>
        <v>15.425925925925926</v>
      </c>
    </row>
    <row r="15" spans="1:6" x14ac:dyDescent="0.15">
      <c r="A15" s="33" t="s">
        <v>23</v>
      </c>
      <c r="B15" s="33">
        <f>12.45*100/108</f>
        <v>11.527777777777779</v>
      </c>
      <c r="C15" s="33">
        <f>12.45*100/108</f>
        <v>11.527777777777779</v>
      </c>
      <c r="D15" s="33">
        <f>12.45*100/108</f>
        <v>11.527777777777779</v>
      </c>
      <c r="E15" s="33">
        <f>12.45*100/108</f>
        <v>11.527777777777779</v>
      </c>
      <c r="F15" s="33">
        <f>12.45*100/108</f>
        <v>11.527777777777779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B1BEA971B279B44AA512B855F6EAC13" ma:contentTypeVersion="0" ma:contentTypeDescription="新しいドキュメントを作成します。" ma:contentTypeScope="" ma:versionID="fbc5167aa8887b2d68061e59c75fe6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c216975fa0084bb3f54c3fd858a610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156056-E1A5-42CC-B2B2-C71354A47E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03EECB7-329E-4F9B-985C-6DC065F773F2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310D319-E1C2-41A4-ACCD-7832B994CC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別紙２（入札金額内訳書)</vt:lpstr>
      <vt:lpstr>予算科目別</vt:lpstr>
      <vt:lpstr>単価表 (修正前)</vt:lpstr>
      <vt:lpstr>'別紙２（入札金額内訳書)'!Print_Area</vt:lpstr>
      <vt:lpstr>予算科目別!Print_Area</vt:lpstr>
      <vt:lpstr>'別紙２（入札金額内訳書)'!Print_Titles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市原市</dc:creator>
  <cp:lastModifiedBy>市原市</cp:lastModifiedBy>
  <cp:lastPrinted>2019-11-15T01:09:47Z</cp:lastPrinted>
  <dcterms:created xsi:type="dcterms:W3CDTF">2014-12-11T04:55:43Z</dcterms:created>
  <dcterms:modified xsi:type="dcterms:W3CDTF">2020-03-30T03:48:13Z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0x0101003B1BEA971B279B44AA512B855F6EAC13</vt:lpwstr>
  </property>
  <property fmtid="{D5CDD505-2E9C-101B-9397-08002B2CF9AE}" pid="3" name="_x30ad__x30fc__x30ef__x30fc__x30c9_">
    <vt:lpwstr>2;#課フォルダ|5bd608ce-2fcb-4260-bd6a-2a07563dd86c</vt:lpwstr>
  </property>
  <property fmtid="{D5CDD505-2E9C-101B-9397-08002B2CF9AE}" pid="4" name="キーワード">
    <vt:lpwstr>2;#課フォルダ|5bd608ce-2fcb-4260-bd6a-2a07563dd86c</vt:lpwstr>
  </property>
</Properties>
</file>